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5mssrv46\Rozpocet\ZÁVĚREĆNÝ ÚČET 2022\RMČ, UD a VFI\"/>
    </mc:Choice>
  </mc:AlternateContent>
  <xr:revisionPtr revIDLastSave="0" documentId="13_ncr:1_{78ABD023-8622-44FC-A5B1-B69FAD9E37D4}" xr6:coauthVersionLast="36" xr6:coauthVersionMax="36" xr10:uidLastSave="{00000000-0000-0000-0000-000000000000}"/>
  <workbookProtection workbookPassword="CC7B" lockStructure="1"/>
  <bookViews>
    <workbookView xWindow="9045" yWindow="-90" windowWidth="20730" windowHeight="11700" tabRatio="842" firstSheet="4" activeTab="18" xr2:uid="{00000000-000D-0000-FFFF-FFFF00000000}"/>
  </bookViews>
  <sheets>
    <sheet name="1 příjmy " sheetId="39" r:id="rId1"/>
    <sheet name="2 dotace" sheetId="79" r:id="rId2"/>
    <sheet name="List6" sheetId="91" state="hidden" r:id="rId3"/>
    <sheet name="List5" sheetId="90" state="hidden" r:id="rId4"/>
    <sheet name="3 výdaje" sheetId="92" r:id="rId5"/>
    <sheet name="4 investice" sheetId="75" r:id="rId6"/>
    <sheet name="5 ZČ správní firmy" sheetId="76" r:id="rId7"/>
    <sheet name="6 ZČ odbory" sheetId="77" r:id="rId8"/>
    <sheet name="7 ZČ celkem" sheetId="78" r:id="rId9"/>
    <sheet name="8 PO" sheetId="70" r:id="rId10"/>
    <sheet name="List3" sheetId="87" state="hidden" r:id="rId11"/>
    <sheet name="9 příděly do fondů PO" sheetId="81" r:id="rId12"/>
    <sheet name="List1" sheetId="85" state="hidden" r:id="rId13"/>
    <sheet name="10 odměňování zastupitelů" sheetId="72" r:id="rId14"/>
    <sheet name="List2" sheetId="86" state="hidden" r:id="rId15"/>
    <sheet name="11 přehled o pohybu majetku" sheetId="82" r:id="rId16"/>
    <sheet name="List4" sheetId="89" state="hidden" r:id="rId17"/>
    <sheet name="12 přehled o pohybu majetku PO" sheetId="83" r:id="rId18"/>
    <sheet name="13 vyúčtování fin vztahů" sheetId="84" r:id="rId19"/>
  </sheets>
  <externalReferences>
    <externalReference r:id="rId20"/>
    <externalReference r:id="rId21"/>
  </externalReferences>
  <definedNames>
    <definedName name="_xlnm.Print_Area" localSheetId="0">'1 příjmy '!$A$1:$G$37</definedName>
    <definedName name="_xlnm.Print_Area" localSheetId="13">'10 odměňování zastupitelů'!$A$1:$E$17</definedName>
    <definedName name="_xlnm.Print_Area" localSheetId="15">'11 přehled o pohybu majetku'!$A$1:$U$23</definedName>
    <definedName name="_xlnm.Print_Area" localSheetId="17">'12 přehled o pohybu majetku PO'!$A$1:$M$13</definedName>
    <definedName name="_xlnm.Print_Area" localSheetId="18">'13 vyúčtování fin vztahů'!$A$1:$B$71</definedName>
    <definedName name="_xlnm.Print_Area" localSheetId="1">'2 dotace'!$A$1:$G$54</definedName>
    <definedName name="_xlnm.Print_Area" localSheetId="4">'3 výdaje'!$A$1:$P$73</definedName>
    <definedName name="_xlnm.Print_Area" localSheetId="5">'4 investice'!$A$1:$E$139</definedName>
    <definedName name="_xlnm.Print_Area" localSheetId="6">'5 ZČ správní firmy'!$A$1:$BB$37</definedName>
    <definedName name="_xlnm.Print_Area" localSheetId="7">'6 ZČ odbory'!$A$1:$N$97</definedName>
    <definedName name="_xlnm.Print_Area" localSheetId="9">'8 PO'!$A$1:$O$34</definedName>
    <definedName name="_xlnm.Print_Area" localSheetId="11">'9 příděly do fondů PO'!$A$1:$F$34</definedName>
  </definedNames>
  <calcPr calcId="191029"/>
</workbook>
</file>

<file path=xl/calcChain.xml><?xml version="1.0" encoding="utf-8"?>
<calcChain xmlns="http://schemas.openxmlformats.org/spreadsheetml/2006/main">
  <c r="G8" i="79" l="1"/>
  <c r="E14" i="72" l="1"/>
  <c r="F26" i="79" l="1"/>
  <c r="G25" i="79"/>
  <c r="G24" i="79"/>
  <c r="B71" i="84" l="1"/>
  <c r="B20" i="84"/>
  <c r="E137" i="75" l="1"/>
  <c r="D138" i="75"/>
  <c r="C138" i="75"/>
  <c r="G27" i="39" l="1"/>
  <c r="E26" i="79" l="1"/>
  <c r="F45" i="79"/>
  <c r="E45" i="79"/>
  <c r="G23" i="79"/>
  <c r="G15" i="79"/>
  <c r="G22" i="79"/>
  <c r="G44" i="79"/>
  <c r="G41" i="79" l="1"/>
  <c r="F53" i="79"/>
  <c r="E53" i="79"/>
  <c r="E54" i="79" s="1"/>
  <c r="G52" i="79"/>
  <c r="G51" i="79"/>
  <c r="G50" i="79"/>
  <c r="G49" i="79"/>
  <c r="G48" i="79"/>
  <c r="G47" i="79"/>
  <c r="G46" i="79"/>
  <c r="G43" i="79"/>
  <c r="G42" i="79"/>
  <c r="G40" i="79"/>
  <c r="G39" i="79"/>
  <c r="G38" i="79"/>
  <c r="G37" i="79"/>
  <c r="G34" i="79"/>
  <c r="G33" i="79"/>
  <c r="G32" i="79"/>
  <c r="G30" i="79"/>
  <c r="G29" i="79"/>
  <c r="G21" i="79"/>
  <c r="G20" i="79"/>
  <c r="G19" i="79"/>
  <c r="G18" i="79"/>
  <c r="G17" i="79"/>
  <c r="G16" i="79"/>
  <c r="G14" i="79"/>
  <c r="G13" i="79"/>
  <c r="G12" i="79"/>
  <c r="G11" i="79"/>
  <c r="G10" i="79"/>
  <c r="G9" i="79"/>
  <c r="G7" i="79"/>
  <c r="G6" i="79"/>
  <c r="G5" i="79"/>
  <c r="G4" i="79"/>
  <c r="G26" i="79" l="1"/>
  <c r="G45" i="79"/>
  <c r="F54" i="79"/>
  <c r="G53" i="79"/>
  <c r="E11" i="72"/>
  <c r="C11" i="72"/>
  <c r="D11" i="72"/>
  <c r="B11" i="72"/>
  <c r="E7" i="72"/>
  <c r="E9" i="72"/>
  <c r="G54" i="79" l="1"/>
  <c r="E84" i="75" l="1"/>
  <c r="D85" i="75"/>
  <c r="E70" i="75"/>
  <c r="D74" i="75" l="1"/>
  <c r="E46" i="75" l="1"/>
  <c r="E133" i="75" l="1"/>
  <c r="E132" i="75"/>
  <c r="E131" i="75"/>
  <c r="E130" i="75"/>
  <c r="E128" i="75"/>
  <c r="E127" i="75"/>
  <c r="E126" i="75"/>
  <c r="E125" i="75"/>
  <c r="E124" i="75"/>
  <c r="E122" i="75"/>
  <c r="E121" i="75"/>
  <c r="E120" i="75"/>
  <c r="E119" i="75"/>
  <c r="E118" i="75"/>
  <c r="E116" i="75"/>
  <c r="E115" i="75"/>
  <c r="E114" i="75"/>
  <c r="E113" i="75"/>
  <c r="E112" i="75"/>
  <c r="E111" i="75"/>
  <c r="E110" i="75"/>
  <c r="AJ8" i="76" l="1"/>
  <c r="AJ9" i="76"/>
  <c r="F17" i="76"/>
  <c r="O61" i="92" l="1"/>
  <c r="O63" i="92" l="1"/>
  <c r="U22" i="82" l="1"/>
  <c r="U14" i="82"/>
  <c r="U11" i="82" l="1"/>
  <c r="G23" i="39" l="1"/>
  <c r="G20" i="39"/>
  <c r="G19" i="39"/>
  <c r="M97" i="77" l="1"/>
  <c r="L97" i="77"/>
  <c r="K97" i="77"/>
  <c r="I97" i="77"/>
  <c r="H97" i="77"/>
  <c r="G97" i="77"/>
  <c r="E97" i="77"/>
  <c r="D97" i="77"/>
  <c r="C97" i="77"/>
  <c r="N91" i="77"/>
  <c r="F90" i="77"/>
  <c r="N86" i="77"/>
  <c r="M85" i="77"/>
  <c r="L85" i="77"/>
  <c r="K85" i="77"/>
  <c r="I85" i="77"/>
  <c r="H85" i="77"/>
  <c r="G85" i="77"/>
  <c r="E85" i="77"/>
  <c r="D85" i="77"/>
  <c r="C85" i="77"/>
  <c r="N83" i="77"/>
  <c r="N78" i="77"/>
  <c r="N75" i="77"/>
  <c r="N72" i="77"/>
  <c r="M65" i="77"/>
  <c r="L65" i="77"/>
  <c r="K65" i="77"/>
  <c r="I65" i="77"/>
  <c r="H65" i="77"/>
  <c r="G65" i="77"/>
  <c r="E65" i="77"/>
  <c r="D65" i="77"/>
  <c r="C65" i="77"/>
  <c r="J58" i="77"/>
  <c r="F55" i="77"/>
  <c r="M53" i="77"/>
  <c r="L53" i="77"/>
  <c r="K53" i="77"/>
  <c r="I53" i="77"/>
  <c r="H53" i="77"/>
  <c r="G53" i="77"/>
  <c r="E53" i="77"/>
  <c r="D53" i="77"/>
  <c r="C53" i="77"/>
  <c r="N46" i="77"/>
  <c r="F46" i="77"/>
  <c r="N43" i="77"/>
  <c r="J43" i="77"/>
  <c r="M32" i="77"/>
  <c r="L32" i="77"/>
  <c r="K32" i="77"/>
  <c r="I32" i="77"/>
  <c r="H32" i="77"/>
  <c r="G32" i="77"/>
  <c r="E32" i="77"/>
  <c r="D32" i="77"/>
  <c r="C32" i="77"/>
  <c r="N30" i="77"/>
  <c r="N29" i="77"/>
  <c r="N25" i="77"/>
  <c r="F25" i="77"/>
  <c r="J24" i="77"/>
  <c r="N23" i="77"/>
  <c r="N22" i="77"/>
  <c r="M20" i="77"/>
  <c r="L20" i="77"/>
  <c r="K20" i="77"/>
  <c r="I20" i="77"/>
  <c r="H20" i="77"/>
  <c r="G20" i="77"/>
  <c r="E20" i="77"/>
  <c r="D20" i="77"/>
  <c r="C20" i="77"/>
  <c r="N13" i="77"/>
  <c r="N12" i="77"/>
  <c r="N10" i="77"/>
  <c r="J10" i="77"/>
  <c r="N9" i="77"/>
  <c r="N7" i="77"/>
  <c r="N6" i="77"/>
  <c r="N5" i="77"/>
  <c r="N4" i="77"/>
  <c r="N32" i="77" l="1"/>
  <c r="N53" i="77"/>
  <c r="N85" i="77"/>
  <c r="J20" i="77"/>
  <c r="F53" i="77"/>
  <c r="J65" i="77"/>
  <c r="F97" i="77"/>
  <c r="J53" i="77"/>
  <c r="F32" i="77"/>
  <c r="N20" i="77"/>
  <c r="N97" i="77"/>
  <c r="H21" i="70"/>
  <c r="H6" i="70"/>
  <c r="BA36" i="76" l="1"/>
  <c r="AW36" i="76"/>
  <c r="AV36" i="76"/>
  <c r="AU36" i="76"/>
  <c r="AQ36" i="76"/>
  <c r="AP36" i="76"/>
  <c r="AO36" i="76"/>
  <c r="AM36" i="76"/>
  <c r="AL36" i="76"/>
  <c r="AK36" i="76"/>
  <c r="AI36" i="76"/>
  <c r="AH36" i="76"/>
  <c r="AG36" i="76"/>
  <c r="AA36" i="76"/>
  <c r="Z36" i="76"/>
  <c r="Y36" i="76"/>
  <c r="W36" i="76"/>
  <c r="V36" i="76"/>
  <c r="U36" i="76"/>
  <c r="S36" i="76"/>
  <c r="R36" i="76"/>
  <c r="Q36" i="76"/>
  <c r="M36" i="76"/>
  <c r="L36" i="76"/>
  <c r="K36" i="76"/>
  <c r="I36" i="76"/>
  <c r="H36" i="76"/>
  <c r="G36" i="76"/>
  <c r="E36" i="76"/>
  <c r="D36" i="76"/>
  <c r="C36" i="76"/>
  <c r="BG35" i="76"/>
  <c r="E35" i="78" s="1"/>
  <c r="BF35" i="76"/>
  <c r="D35" i="78" s="1"/>
  <c r="BE35" i="76"/>
  <c r="C35" i="78" s="1"/>
  <c r="BG34" i="76"/>
  <c r="E34" i="78" s="1"/>
  <c r="AZ34" i="76"/>
  <c r="BF34" i="76" s="1"/>
  <c r="D34" i="78" s="1"/>
  <c r="AY34" i="76"/>
  <c r="BE34" i="76" s="1"/>
  <c r="C34" i="78" s="1"/>
  <c r="BG33" i="76"/>
  <c r="E33" i="78" s="1"/>
  <c r="AZ33" i="76"/>
  <c r="BF33" i="76" s="1"/>
  <c r="D33" i="78" s="1"/>
  <c r="AY33" i="76"/>
  <c r="BE33" i="76" s="1"/>
  <c r="C33" i="78" s="1"/>
  <c r="BG32" i="76"/>
  <c r="E32" i="78" s="1"/>
  <c r="BF32" i="76"/>
  <c r="D32" i="78" s="1"/>
  <c r="BE32" i="76"/>
  <c r="C32" i="78" s="1"/>
  <c r="AR32" i="76"/>
  <c r="AN32" i="76"/>
  <c r="AJ32" i="76"/>
  <c r="X32" i="76"/>
  <c r="T32" i="76"/>
  <c r="N32" i="76"/>
  <c r="J32" i="76"/>
  <c r="BG31" i="76"/>
  <c r="E31" i="78" s="1"/>
  <c r="BF31" i="76"/>
  <c r="D31" i="78" s="1"/>
  <c r="BE31" i="76"/>
  <c r="C31" i="78" s="1"/>
  <c r="BG30" i="76"/>
  <c r="E30" i="78" s="1"/>
  <c r="AZ30" i="76"/>
  <c r="AY30" i="76"/>
  <c r="BE30" i="76" s="1"/>
  <c r="C30" i="78" s="1"/>
  <c r="BG29" i="76"/>
  <c r="BF29" i="76"/>
  <c r="D29" i="78" s="1"/>
  <c r="BE29" i="76"/>
  <c r="C29" i="78" s="1"/>
  <c r="X29" i="76"/>
  <c r="T29" i="76"/>
  <c r="BG28" i="76"/>
  <c r="BF28" i="76"/>
  <c r="D28" i="78" s="1"/>
  <c r="BE28" i="76"/>
  <c r="C28" i="78" s="1"/>
  <c r="AX28" i="76"/>
  <c r="AR28" i="76"/>
  <c r="F28" i="76"/>
  <c r="BG27" i="76"/>
  <c r="E27" i="78" s="1"/>
  <c r="BF27" i="76"/>
  <c r="D27" i="78" s="1"/>
  <c r="BE27" i="76"/>
  <c r="C27" i="78" s="1"/>
  <c r="BB27" i="76"/>
  <c r="BG26" i="76"/>
  <c r="E26" i="78" s="1"/>
  <c r="BF26" i="76"/>
  <c r="D26" i="78" s="1"/>
  <c r="BE26" i="76"/>
  <c r="C26" i="78" s="1"/>
  <c r="BB26" i="76"/>
  <c r="AX26" i="76"/>
  <c r="AR26" i="76"/>
  <c r="AN26" i="76"/>
  <c r="AJ26" i="76"/>
  <c r="AB26" i="76"/>
  <c r="X26" i="76"/>
  <c r="T26" i="76"/>
  <c r="N26" i="76"/>
  <c r="J26" i="76"/>
  <c r="F26" i="76"/>
  <c r="BG25" i="76"/>
  <c r="E25" i="78" s="1"/>
  <c r="BF25" i="76"/>
  <c r="D25" i="78" s="1"/>
  <c r="BE25" i="76"/>
  <c r="C25" i="78" s="1"/>
  <c r="AR25" i="76"/>
  <c r="AE25" i="76"/>
  <c r="X25" i="76"/>
  <c r="T25" i="76"/>
  <c r="N25" i="76"/>
  <c r="J25" i="76"/>
  <c r="F25" i="76"/>
  <c r="BA24" i="76"/>
  <c r="AZ24" i="76"/>
  <c r="AY24" i="76"/>
  <c r="AW24" i="76"/>
  <c r="AV24" i="76"/>
  <c r="AU24" i="76"/>
  <c r="AQ24" i="76"/>
  <c r="AP24" i="76"/>
  <c r="AO24" i="76"/>
  <c r="AM24" i="76"/>
  <c r="AL24" i="76"/>
  <c r="AK24" i="76"/>
  <c r="AI24" i="76"/>
  <c r="AH24" i="76"/>
  <c r="AG24" i="76"/>
  <c r="AA24" i="76"/>
  <c r="Z24" i="76"/>
  <c r="Y24" i="76"/>
  <c r="W24" i="76"/>
  <c r="V24" i="76"/>
  <c r="U24" i="76"/>
  <c r="S24" i="76"/>
  <c r="R24" i="76"/>
  <c r="Q24" i="76"/>
  <c r="M24" i="76"/>
  <c r="L24" i="76"/>
  <c r="K24" i="76"/>
  <c r="I24" i="76"/>
  <c r="H24" i="76"/>
  <c r="G24" i="76"/>
  <c r="E24" i="76"/>
  <c r="D24" i="76"/>
  <c r="C24" i="76"/>
  <c r="BG23" i="76"/>
  <c r="E23" i="78" s="1"/>
  <c r="BF23" i="76"/>
  <c r="D23" i="78" s="1"/>
  <c r="BE23" i="76"/>
  <c r="C23" i="78" s="1"/>
  <c r="BG22" i="76"/>
  <c r="E22" i="78" s="1"/>
  <c r="BF22" i="76"/>
  <c r="D22" i="78" s="1"/>
  <c r="BE22" i="76"/>
  <c r="C22" i="78" s="1"/>
  <c r="BG21" i="76"/>
  <c r="E21" i="78" s="1"/>
  <c r="BF21" i="76"/>
  <c r="D21" i="78" s="1"/>
  <c r="BE21" i="76"/>
  <c r="C21" i="78" s="1"/>
  <c r="BG20" i="76"/>
  <c r="E20" i="78" s="1"/>
  <c r="BF20" i="76"/>
  <c r="D20" i="78" s="1"/>
  <c r="BE20" i="76"/>
  <c r="C20" i="78" s="1"/>
  <c r="BG19" i="76"/>
  <c r="E19" i="78" s="1"/>
  <c r="BF19" i="76"/>
  <c r="D19" i="78" s="1"/>
  <c r="BE19" i="76"/>
  <c r="C19" i="78" s="1"/>
  <c r="BG18" i="76"/>
  <c r="E18" i="78" s="1"/>
  <c r="BF18" i="76"/>
  <c r="D18" i="78" s="1"/>
  <c r="BE18" i="76"/>
  <c r="C18" i="78" s="1"/>
  <c r="AR18" i="76"/>
  <c r="AN18" i="76"/>
  <c r="AJ18" i="76"/>
  <c r="X18" i="76"/>
  <c r="T18" i="76"/>
  <c r="N18" i="76"/>
  <c r="BG17" i="76"/>
  <c r="E17" i="78" s="1"/>
  <c r="BF17" i="76"/>
  <c r="D17" i="78" s="1"/>
  <c r="BE17" i="76"/>
  <c r="C17" i="78" s="1"/>
  <c r="AR17" i="76"/>
  <c r="AN17" i="76"/>
  <c r="AJ17" i="76"/>
  <c r="T17" i="76"/>
  <c r="BG16" i="76"/>
  <c r="E16" i="78" s="1"/>
  <c r="BF16" i="76"/>
  <c r="D16" i="78" s="1"/>
  <c r="BE16" i="76"/>
  <c r="C16" i="78" s="1"/>
  <c r="BG15" i="76"/>
  <c r="E15" i="78" s="1"/>
  <c r="BF15" i="76"/>
  <c r="D15" i="78" s="1"/>
  <c r="BE15" i="76"/>
  <c r="C15" i="78" s="1"/>
  <c r="BG14" i="76"/>
  <c r="BF14" i="76"/>
  <c r="D14" i="78" s="1"/>
  <c r="BE14" i="76"/>
  <c r="C14" i="78" s="1"/>
  <c r="BB14" i="76"/>
  <c r="AX14" i="76"/>
  <c r="AR14" i="76"/>
  <c r="AN14" i="76"/>
  <c r="AJ14" i="76"/>
  <c r="AB14" i="76"/>
  <c r="X14" i="76"/>
  <c r="T14" i="76"/>
  <c r="N14" i="76"/>
  <c r="J14" i="76"/>
  <c r="F14" i="76"/>
  <c r="BG13" i="76"/>
  <c r="E13" i="78" s="1"/>
  <c r="BF13" i="76"/>
  <c r="BE13" i="76"/>
  <c r="C13" i="78" s="1"/>
  <c r="AR13" i="76"/>
  <c r="AN13" i="76"/>
  <c r="X13" i="76"/>
  <c r="T13" i="76"/>
  <c r="N13" i="76"/>
  <c r="J13" i="76"/>
  <c r="F13" i="76"/>
  <c r="BG12" i="76"/>
  <c r="E12" i="78" s="1"/>
  <c r="BF12" i="76"/>
  <c r="D12" i="78" s="1"/>
  <c r="BE12" i="76"/>
  <c r="C12" i="78" s="1"/>
  <c r="BB12" i="76"/>
  <c r="AX12" i="76"/>
  <c r="AR12" i="76"/>
  <c r="AN12" i="76"/>
  <c r="AJ12" i="76"/>
  <c r="AB12" i="76"/>
  <c r="X12" i="76"/>
  <c r="T12" i="76"/>
  <c r="N12" i="76"/>
  <c r="J12" i="76"/>
  <c r="F12" i="76"/>
  <c r="BG11" i="76"/>
  <c r="E11" i="78" s="1"/>
  <c r="BF11" i="76"/>
  <c r="D11" i="78" s="1"/>
  <c r="BE11" i="76"/>
  <c r="C11" i="78" s="1"/>
  <c r="AR11" i="76"/>
  <c r="AN11" i="76"/>
  <c r="AJ11" i="76"/>
  <c r="X11" i="76"/>
  <c r="T11" i="76"/>
  <c r="J11" i="76"/>
  <c r="F11" i="76"/>
  <c r="BG10" i="76"/>
  <c r="E10" i="78" s="1"/>
  <c r="BF10" i="76"/>
  <c r="D10" i="78" s="1"/>
  <c r="BE10" i="76"/>
  <c r="C10" i="78" s="1"/>
  <c r="BG9" i="76"/>
  <c r="E9" i="78" s="1"/>
  <c r="BF9" i="76"/>
  <c r="D9" i="78" s="1"/>
  <c r="BE9" i="76"/>
  <c r="C9" i="78" s="1"/>
  <c r="BB9" i="76"/>
  <c r="AX9" i="76"/>
  <c r="AR9" i="76"/>
  <c r="AN9" i="76"/>
  <c r="AB9" i="76"/>
  <c r="X9" i="76"/>
  <c r="T9" i="76"/>
  <c r="N9" i="76"/>
  <c r="J9" i="76"/>
  <c r="F9" i="76"/>
  <c r="BG8" i="76"/>
  <c r="BF8" i="76"/>
  <c r="D8" i="78" s="1"/>
  <c r="BE8" i="76"/>
  <c r="C8" i="78" s="1"/>
  <c r="AX8" i="76"/>
  <c r="AR8" i="76"/>
  <c r="X8" i="76"/>
  <c r="T8" i="76"/>
  <c r="N8" i="76"/>
  <c r="F8" i="76"/>
  <c r="BG7" i="76"/>
  <c r="BG6" i="76"/>
  <c r="BG5" i="76"/>
  <c r="BG4" i="76"/>
  <c r="AB36" i="76" l="1"/>
  <c r="R37" i="76"/>
  <c r="J24" i="76"/>
  <c r="AJ36" i="76"/>
  <c r="F24" i="76"/>
  <c r="AR24" i="76"/>
  <c r="BB24" i="76"/>
  <c r="AU37" i="76"/>
  <c r="AN36" i="76"/>
  <c r="BH14" i="76"/>
  <c r="E14" i="78"/>
  <c r="AB24" i="76"/>
  <c r="X36" i="76"/>
  <c r="AP37" i="76"/>
  <c r="E28" i="78"/>
  <c r="T24" i="76"/>
  <c r="E29" i="78"/>
  <c r="J36" i="76"/>
  <c r="BH8" i="76"/>
  <c r="E8" i="78"/>
  <c r="U37" i="76"/>
  <c r="AG37" i="76"/>
  <c r="BH13" i="76"/>
  <c r="D13" i="78"/>
  <c r="BH18" i="76"/>
  <c r="N24" i="76"/>
  <c r="AJ24" i="76"/>
  <c r="BH26" i="76"/>
  <c r="C37" i="76"/>
  <c r="T36" i="76"/>
  <c r="AL37" i="76"/>
  <c r="BE24" i="76"/>
  <c r="BH17" i="76"/>
  <c r="AK37" i="76"/>
  <c r="D37" i="76"/>
  <c r="BF24" i="76"/>
  <c r="AN24" i="76"/>
  <c r="BH32" i="76"/>
  <c r="F36" i="76"/>
  <c r="V37" i="76"/>
  <c r="AO37" i="76"/>
  <c r="BH27" i="76"/>
  <c r="H37" i="76"/>
  <c r="Y37" i="76"/>
  <c r="AQ37" i="76"/>
  <c r="G37" i="76"/>
  <c r="X24" i="76"/>
  <c r="Z37" i="76"/>
  <c r="AR36" i="76"/>
  <c r="AZ36" i="76"/>
  <c r="AZ37" i="76" s="1"/>
  <c r="K37" i="76"/>
  <c r="AA37" i="76"/>
  <c r="BH11" i="76"/>
  <c r="L37" i="76"/>
  <c r="M37" i="76"/>
  <c r="N37" i="76" s="1"/>
  <c r="AX36" i="76"/>
  <c r="BH12" i="76"/>
  <c r="N36" i="76"/>
  <c r="AH37" i="76"/>
  <c r="BG36" i="76"/>
  <c r="Q37" i="76"/>
  <c r="BH9" i="76"/>
  <c r="AX24" i="76"/>
  <c r="AV37" i="76"/>
  <c r="BB36" i="76"/>
  <c r="BE36" i="76"/>
  <c r="BG24" i="76"/>
  <c r="BH25" i="76"/>
  <c r="BF30" i="76"/>
  <c r="AI37" i="76"/>
  <c r="AW37" i="76"/>
  <c r="E37" i="76"/>
  <c r="S37" i="76"/>
  <c r="T37" i="76" s="1"/>
  <c r="AY36" i="76"/>
  <c r="AY37" i="76" s="1"/>
  <c r="W37" i="76"/>
  <c r="AM37" i="76"/>
  <c r="BA37" i="76"/>
  <c r="BB37" i="76" s="1"/>
  <c r="I37" i="76"/>
  <c r="O59" i="92"/>
  <c r="K59" i="92"/>
  <c r="O58" i="92"/>
  <c r="K58" i="92"/>
  <c r="P59" i="92" l="1"/>
  <c r="P58" i="92"/>
  <c r="J37" i="76"/>
  <c r="BE37" i="76"/>
  <c r="BF36" i="76"/>
  <c r="BF37" i="76" s="1"/>
  <c r="D30" i="78"/>
  <c r="AR37" i="76"/>
  <c r="AN37" i="76"/>
  <c r="BH24" i="76"/>
  <c r="AJ37" i="76"/>
  <c r="BG37" i="76"/>
  <c r="O18" i="92"/>
  <c r="BH36" i="76" l="1"/>
  <c r="BH37" i="76"/>
  <c r="O16" i="92"/>
  <c r="K16" i="92"/>
  <c r="P16" i="92" l="1"/>
  <c r="H12" i="83"/>
  <c r="G12" i="83"/>
  <c r="F12" i="83"/>
  <c r="I11" i="83"/>
  <c r="I10" i="83"/>
  <c r="I9" i="83"/>
  <c r="I8" i="83"/>
  <c r="I7" i="83"/>
  <c r="I6" i="83"/>
  <c r="I5" i="83"/>
  <c r="I4" i="83"/>
  <c r="Q21" i="82"/>
  <c r="Q20" i="82"/>
  <c r="Q19" i="82"/>
  <c r="Q18" i="82"/>
  <c r="Q17" i="82"/>
  <c r="P16" i="82"/>
  <c r="P23" i="82" s="1"/>
  <c r="O16" i="82"/>
  <c r="O23" i="82" s="1"/>
  <c r="N16" i="82"/>
  <c r="N23" i="82" s="1"/>
  <c r="Q15" i="82"/>
  <c r="Q13" i="82"/>
  <c r="Q12" i="82"/>
  <c r="Q10" i="82"/>
  <c r="Q9" i="82"/>
  <c r="Q8" i="82"/>
  <c r="Q7" i="82"/>
  <c r="Q6" i="82"/>
  <c r="Q5" i="82"/>
  <c r="Q4" i="82"/>
  <c r="C13" i="75"/>
  <c r="B138" i="75"/>
  <c r="B13" i="75" s="1"/>
  <c r="E136" i="75"/>
  <c r="D134" i="75"/>
  <c r="C134" i="75"/>
  <c r="C12" i="75" s="1"/>
  <c r="B134" i="75"/>
  <c r="B12" i="75" s="1"/>
  <c r="D107" i="75"/>
  <c r="C107" i="75"/>
  <c r="C11" i="75" s="1"/>
  <c r="B107" i="75"/>
  <c r="E105" i="75"/>
  <c r="E104" i="75"/>
  <c r="E103" i="75"/>
  <c r="E102" i="75"/>
  <c r="E101" i="75"/>
  <c r="E100" i="75"/>
  <c r="E99" i="75"/>
  <c r="E98" i="75"/>
  <c r="E96" i="75"/>
  <c r="E95" i="75"/>
  <c r="E94" i="75"/>
  <c r="E93" i="75"/>
  <c r="E91" i="75"/>
  <c r="E90" i="75"/>
  <c r="D88" i="75"/>
  <c r="C88" i="75"/>
  <c r="C10" i="75" s="1"/>
  <c r="B88" i="75"/>
  <c r="B10" i="75" s="1"/>
  <c r="E87" i="75"/>
  <c r="D9" i="75"/>
  <c r="C85" i="75"/>
  <c r="B85" i="75"/>
  <c r="B9" i="75" s="1"/>
  <c r="E83" i="75"/>
  <c r="D80" i="75"/>
  <c r="D8" i="75" s="1"/>
  <c r="C80" i="75"/>
  <c r="C8" i="75" s="1"/>
  <c r="B80" i="75"/>
  <c r="B8" i="75" s="1"/>
  <c r="E78" i="75"/>
  <c r="E77" i="75"/>
  <c r="E76" i="75"/>
  <c r="C74" i="75"/>
  <c r="C7" i="75" s="1"/>
  <c r="B74" i="75"/>
  <c r="B7" i="75" s="1"/>
  <c r="E73" i="75"/>
  <c r="E72" i="75"/>
  <c r="E71" i="75"/>
  <c r="E69" i="75"/>
  <c r="E68" i="75"/>
  <c r="E67" i="75"/>
  <c r="E65" i="75"/>
  <c r="E64" i="75"/>
  <c r="E63" i="75"/>
  <c r="E62" i="75"/>
  <c r="E61" i="75"/>
  <c r="E58" i="75"/>
  <c r="E56" i="75"/>
  <c r="E54" i="75"/>
  <c r="E53" i="75"/>
  <c r="E52" i="75"/>
  <c r="E51" i="75"/>
  <c r="E50" i="75"/>
  <c r="E49" i="75"/>
  <c r="E47" i="75"/>
  <c r="D44" i="75"/>
  <c r="D6" i="75" s="1"/>
  <c r="C44" i="75"/>
  <c r="C6" i="75" s="1"/>
  <c r="B44" i="75"/>
  <c r="B6" i="75" s="1"/>
  <c r="E43" i="75"/>
  <c r="E42" i="75"/>
  <c r="E44" i="75" s="1"/>
  <c r="D40" i="75"/>
  <c r="C40" i="75"/>
  <c r="C5" i="75" s="1"/>
  <c r="B40" i="75"/>
  <c r="E39" i="75"/>
  <c r="E38" i="75"/>
  <c r="E37" i="75"/>
  <c r="E35" i="75"/>
  <c r="E34" i="75"/>
  <c r="E33" i="75"/>
  <c r="E32" i="75"/>
  <c r="E31" i="75"/>
  <c r="E30" i="75"/>
  <c r="E28" i="75"/>
  <c r="E27" i="75"/>
  <c r="E25" i="75"/>
  <c r="E23" i="75"/>
  <c r="E22" i="75"/>
  <c r="E21" i="75"/>
  <c r="E20" i="75"/>
  <c r="D18" i="75"/>
  <c r="D4" i="75" s="1"/>
  <c r="C18" i="75"/>
  <c r="C4" i="75" s="1"/>
  <c r="B18" i="75"/>
  <c r="B4" i="75" s="1"/>
  <c r="E17" i="75"/>
  <c r="B11" i="75"/>
  <c r="G16" i="92"/>
  <c r="G17" i="92"/>
  <c r="G18" i="92"/>
  <c r="G59" i="92"/>
  <c r="G58" i="92"/>
  <c r="D68" i="92"/>
  <c r="E68" i="92"/>
  <c r="F68" i="92"/>
  <c r="D48" i="92"/>
  <c r="E48" i="92"/>
  <c r="F48" i="92"/>
  <c r="G47" i="92"/>
  <c r="K47" i="92"/>
  <c r="O47" i="92"/>
  <c r="G46" i="92"/>
  <c r="K46" i="92"/>
  <c r="O46" i="92"/>
  <c r="H48" i="92"/>
  <c r="I48" i="92"/>
  <c r="J48" i="92"/>
  <c r="L48" i="92"/>
  <c r="M48" i="92"/>
  <c r="N48" i="92"/>
  <c r="G26" i="92"/>
  <c r="E24" i="39"/>
  <c r="F24" i="39"/>
  <c r="D24" i="39"/>
  <c r="D22" i="39"/>
  <c r="C9" i="75" l="1"/>
  <c r="E85" i="75"/>
  <c r="G24" i="39"/>
  <c r="I12" i="83"/>
  <c r="E9" i="75"/>
  <c r="B139" i="75"/>
  <c r="E107" i="75"/>
  <c r="Q16" i="82"/>
  <c r="Q23" i="82" s="1"/>
  <c r="E40" i="75"/>
  <c r="E138" i="75"/>
  <c r="E8" i="75"/>
  <c r="E88" i="75"/>
  <c r="P47" i="92"/>
  <c r="P46" i="92"/>
  <c r="D13" i="75"/>
  <c r="E13" i="75" s="1"/>
  <c r="E134" i="75"/>
  <c r="D12" i="75"/>
  <c r="E12" i="75" s="1"/>
  <c r="D11" i="75"/>
  <c r="E11" i="75" s="1"/>
  <c r="D10" i="75"/>
  <c r="E10" i="75" s="1"/>
  <c r="E80" i="75"/>
  <c r="E74" i="75"/>
  <c r="D7" i="75"/>
  <c r="E7" i="75" s="1"/>
  <c r="E6" i="75"/>
  <c r="D5" i="75"/>
  <c r="E5" i="75" s="1"/>
  <c r="C14" i="75"/>
  <c r="C139" i="75"/>
  <c r="B5" i="75"/>
  <c r="B14" i="75" s="1"/>
  <c r="D139" i="75"/>
  <c r="K48" i="92"/>
  <c r="G48" i="92"/>
  <c r="E139" i="75" l="1"/>
  <c r="D14" i="75"/>
  <c r="E14" i="75" s="1"/>
  <c r="L29" i="92" l="1"/>
  <c r="D29" i="92"/>
  <c r="D55" i="92"/>
  <c r="L55" i="92"/>
  <c r="H55" i="92"/>
  <c r="H29" i="92"/>
  <c r="L28" i="92" l="1"/>
  <c r="O9" i="92"/>
  <c r="M13" i="92"/>
  <c r="O33" i="92"/>
  <c r="M36" i="92"/>
  <c r="B55" i="84" l="1"/>
  <c r="B25" i="84"/>
  <c r="B10" i="84"/>
  <c r="L13" i="92" l="1"/>
  <c r="H13" i="92"/>
  <c r="O10" i="92"/>
  <c r="K10" i="92"/>
  <c r="P10" i="92" l="1"/>
  <c r="G26" i="39"/>
  <c r="G29" i="39"/>
  <c r="L72" i="92" l="1"/>
  <c r="O69" i="92"/>
  <c r="N72" i="92"/>
  <c r="M72" i="92"/>
  <c r="H72" i="92"/>
  <c r="I72" i="92"/>
  <c r="J72" i="92"/>
  <c r="K69" i="92"/>
  <c r="K71" i="92"/>
  <c r="K70" i="92"/>
  <c r="P69" i="92" l="1"/>
  <c r="B6" i="81"/>
  <c r="B7" i="81"/>
  <c r="B8" i="81"/>
  <c r="B9" i="81"/>
  <c r="B10" i="81"/>
  <c r="B11" i="81"/>
  <c r="B12" i="81"/>
  <c r="B13" i="81"/>
  <c r="B14" i="81"/>
  <c r="B15" i="81"/>
  <c r="B16" i="81"/>
  <c r="B17" i="81"/>
  <c r="B5" i="81"/>
  <c r="B33" i="81"/>
  <c r="B20" i="81"/>
  <c r="B21" i="81"/>
  <c r="B22" i="81"/>
  <c r="B23" i="81"/>
  <c r="B24" i="81"/>
  <c r="B25" i="81"/>
  <c r="B26" i="81"/>
  <c r="B27" i="81"/>
  <c r="B28" i="81"/>
  <c r="B29" i="81"/>
  <c r="B30" i="81"/>
  <c r="B31" i="81"/>
  <c r="B19" i="81"/>
  <c r="G34" i="39" l="1"/>
  <c r="E122" i="77" l="1"/>
  <c r="I29" i="78" s="1"/>
  <c r="E125" i="77"/>
  <c r="I32" i="78" s="1"/>
  <c r="E126" i="77"/>
  <c r="I33" i="78" s="1"/>
  <c r="C128" i="77"/>
  <c r="G35" i="78" s="1"/>
  <c r="D128" i="77"/>
  <c r="H35" i="78" s="1"/>
  <c r="L35" i="78" s="1"/>
  <c r="E128" i="77"/>
  <c r="I35" i="78" s="1"/>
  <c r="E119" i="77"/>
  <c r="I26" i="78" s="1"/>
  <c r="E110" i="77"/>
  <c r="I17" i="78" s="1"/>
  <c r="M35" i="78" l="1"/>
  <c r="K35" i="78"/>
  <c r="E123" i="77" l="1"/>
  <c r="I30" i="78" s="1"/>
  <c r="M30" i="78" s="1"/>
  <c r="H34" i="78"/>
  <c r="G34" i="78"/>
  <c r="H33" i="78"/>
  <c r="G33" i="78"/>
  <c r="M33" i="78"/>
  <c r="H32" i="78"/>
  <c r="G32" i="78"/>
  <c r="M32" i="78"/>
  <c r="H31" i="78"/>
  <c r="G31" i="78"/>
  <c r="H30" i="78"/>
  <c r="G30" i="78"/>
  <c r="H29" i="78"/>
  <c r="G29" i="78"/>
  <c r="M29" i="78"/>
  <c r="H28" i="78"/>
  <c r="G28" i="78"/>
  <c r="H27" i="78"/>
  <c r="G27" i="78"/>
  <c r="H26" i="78"/>
  <c r="G26" i="78"/>
  <c r="M26" i="78"/>
  <c r="H25" i="78"/>
  <c r="G25" i="78"/>
  <c r="H23" i="78"/>
  <c r="G23" i="78"/>
  <c r="H22" i="78"/>
  <c r="G22" i="78"/>
  <c r="H21" i="78"/>
  <c r="G21" i="78"/>
  <c r="H20" i="78"/>
  <c r="G20" i="78"/>
  <c r="H19" i="78"/>
  <c r="G19" i="78"/>
  <c r="H18" i="78"/>
  <c r="G18" i="78"/>
  <c r="H17" i="78"/>
  <c r="G17" i="78"/>
  <c r="H16" i="78"/>
  <c r="G16" i="78"/>
  <c r="H15" i="78"/>
  <c r="G15" i="78"/>
  <c r="H14" i="78"/>
  <c r="G14" i="78"/>
  <c r="H13" i="78"/>
  <c r="G13" i="78"/>
  <c r="H12" i="78"/>
  <c r="G12" i="78"/>
  <c r="H11" i="78"/>
  <c r="G11" i="78"/>
  <c r="H10" i="78"/>
  <c r="G10" i="78"/>
  <c r="H9" i="78"/>
  <c r="G9" i="78"/>
  <c r="H8" i="78"/>
  <c r="G8" i="78"/>
  <c r="E7" i="78"/>
  <c r="M7" i="78" s="1"/>
  <c r="E6" i="78"/>
  <c r="M6" i="78" s="1"/>
  <c r="E5" i="78"/>
  <c r="M5" i="78" s="1"/>
  <c r="E4" i="78"/>
  <c r="M4" i="78" s="1"/>
  <c r="E127" i="77"/>
  <c r="I34" i="78" s="1"/>
  <c r="D127" i="77"/>
  <c r="C127" i="77"/>
  <c r="D126" i="77"/>
  <c r="C126" i="77"/>
  <c r="D125" i="77"/>
  <c r="C125" i="77"/>
  <c r="E124" i="77"/>
  <c r="I31" i="78" s="1"/>
  <c r="D124" i="77"/>
  <c r="C124" i="77"/>
  <c r="D123" i="77"/>
  <c r="F123" i="77" s="1"/>
  <c r="C123" i="77"/>
  <c r="D122" i="77"/>
  <c r="C122" i="77"/>
  <c r="E121" i="77"/>
  <c r="I28" i="78" s="1"/>
  <c r="D121" i="77"/>
  <c r="C121" i="77"/>
  <c r="E120" i="77"/>
  <c r="I27" i="78" s="1"/>
  <c r="D120" i="77"/>
  <c r="C120" i="77"/>
  <c r="D119" i="77"/>
  <c r="F119" i="77" s="1"/>
  <c r="C119" i="77"/>
  <c r="E118" i="77"/>
  <c r="D118" i="77"/>
  <c r="C118" i="77"/>
  <c r="E116" i="77"/>
  <c r="I23" i="78" s="1"/>
  <c r="D116" i="77"/>
  <c r="C116" i="77"/>
  <c r="E115" i="77"/>
  <c r="I22" i="78" s="1"/>
  <c r="D115" i="77"/>
  <c r="C115" i="77"/>
  <c r="E114" i="77"/>
  <c r="I21" i="78" s="1"/>
  <c r="D114" i="77"/>
  <c r="C114" i="77"/>
  <c r="E113" i="77"/>
  <c r="I20" i="78" s="1"/>
  <c r="D113" i="77"/>
  <c r="C113" i="77"/>
  <c r="E112" i="77"/>
  <c r="I19" i="78" s="1"/>
  <c r="D112" i="77"/>
  <c r="C112" i="77"/>
  <c r="E111" i="77"/>
  <c r="D111" i="77"/>
  <c r="C111" i="77"/>
  <c r="D110" i="77"/>
  <c r="F110" i="77" s="1"/>
  <c r="C110" i="77"/>
  <c r="E109" i="77"/>
  <c r="I16" i="78" s="1"/>
  <c r="D109" i="77"/>
  <c r="C109" i="77"/>
  <c r="E108" i="77"/>
  <c r="I15" i="78" s="1"/>
  <c r="D108" i="77"/>
  <c r="C108" i="77"/>
  <c r="E107" i="77"/>
  <c r="I14" i="78" s="1"/>
  <c r="D107" i="77"/>
  <c r="C107" i="77"/>
  <c r="E106" i="77"/>
  <c r="I13" i="78" s="1"/>
  <c r="D106" i="77"/>
  <c r="C106" i="77"/>
  <c r="E105" i="77"/>
  <c r="I12" i="78" s="1"/>
  <c r="D105" i="77"/>
  <c r="C105" i="77"/>
  <c r="E104" i="77"/>
  <c r="I11" i="78" s="1"/>
  <c r="D104" i="77"/>
  <c r="C104" i="77"/>
  <c r="E103" i="77"/>
  <c r="D103" i="77"/>
  <c r="C103" i="77"/>
  <c r="E102" i="77"/>
  <c r="I9" i="78" s="1"/>
  <c r="D102" i="77"/>
  <c r="C102" i="77"/>
  <c r="E101" i="77"/>
  <c r="I8" i="78" s="1"/>
  <c r="D101" i="77"/>
  <c r="C101" i="77"/>
  <c r="F102" i="77" l="1"/>
  <c r="F114" i="77"/>
  <c r="M31" i="78"/>
  <c r="E129" i="77"/>
  <c r="I25" i="78"/>
  <c r="I36" i="78" s="1"/>
  <c r="M27" i="78"/>
  <c r="I18" i="78"/>
  <c r="M18" i="78" s="1"/>
  <c r="M34" i="78"/>
  <c r="F103" i="77"/>
  <c r="I10" i="78"/>
  <c r="M28" i="78"/>
  <c r="F104" i="77"/>
  <c r="L9" i="78"/>
  <c r="L15" i="78"/>
  <c r="L21" i="78"/>
  <c r="J21" i="78"/>
  <c r="L23" i="78"/>
  <c r="K32" i="78"/>
  <c r="L34" i="78"/>
  <c r="J8" i="78"/>
  <c r="L12" i="78"/>
  <c r="L14" i="78"/>
  <c r="F32" i="78"/>
  <c r="K33" i="78"/>
  <c r="K9" i="78"/>
  <c r="K11" i="78"/>
  <c r="M12" i="78"/>
  <c r="M14" i="78"/>
  <c r="J9" i="78"/>
  <c r="L13" i="78"/>
  <c r="F17" i="78"/>
  <c r="M17" i="78"/>
  <c r="G36" i="78"/>
  <c r="K27" i="78"/>
  <c r="K29" i="78"/>
  <c r="L31" i="78"/>
  <c r="J32" i="78"/>
  <c r="L10" i="78"/>
  <c r="L32" i="78"/>
  <c r="N32" i="78" s="1"/>
  <c r="F11" i="78"/>
  <c r="K12" i="78"/>
  <c r="K14" i="78"/>
  <c r="K20" i="78"/>
  <c r="M21" i="78"/>
  <c r="M23" i="78"/>
  <c r="C36" i="78"/>
  <c r="L27" i="78"/>
  <c r="L29" i="78"/>
  <c r="K34" i="78"/>
  <c r="K17" i="78"/>
  <c r="L20" i="78"/>
  <c r="F18" i="78"/>
  <c r="L19" i="78"/>
  <c r="M20" i="78"/>
  <c r="M22" i="78"/>
  <c r="K23" i="78"/>
  <c r="L33" i="78"/>
  <c r="N33" i="78" s="1"/>
  <c r="J33" i="78"/>
  <c r="F9" i="78"/>
  <c r="D24" i="78"/>
  <c r="E24" i="78"/>
  <c r="F8" i="78"/>
  <c r="K16" i="78"/>
  <c r="K26" i="78"/>
  <c r="K28" i="78"/>
  <c r="K30" i="78"/>
  <c r="L16" i="78"/>
  <c r="L26" i="78"/>
  <c r="N26" i="78" s="1"/>
  <c r="L28" i="78"/>
  <c r="L30" i="78"/>
  <c r="J14" i="78"/>
  <c r="J16" i="78"/>
  <c r="K18" i="78"/>
  <c r="J26" i="78"/>
  <c r="J28" i="78"/>
  <c r="C24" i="78"/>
  <c r="L11" i="78"/>
  <c r="K13" i="78"/>
  <c r="K15" i="78"/>
  <c r="L18" i="78"/>
  <c r="K22" i="78"/>
  <c r="J34" i="78"/>
  <c r="L22" i="78"/>
  <c r="D36" i="78"/>
  <c r="K8" i="78"/>
  <c r="M9" i="78"/>
  <c r="M13" i="78"/>
  <c r="M15" i="78"/>
  <c r="K31" i="78"/>
  <c r="L8" i="78"/>
  <c r="K10" i="78"/>
  <c r="H24" i="78"/>
  <c r="G24" i="78"/>
  <c r="M8" i="78"/>
  <c r="J11" i="78"/>
  <c r="M19" i="78"/>
  <c r="H36" i="78"/>
  <c r="M11" i="78"/>
  <c r="J13" i="78"/>
  <c r="L17" i="78"/>
  <c r="K19" i="78"/>
  <c r="K21" i="78"/>
  <c r="J22" i="78"/>
  <c r="J27" i="78"/>
  <c r="J29" i="78"/>
  <c r="J30" i="78"/>
  <c r="F127" i="77"/>
  <c r="F120" i="77"/>
  <c r="F115" i="77"/>
  <c r="F126" i="77"/>
  <c r="F106" i="77"/>
  <c r="E117" i="77"/>
  <c r="F121" i="77"/>
  <c r="C117" i="77"/>
  <c r="C129" i="77"/>
  <c r="D117" i="77"/>
  <c r="D129" i="77"/>
  <c r="F101" i="77"/>
  <c r="F109" i="77"/>
  <c r="F122" i="77"/>
  <c r="F25" i="78"/>
  <c r="F26" i="78"/>
  <c r="F27" i="78"/>
  <c r="J31" i="78"/>
  <c r="F13" i="78"/>
  <c r="F14" i="78"/>
  <c r="J17" i="78"/>
  <c r="F12" i="78"/>
  <c r="J25" i="78"/>
  <c r="E36" i="78"/>
  <c r="K25" i="78"/>
  <c r="M16" i="78"/>
  <c r="L25" i="78"/>
  <c r="F107" i="77"/>
  <c r="F118" i="77"/>
  <c r="H27" i="70"/>
  <c r="F117" i="77" l="1"/>
  <c r="M36" i="78"/>
  <c r="I24" i="78"/>
  <c r="F129" i="77"/>
  <c r="N34" i="78"/>
  <c r="M10" i="78"/>
  <c r="M24" i="78" s="1"/>
  <c r="M25" i="78"/>
  <c r="N25" i="78" s="1"/>
  <c r="J18" i="78"/>
  <c r="N21" i="78"/>
  <c r="N12" i="78"/>
  <c r="N14" i="78"/>
  <c r="N17" i="78"/>
  <c r="N16" i="78"/>
  <c r="F24" i="78"/>
  <c r="N27" i="78"/>
  <c r="N31" i="78"/>
  <c r="N9" i="78"/>
  <c r="C37" i="78"/>
  <c r="N8" i="78"/>
  <c r="N29" i="78"/>
  <c r="K36" i="78"/>
  <c r="N13" i="78"/>
  <c r="N18" i="78"/>
  <c r="N11" i="78"/>
  <c r="N22" i="78"/>
  <c r="N28" i="78"/>
  <c r="H37" i="78"/>
  <c r="G37" i="78"/>
  <c r="L24" i="78"/>
  <c r="L36" i="78"/>
  <c r="K24" i="78"/>
  <c r="I37" i="78"/>
  <c r="D37" i="78"/>
  <c r="J24" i="78"/>
  <c r="J36" i="78"/>
  <c r="N30" i="78"/>
  <c r="F36" i="78"/>
  <c r="E37" i="78"/>
  <c r="H33" i="70"/>
  <c r="L37" i="78" l="1"/>
  <c r="F37" i="78"/>
  <c r="K37" i="78"/>
  <c r="N24" i="78"/>
  <c r="M37" i="78"/>
  <c r="N36" i="78"/>
  <c r="U21" i="82"/>
  <c r="U20" i="82"/>
  <c r="U19" i="82"/>
  <c r="U18" i="82"/>
  <c r="U17" i="82"/>
  <c r="U15" i="82"/>
  <c r="U13" i="82"/>
  <c r="U12" i="82"/>
  <c r="U10" i="82"/>
  <c r="U9" i="82"/>
  <c r="U8" i="82"/>
  <c r="U7" i="82"/>
  <c r="U6" i="82"/>
  <c r="U5" i="82"/>
  <c r="U4" i="82"/>
  <c r="N37" i="78" l="1"/>
  <c r="G5" i="39" l="1"/>
  <c r="M4" i="83" l="1"/>
  <c r="F72" i="92"/>
  <c r="E72" i="92"/>
  <c r="D72" i="92"/>
  <c r="O71" i="92"/>
  <c r="G71" i="92"/>
  <c r="O70" i="92"/>
  <c r="P70" i="92" s="1"/>
  <c r="G70" i="92"/>
  <c r="K72" i="92"/>
  <c r="G69" i="92"/>
  <c r="N68" i="92"/>
  <c r="M68" i="92"/>
  <c r="L68" i="92"/>
  <c r="J68" i="92"/>
  <c r="I68" i="92"/>
  <c r="H68" i="92"/>
  <c r="O67" i="92"/>
  <c r="K67" i="92"/>
  <c r="G67" i="92"/>
  <c r="O66" i="92"/>
  <c r="K66" i="92"/>
  <c r="G66" i="92"/>
  <c r="O65" i="92"/>
  <c r="K65" i="92"/>
  <c r="G65" i="92"/>
  <c r="O64" i="92"/>
  <c r="K64" i="92"/>
  <c r="G64" i="92"/>
  <c r="K63" i="92"/>
  <c r="G63" i="92"/>
  <c r="K62" i="92"/>
  <c r="P62" i="92" s="1"/>
  <c r="G62" i="92"/>
  <c r="K61" i="92"/>
  <c r="P61" i="92" s="1"/>
  <c r="G61" i="92"/>
  <c r="O60" i="92"/>
  <c r="K60" i="92"/>
  <c r="G60" i="92"/>
  <c r="N54" i="92"/>
  <c r="M54" i="92"/>
  <c r="L54" i="92"/>
  <c r="J54" i="92"/>
  <c r="I54" i="92"/>
  <c r="H54" i="92"/>
  <c r="F54" i="92"/>
  <c r="E54" i="92"/>
  <c r="D54" i="92"/>
  <c r="O53" i="92"/>
  <c r="K53" i="92"/>
  <c r="G53" i="92"/>
  <c r="O52" i="92"/>
  <c r="K52" i="92"/>
  <c r="G52" i="92"/>
  <c r="O51" i="92"/>
  <c r="K51" i="92"/>
  <c r="G51" i="92"/>
  <c r="O50" i="92"/>
  <c r="K50" i="92"/>
  <c r="G50" i="92"/>
  <c r="O49" i="92"/>
  <c r="K49" i="92"/>
  <c r="G49" i="92"/>
  <c r="N45" i="92"/>
  <c r="M45" i="92"/>
  <c r="L45" i="92"/>
  <c r="J45" i="92"/>
  <c r="I45" i="92"/>
  <c r="H45" i="92"/>
  <c r="F45" i="92"/>
  <c r="E45" i="92"/>
  <c r="D45" i="92"/>
  <c r="O44" i="92"/>
  <c r="K44" i="92"/>
  <c r="G44" i="92"/>
  <c r="O43" i="92"/>
  <c r="K43" i="92"/>
  <c r="G43" i="92"/>
  <c r="O42" i="92"/>
  <c r="K42" i="92"/>
  <c r="G42" i="92"/>
  <c r="O41" i="92"/>
  <c r="K41" i="92"/>
  <c r="G41" i="92"/>
  <c r="O40" i="92"/>
  <c r="K40" i="92"/>
  <c r="G40" i="92"/>
  <c r="O39" i="92"/>
  <c r="K39" i="92"/>
  <c r="G39" i="92"/>
  <c r="O38" i="92"/>
  <c r="K38" i="92"/>
  <c r="O37" i="92"/>
  <c r="K37" i="92"/>
  <c r="G37" i="92"/>
  <c r="N36" i="92"/>
  <c r="L36" i="92"/>
  <c r="J36" i="92"/>
  <c r="I36" i="92"/>
  <c r="H36" i="92"/>
  <c r="F36" i="92"/>
  <c r="E36" i="92"/>
  <c r="D36" i="92"/>
  <c r="O35" i="92"/>
  <c r="K35" i="92"/>
  <c r="G35" i="92"/>
  <c r="O34" i="92"/>
  <c r="K34" i="92"/>
  <c r="G34" i="92"/>
  <c r="K33" i="92"/>
  <c r="G33" i="92"/>
  <c r="O32" i="92"/>
  <c r="K32" i="92"/>
  <c r="G32" i="92"/>
  <c r="N28" i="92"/>
  <c r="M28" i="92"/>
  <c r="J28" i="92"/>
  <c r="I28" i="92"/>
  <c r="H28" i="92"/>
  <c r="F28" i="92"/>
  <c r="E28" i="92"/>
  <c r="D28" i="92"/>
  <c r="O27" i="92"/>
  <c r="K27" i="92"/>
  <c r="G27" i="92"/>
  <c r="O26" i="92"/>
  <c r="K26" i="92"/>
  <c r="O25" i="92"/>
  <c r="K25" i="92"/>
  <c r="G25" i="92"/>
  <c r="O24" i="92"/>
  <c r="K24" i="92"/>
  <c r="G24" i="92"/>
  <c r="O23" i="92"/>
  <c r="K23" i="92"/>
  <c r="O22" i="92"/>
  <c r="K22" i="92"/>
  <c r="G22" i="92"/>
  <c r="O21" i="92"/>
  <c r="K21" i="92"/>
  <c r="G21" i="92"/>
  <c r="N20" i="92"/>
  <c r="M20" i="92"/>
  <c r="L20" i="92"/>
  <c r="J20" i="92"/>
  <c r="I20" i="92"/>
  <c r="H20" i="92"/>
  <c r="F20" i="92"/>
  <c r="E20" i="92"/>
  <c r="D20" i="92"/>
  <c r="O19" i="92"/>
  <c r="K19" i="92"/>
  <c r="G19" i="92"/>
  <c r="K18" i="92"/>
  <c r="P18" i="92" s="1"/>
  <c r="O17" i="92"/>
  <c r="K17" i="92"/>
  <c r="O15" i="92"/>
  <c r="K15" i="92"/>
  <c r="G15" i="92"/>
  <c r="O14" i="92"/>
  <c r="K14" i="92"/>
  <c r="G14" i="92"/>
  <c r="N13" i="92"/>
  <c r="O13" i="92" s="1"/>
  <c r="J13" i="92"/>
  <c r="I13" i="92"/>
  <c r="F13" i="92"/>
  <c r="E13" i="92"/>
  <c r="D13" i="92"/>
  <c r="O12" i="92"/>
  <c r="K12" i="92"/>
  <c r="G12" i="92"/>
  <c r="O11" i="92"/>
  <c r="K11" i="92"/>
  <c r="G11" i="92"/>
  <c r="K9" i="92"/>
  <c r="G9" i="92"/>
  <c r="N8" i="92"/>
  <c r="M8" i="92"/>
  <c r="L8" i="92"/>
  <c r="J8" i="92"/>
  <c r="I8" i="92"/>
  <c r="H8" i="92"/>
  <c r="F8" i="92"/>
  <c r="E8" i="92"/>
  <c r="D8" i="92"/>
  <c r="O7" i="92"/>
  <c r="K7" i="92"/>
  <c r="G7" i="92"/>
  <c r="O6" i="92"/>
  <c r="K6" i="92"/>
  <c r="G6" i="92"/>
  <c r="O5" i="92"/>
  <c r="K5" i="92"/>
  <c r="G5" i="92"/>
  <c r="E73" i="92" l="1"/>
  <c r="O36" i="92"/>
  <c r="G45" i="92"/>
  <c r="G28" i="92"/>
  <c r="G68" i="92"/>
  <c r="K13" i="92"/>
  <c r="G20" i="92"/>
  <c r="G72" i="92"/>
  <c r="L73" i="92"/>
  <c r="H73" i="92"/>
  <c r="M73" i="92"/>
  <c r="G36" i="92"/>
  <c r="I73" i="92"/>
  <c r="J73" i="92"/>
  <c r="G13" i="92"/>
  <c r="P63" i="92"/>
  <c r="P43" i="92"/>
  <c r="P71" i="92"/>
  <c r="P66" i="92"/>
  <c r="K68" i="92"/>
  <c r="P53" i="92"/>
  <c r="K54" i="92"/>
  <c r="P33" i="92"/>
  <c r="P23" i="92"/>
  <c r="O8" i="92"/>
  <c r="K8" i="92"/>
  <c r="K20" i="92"/>
  <c r="P19" i="92"/>
  <c r="P64" i="92"/>
  <c r="P25" i="92"/>
  <c r="P40" i="92"/>
  <c r="P41" i="92"/>
  <c r="K36" i="92"/>
  <c r="P35" i="92"/>
  <c r="P42" i="92"/>
  <c r="O20" i="92"/>
  <c r="P37" i="92"/>
  <c r="P7" i="92"/>
  <c r="K45" i="92"/>
  <c r="F73" i="92"/>
  <c r="O45" i="92"/>
  <c r="P60" i="92"/>
  <c r="P9" i="92"/>
  <c r="P15" i="92"/>
  <c r="P52" i="92"/>
  <c r="P6" i="92"/>
  <c r="P24" i="92"/>
  <c r="D73" i="92"/>
  <c r="P65" i="92"/>
  <c r="P26" i="92"/>
  <c r="O54" i="92"/>
  <c r="N73" i="92"/>
  <c r="P12" i="92"/>
  <c r="P38" i="92"/>
  <c r="P34" i="92"/>
  <c r="P67" i="92"/>
  <c r="P51" i="92"/>
  <c r="P11" i="92"/>
  <c r="P17" i="92"/>
  <c r="O28" i="92"/>
  <c r="P44" i="92"/>
  <c r="P27" i="92"/>
  <c r="G54" i="92"/>
  <c r="G8" i="92"/>
  <c r="P5" i="92"/>
  <c r="K28" i="92"/>
  <c r="O72" i="92"/>
  <c r="P72" i="92" s="1"/>
  <c r="P39" i="92"/>
  <c r="P22" i="92"/>
  <c r="O68" i="92"/>
  <c r="P50" i="92"/>
  <c r="P14" i="92"/>
  <c r="P49" i="92"/>
  <c r="K73" i="92" l="1"/>
  <c r="P68" i="92"/>
  <c r="P13" i="92"/>
  <c r="P54" i="92"/>
  <c r="P36" i="92"/>
  <c r="P20" i="92"/>
  <c r="P8" i="92"/>
  <c r="P45" i="92"/>
  <c r="P28" i="92"/>
  <c r="G73" i="92"/>
  <c r="M6" i="83"/>
  <c r="M7" i="83"/>
  <c r="M8" i="83"/>
  <c r="M9" i="83"/>
  <c r="M10" i="83"/>
  <c r="M11" i="83"/>
  <c r="M5" i="83"/>
  <c r="H22" i="70" l="1"/>
  <c r="N21" i="70"/>
  <c r="G20" i="70"/>
  <c r="N8" i="70"/>
  <c r="G6" i="70"/>
  <c r="G5" i="70"/>
  <c r="H5" i="70"/>
  <c r="K5" i="70"/>
  <c r="G28" i="39" l="1"/>
  <c r="G10" i="39" l="1"/>
  <c r="D16" i="72" l="1"/>
  <c r="C16" i="72"/>
  <c r="B16" i="72"/>
  <c r="E15" i="72"/>
  <c r="E13" i="72"/>
  <c r="E12" i="72"/>
  <c r="E10" i="72"/>
  <c r="E8" i="72"/>
  <c r="D6" i="72"/>
  <c r="D17" i="72" s="1"/>
  <c r="C6" i="72"/>
  <c r="B6" i="72"/>
  <c r="E5" i="72"/>
  <c r="E6" i="72" l="1"/>
  <c r="E16" i="72"/>
  <c r="B17" i="72"/>
  <c r="C17" i="72"/>
  <c r="E17" i="72" s="1"/>
  <c r="F36" i="39"/>
  <c r="E36" i="39"/>
  <c r="D36" i="39"/>
  <c r="G33" i="39"/>
  <c r="F30" i="39"/>
  <c r="E30" i="39"/>
  <c r="D30" i="39"/>
  <c r="F22" i="39"/>
  <c r="E22" i="39"/>
  <c r="G21" i="39"/>
  <c r="G17" i="39"/>
  <c r="G16" i="39"/>
  <c r="G14" i="39"/>
  <c r="F12" i="39"/>
  <c r="E12" i="39"/>
  <c r="D12" i="39"/>
  <c r="D25" i="39" s="1"/>
  <c r="G11" i="39"/>
  <c r="G8" i="39"/>
  <c r="G7" i="39"/>
  <c r="G6" i="39"/>
  <c r="F25" i="39" l="1"/>
  <c r="F31" i="39" s="1"/>
  <c r="E25" i="39"/>
  <c r="E31" i="39" s="1"/>
  <c r="E37" i="39" s="1"/>
  <c r="G30" i="39"/>
  <c r="G22" i="39"/>
  <c r="G36" i="39"/>
  <c r="D31" i="39"/>
  <c r="D37" i="39" s="1"/>
  <c r="G12" i="39"/>
  <c r="G25" i="39" l="1"/>
  <c r="F37" i="39"/>
  <c r="G37" i="39" s="1"/>
  <c r="G31" i="39"/>
  <c r="T16" i="82"/>
  <c r="T23" i="82" s="1"/>
  <c r="S16" i="82"/>
  <c r="S23" i="82" s="1"/>
  <c r="O33" i="70" l="1"/>
  <c r="N33" i="70"/>
  <c r="G33" i="70"/>
  <c r="D33" i="70"/>
  <c r="M32" i="70"/>
  <c r="L32" i="70"/>
  <c r="J32" i="70"/>
  <c r="I32" i="70"/>
  <c r="F32" i="70"/>
  <c r="E32" i="70"/>
  <c r="C32" i="70"/>
  <c r="B32" i="70"/>
  <c r="O31" i="70"/>
  <c r="N31" i="70"/>
  <c r="H31" i="70"/>
  <c r="G31" i="70"/>
  <c r="D31" i="70"/>
  <c r="O30" i="70"/>
  <c r="N30" i="70"/>
  <c r="K30" i="70"/>
  <c r="H30" i="70"/>
  <c r="G30" i="70"/>
  <c r="D30" i="70"/>
  <c r="O29" i="70"/>
  <c r="N29" i="70"/>
  <c r="K29" i="70"/>
  <c r="H29" i="70"/>
  <c r="G29" i="70"/>
  <c r="D29" i="70"/>
  <c r="O28" i="70"/>
  <c r="N28" i="70"/>
  <c r="K28" i="70"/>
  <c r="H28" i="70"/>
  <c r="G28" i="70"/>
  <c r="D28" i="70"/>
  <c r="O27" i="70"/>
  <c r="N27" i="70"/>
  <c r="K27" i="70"/>
  <c r="G27" i="70"/>
  <c r="D27" i="70"/>
  <c r="O26" i="70"/>
  <c r="N26" i="70"/>
  <c r="K26" i="70"/>
  <c r="H26" i="70"/>
  <c r="G26" i="70"/>
  <c r="D26" i="70"/>
  <c r="O25" i="70"/>
  <c r="N25" i="70"/>
  <c r="K25" i="70"/>
  <c r="H25" i="70"/>
  <c r="G25" i="70"/>
  <c r="D25" i="70"/>
  <c r="O24" i="70"/>
  <c r="N24" i="70"/>
  <c r="K24" i="70"/>
  <c r="H24" i="70"/>
  <c r="G24" i="70"/>
  <c r="D24" i="70"/>
  <c r="O23" i="70"/>
  <c r="N23" i="70"/>
  <c r="K23" i="70"/>
  <c r="H23" i="70"/>
  <c r="G23" i="70"/>
  <c r="D23" i="70"/>
  <c r="O22" i="70"/>
  <c r="N22" i="70"/>
  <c r="K22" i="70"/>
  <c r="G22" i="70"/>
  <c r="D22" i="70"/>
  <c r="O21" i="70"/>
  <c r="K21" i="70"/>
  <c r="G21" i="70"/>
  <c r="D21" i="70"/>
  <c r="O20" i="70"/>
  <c r="N20" i="70"/>
  <c r="K20" i="70"/>
  <c r="H20" i="70"/>
  <c r="D20" i="70"/>
  <c r="O19" i="70"/>
  <c r="N19" i="70"/>
  <c r="K19" i="70"/>
  <c r="H19" i="70"/>
  <c r="G19" i="70"/>
  <c r="D19" i="70"/>
  <c r="M18" i="70"/>
  <c r="L18" i="70"/>
  <c r="J18" i="70"/>
  <c r="I18" i="70"/>
  <c r="F18" i="70"/>
  <c r="E18" i="70"/>
  <c r="C18" i="70"/>
  <c r="B18" i="70"/>
  <c r="O17" i="70"/>
  <c r="N17" i="70"/>
  <c r="K17" i="70"/>
  <c r="H17" i="70"/>
  <c r="G17" i="70"/>
  <c r="D17" i="70"/>
  <c r="O16" i="70"/>
  <c r="N16" i="70"/>
  <c r="K16" i="70"/>
  <c r="H16" i="70"/>
  <c r="G16" i="70"/>
  <c r="D16" i="70"/>
  <c r="O15" i="70"/>
  <c r="N15" i="70"/>
  <c r="K15" i="70"/>
  <c r="H15" i="70"/>
  <c r="G15" i="70"/>
  <c r="D15" i="70"/>
  <c r="O14" i="70"/>
  <c r="N14" i="70"/>
  <c r="K14" i="70"/>
  <c r="H14" i="70"/>
  <c r="G14" i="70"/>
  <c r="D14" i="70"/>
  <c r="O13" i="70"/>
  <c r="N13" i="70"/>
  <c r="K13" i="70"/>
  <c r="H13" i="70"/>
  <c r="G13" i="70"/>
  <c r="D13" i="70"/>
  <c r="O12" i="70"/>
  <c r="N12" i="70"/>
  <c r="K12" i="70"/>
  <c r="H12" i="70"/>
  <c r="G12" i="70"/>
  <c r="D12" i="70"/>
  <c r="O11" i="70"/>
  <c r="N11" i="70"/>
  <c r="K11" i="70"/>
  <c r="H11" i="70"/>
  <c r="G11" i="70"/>
  <c r="D11" i="70"/>
  <c r="O10" i="70"/>
  <c r="N10" i="70"/>
  <c r="K10" i="70"/>
  <c r="H10" i="70"/>
  <c r="G10" i="70"/>
  <c r="D10" i="70"/>
  <c r="O9" i="70"/>
  <c r="N9" i="70"/>
  <c r="K9" i="70"/>
  <c r="H9" i="70"/>
  <c r="G9" i="70"/>
  <c r="D9" i="70"/>
  <c r="O8" i="70"/>
  <c r="K8" i="70"/>
  <c r="H8" i="70"/>
  <c r="G8" i="70"/>
  <c r="D8" i="70"/>
  <c r="O7" i="70"/>
  <c r="N7" i="70"/>
  <c r="K7" i="70"/>
  <c r="G7" i="70"/>
  <c r="D7" i="70"/>
  <c r="O6" i="70"/>
  <c r="N6" i="70"/>
  <c r="K6" i="70"/>
  <c r="D6" i="70"/>
  <c r="O5" i="70"/>
  <c r="N5" i="70"/>
  <c r="D5" i="70"/>
  <c r="J12" i="83"/>
  <c r="L12" i="83"/>
  <c r="K12" i="83"/>
  <c r="M12" i="83"/>
  <c r="E5" i="83"/>
  <c r="F32" i="81"/>
  <c r="F18" i="81"/>
  <c r="B12" i="83"/>
  <c r="E6" i="83"/>
  <c r="M21" i="82"/>
  <c r="M20" i="82"/>
  <c r="M19" i="82"/>
  <c r="M18" i="82"/>
  <c r="M17" i="82"/>
  <c r="M15" i="82"/>
  <c r="M13" i="82"/>
  <c r="M12" i="82"/>
  <c r="M10" i="82"/>
  <c r="M9" i="82"/>
  <c r="M8" i="82"/>
  <c r="M7" i="82"/>
  <c r="M6" i="82"/>
  <c r="M5" i="82"/>
  <c r="M4" i="82"/>
  <c r="C12" i="83"/>
  <c r="D12" i="83"/>
  <c r="E4" i="82"/>
  <c r="E6" i="82"/>
  <c r="F6" i="82" s="1"/>
  <c r="I6" i="82" s="1"/>
  <c r="E7" i="82"/>
  <c r="F7" i="82" s="1"/>
  <c r="E9" i="82"/>
  <c r="F9" i="82" s="1"/>
  <c r="I9" i="82" s="1"/>
  <c r="E10" i="82"/>
  <c r="F10" i="82" s="1"/>
  <c r="I10" i="82" s="1"/>
  <c r="E12" i="82"/>
  <c r="F12" i="82" s="1"/>
  <c r="I12" i="82" s="1"/>
  <c r="E15" i="82"/>
  <c r="F15" i="82" s="1"/>
  <c r="I15" i="82" s="1"/>
  <c r="B16" i="82"/>
  <c r="B23" i="82" s="1"/>
  <c r="C16" i="82"/>
  <c r="C23" i="82" s="1"/>
  <c r="D16" i="82"/>
  <c r="D23" i="82" s="1"/>
  <c r="G16" i="82"/>
  <c r="G23" i="82" s="1"/>
  <c r="H16" i="82"/>
  <c r="H23" i="82" s="1"/>
  <c r="J16" i="82"/>
  <c r="J23" i="82" s="1"/>
  <c r="K16" i="82"/>
  <c r="K23" i="82" s="1"/>
  <c r="L16" i="82"/>
  <c r="L23" i="82" s="1"/>
  <c r="E17" i="82"/>
  <c r="I17" i="82"/>
  <c r="E18" i="82"/>
  <c r="I18" i="82"/>
  <c r="E19" i="82"/>
  <c r="I19" i="82"/>
  <c r="C18" i="81"/>
  <c r="D18" i="81"/>
  <c r="E18" i="81"/>
  <c r="E34" i="81" s="1"/>
  <c r="C32" i="81"/>
  <c r="D32" i="81"/>
  <c r="E32" i="81"/>
  <c r="F34" i="81" l="1"/>
  <c r="D34" i="81"/>
  <c r="C34" i="81"/>
  <c r="J34" i="70"/>
  <c r="F34" i="70"/>
  <c r="E12" i="83"/>
  <c r="C34" i="70"/>
  <c r="E34" i="70"/>
  <c r="M34" i="70"/>
  <c r="L34" i="70"/>
  <c r="I34" i="70"/>
  <c r="B34" i="70"/>
  <c r="B21" i="84"/>
  <c r="B18" i="81"/>
  <c r="E16" i="82"/>
  <c r="E23" i="82" s="1"/>
  <c r="M16" i="82"/>
  <c r="M23" i="82" s="1"/>
  <c r="F4" i="82"/>
  <c r="I4" i="82" s="1"/>
  <c r="H32" i="70"/>
  <c r="N32" i="70"/>
  <c r="K32" i="70"/>
  <c r="G32" i="70"/>
  <c r="D32" i="70"/>
  <c r="D18" i="70"/>
  <c r="N18" i="70"/>
  <c r="K18" i="70"/>
  <c r="O32" i="70"/>
  <c r="G18" i="70"/>
  <c r="H18" i="70"/>
  <c r="I7" i="82"/>
  <c r="B32" i="81"/>
  <c r="O18" i="70"/>
  <c r="N34" i="70" l="1"/>
  <c r="D34" i="70"/>
  <c r="G34" i="70"/>
  <c r="I16" i="82"/>
  <c r="I23" i="82" s="1"/>
  <c r="O34" i="70"/>
  <c r="H34" i="70"/>
  <c r="B34" i="81"/>
  <c r="F16" i="82"/>
  <c r="F23" i="82" s="1"/>
  <c r="R16" i="82" l="1"/>
  <c r="R23" i="82" s="1"/>
  <c r="U16" i="82"/>
  <c r="U23" i="82" s="1"/>
  <c r="O48" i="92"/>
  <c r="P48" i="92" s="1"/>
  <c r="O73" i="92" l="1"/>
  <c r="P73" i="92" s="1"/>
</calcChain>
</file>

<file path=xl/sharedStrings.xml><?xml version="1.0" encoding="utf-8"?>
<sst xmlns="http://schemas.openxmlformats.org/spreadsheetml/2006/main" count="1266" uniqueCount="600">
  <si>
    <t>Příjmy z úroků</t>
  </si>
  <si>
    <t xml:space="preserve">C E L K E M    P Ř Í J M Y  </t>
  </si>
  <si>
    <t>nájmy z bytů</t>
  </si>
  <si>
    <t>nájmy z pozemků</t>
  </si>
  <si>
    <t>úroky z účtu</t>
  </si>
  <si>
    <t>pokuty, penále</t>
  </si>
  <si>
    <t>odhady, znalecké posudky</t>
  </si>
  <si>
    <t>odměna za správu</t>
  </si>
  <si>
    <t>inženýring</t>
  </si>
  <si>
    <t>ostatní služby</t>
  </si>
  <si>
    <t>materiálové náklady</t>
  </si>
  <si>
    <t>nájmy z nebytových prostor</t>
  </si>
  <si>
    <t xml:space="preserve">C  E  L  K  E  M   </t>
  </si>
  <si>
    <t>Druh</t>
  </si>
  <si>
    <t>SR</t>
  </si>
  <si>
    <t>Skut.</t>
  </si>
  <si>
    <t xml:space="preserve"> %</t>
  </si>
  <si>
    <t xml:space="preserve"> % </t>
  </si>
  <si>
    <t>Spravované domy</t>
  </si>
  <si>
    <t>Bytové jednotky</t>
  </si>
  <si>
    <t>Nebytové prostory</t>
  </si>
  <si>
    <t>Kotelny</t>
  </si>
  <si>
    <t>% k UR</t>
  </si>
  <si>
    <t>náklady</t>
  </si>
  <si>
    <t>výnosy</t>
  </si>
  <si>
    <t>majetek</t>
  </si>
  <si>
    <t>výsledky hospodaření</t>
  </si>
  <si>
    <t>celkem</t>
  </si>
  <si>
    <t>náklady podílové domy</t>
  </si>
  <si>
    <t>jiné ostatní náklady</t>
  </si>
  <si>
    <t>prodej majetku - privatizace</t>
  </si>
  <si>
    <t>výnosy podílových domů</t>
  </si>
  <si>
    <t>jiné ostatní výnosy</t>
  </si>
  <si>
    <t>CELKEM</t>
  </si>
  <si>
    <t>opravy a údržba nad 200  tis.Kč</t>
  </si>
  <si>
    <t>opravy a údržba do 200  tis.Kč</t>
  </si>
  <si>
    <t>Převody ze zdaňované činnosti</t>
  </si>
  <si>
    <t>0608</t>
  </si>
  <si>
    <t>0924</t>
  </si>
  <si>
    <t>0926</t>
  </si>
  <si>
    <t>Druh výdaje a kapitola</t>
  </si>
  <si>
    <t>P Ř E H L E D    A K C Í</t>
  </si>
  <si>
    <t>Celkem</t>
  </si>
  <si>
    <t xml:space="preserve">Náklady </t>
  </si>
  <si>
    <t>Výnosy</t>
  </si>
  <si>
    <t xml:space="preserve">% </t>
  </si>
  <si>
    <t>%</t>
  </si>
  <si>
    <t xml:space="preserve">ZŠ a MŠ Barrandov </t>
  </si>
  <si>
    <t>FZŠ Drtinova</t>
  </si>
  <si>
    <t>ZŠ a MŠ Grafická</t>
  </si>
  <si>
    <t>ZŠ Nepomucká</t>
  </si>
  <si>
    <t>ZŠ Podbělohorská</t>
  </si>
  <si>
    <t>ZŠ a MŠ Radlická</t>
  </si>
  <si>
    <t xml:space="preserve">ZŠ a MŠ Tyršova </t>
  </si>
  <si>
    <t>ZŠ a MŠ U Santošky</t>
  </si>
  <si>
    <t>ZŠ waldorfská</t>
  </si>
  <si>
    <t>ZŠ Weberova</t>
  </si>
  <si>
    <t>Celkem ZŠ</t>
  </si>
  <si>
    <t>MŠ Beníškové</t>
  </si>
  <si>
    <t>MŠ Hlubočepská</t>
  </si>
  <si>
    <t>MŠ Kroupova</t>
  </si>
  <si>
    <t>MŠ Kudrnova</t>
  </si>
  <si>
    <t>MŠ Kurandové</t>
  </si>
  <si>
    <t>MŠ Lohniského 830</t>
  </si>
  <si>
    <t>MŠ Lohniského 851</t>
  </si>
  <si>
    <t>MŠ Nad Palatou</t>
  </si>
  <si>
    <t>MŠ Peroutkova</t>
  </si>
  <si>
    <t>MŠ Podbělohorská</t>
  </si>
  <si>
    <t>MŠ Tréglova</t>
  </si>
  <si>
    <t>MŠ Trojdílná</t>
  </si>
  <si>
    <t>MŠ U Železničního mostu</t>
  </si>
  <si>
    <t>Celkem MŠ</t>
  </si>
  <si>
    <t>C S O P</t>
  </si>
  <si>
    <t>KTA</t>
  </si>
  <si>
    <t>OEK</t>
  </si>
  <si>
    <t xml:space="preserve">kapitola 04 - Školství     </t>
  </si>
  <si>
    <t xml:space="preserve">kapitola 05 - Sociální věci a zdravotnictví  </t>
  </si>
  <si>
    <t>kapitola 08 - Bytové hospodářství</t>
  </si>
  <si>
    <t>V Ý D A J E</t>
  </si>
  <si>
    <t>kapitola</t>
  </si>
  <si>
    <t>podkapitola</t>
  </si>
  <si>
    <t>druh výdaje</t>
  </si>
  <si>
    <t>název</t>
  </si>
  <si>
    <t xml:space="preserve">          celkem kapitola</t>
  </si>
  <si>
    <t>0241</t>
  </si>
  <si>
    <t>0341</t>
  </si>
  <si>
    <t>0440</t>
  </si>
  <si>
    <t>0441</t>
  </si>
  <si>
    <t>0539</t>
  </si>
  <si>
    <t>0839</t>
  </si>
  <si>
    <t>0841</t>
  </si>
  <si>
    <t>0909</t>
  </si>
  <si>
    <t>odbor ekonomický</t>
  </si>
  <si>
    <t>0937</t>
  </si>
  <si>
    <t>1009</t>
  </si>
  <si>
    <t>výnosy z přecenění reálnou hodnotou</t>
  </si>
  <si>
    <t>náklady z přecenění reálnou hodnotou</t>
  </si>
  <si>
    <t>tvorba rezerv</t>
  </si>
  <si>
    <t>2324-2329</t>
  </si>
  <si>
    <t>prodané pozemky</t>
  </si>
  <si>
    <t>0637</t>
  </si>
  <si>
    <t>výnosy z přecenění reál. hodnotou</t>
  </si>
  <si>
    <t>náklady z přecenění reál. hodnotou</t>
  </si>
  <si>
    <t xml:space="preserve">kapitola 09
§ 6112 - Zastupitelstva obcí
</t>
  </si>
  <si>
    <t>podkapitola 0926</t>
  </si>
  <si>
    <t>Personální věci</t>
  </si>
  <si>
    <t>5019 - Ostatní platy</t>
  </si>
  <si>
    <t>5023 - Odměny členů zastupitelstev</t>
  </si>
  <si>
    <t>5029 - Ostatní platby za provedenou práci</t>
  </si>
  <si>
    <t>5031 - Sociální zabezpečení</t>
  </si>
  <si>
    <t>5032 - Zdravotní pojištění</t>
  </si>
  <si>
    <t>5039 - Ostatní povinné pojistné</t>
  </si>
  <si>
    <t>Výdaje celkem</t>
  </si>
  <si>
    <t xml:space="preserve">kapitola 02 - Městská zeleň a ochrana životního prostředí </t>
  </si>
  <si>
    <t>kapitola 07 - Bezpečnost a veřejný pořádek</t>
  </si>
  <si>
    <t>Plnění
%</t>
  </si>
  <si>
    <t>dotace</t>
  </si>
  <si>
    <t>0113</t>
  </si>
  <si>
    <t>0115</t>
  </si>
  <si>
    <t>odbor územního rozvoje</t>
  </si>
  <si>
    <t>odbor správy veřejného prostranství a zeleně</t>
  </si>
  <si>
    <t>0315</t>
  </si>
  <si>
    <t>0639</t>
  </si>
  <si>
    <t>0813</t>
  </si>
  <si>
    <t>0910</t>
  </si>
  <si>
    <t>0913</t>
  </si>
  <si>
    <t>0916</t>
  </si>
  <si>
    <t>kapitola 06 - Kultura</t>
  </si>
  <si>
    <t xml:space="preserve">CELKEM </t>
  </si>
  <si>
    <t>daň z nabytí nemovitých věcí</t>
  </si>
  <si>
    <t>odpisy majetku</t>
  </si>
  <si>
    <t>zůstatková cena prodaného majetku</t>
  </si>
  <si>
    <t>Ostatní přijaté vratky transferů</t>
  </si>
  <si>
    <t>Přijaté pojistné náhrady</t>
  </si>
  <si>
    <t>Příjmy z poskytování služeb a výrobků</t>
  </si>
  <si>
    <t>0641</t>
  </si>
  <si>
    <t>Změna stavu krátkodobých prostředků na bankovních účtech</t>
  </si>
  <si>
    <t>0426</t>
  </si>
  <si>
    <t>odbor matrik a státního občanství</t>
  </si>
  <si>
    <t>0615</t>
  </si>
  <si>
    <t>0843</t>
  </si>
  <si>
    <t>kapitola 01 - Územní rozvoj a rozvoj bydlení</t>
  </si>
  <si>
    <t>kapitola 03 - Doprava</t>
  </si>
  <si>
    <t>participativní rozpočet</t>
  </si>
  <si>
    <t>0739</t>
  </si>
  <si>
    <t>0409</t>
  </si>
  <si>
    <t>0609</t>
  </si>
  <si>
    <t>0710</t>
  </si>
  <si>
    <t>OBP</t>
  </si>
  <si>
    <t>OMSO</t>
  </si>
  <si>
    <t>OIN</t>
  </si>
  <si>
    <t>ORJ</t>
  </si>
  <si>
    <t>%
čerpání</t>
  </si>
  <si>
    <t xml:space="preserve">Celkem </t>
  </si>
  <si>
    <t xml:space="preserve">celkem </t>
  </si>
  <si>
    <t>HMP</t>
  </si>
  <si>
    <t xml:space="preserve">FZŠ  a MŠ Barrandov II. </t>
  </si>
  <si>
    <t xml:space="preserve">ZŠ a MŠ Kořenského </t>
  </si>
  <si>
    <t>počáteční stav</t>
  </si>
  <si>
    <t>přírůstek</t>
  </si>
  <si>
    <t>úbytek</t>
  </si>
  <si>
    <t>konečný stav</t>
  </si>
  <si>
    <t>014 - Ocenitelná práva</t>
  </si>
  <si>
    <t>021 - Budovy, stavby</t>
  </si>
  <si>
    <t>031 - Pozemky</t>
  </si>
  <si>
    <t>036 0031- Pozemky určené k prodeji</t>
  </si>
  <si>
    <t>032 - Umělecké předměty</t>
  </si>
  <si>
    <t>Nedokončený dlouhodobý hmotný majetek</t>
  </si>
  <si>
    <t>Nedokončený dlouhodobý nehmotný majetek</t>
  </si>
  <si>
    <t>Zálohy na investice</t>
  </si>
  <si>
    <t>Dlouhodobé pohledávky (na účtu poskytnuté návratné finanční výpomoci dlouhodobé)</t>
  </si>
  <si>
    <t xml:space="preserve">Dlouhodobé poskytnuté zálohy </t>
  </si>
  <si>
    <t>C E L K E M   ODVODY,  PŘEVODY  A  VYPOŘÁDÁNÍ</t>
  </si>
  <si>
    <t>POVINNÉ ODVODY CELKEM</t>
  </si>
  <si>
    <t xml:space="preserve">POVINNÉ DOPLATKY CELKEM </t>
  </si>
  <si>
    <t xml:space="preserve">FZŠ V Remízku, Barrandov II , Praha 5 </t>
  </si>
  <si>
    <t>ZŠ a MŠ Grafická 13/1060, Praha 5</t>
  </si>
  <si>
    <t>ZŠ Nepomucká 1/139, Praha 5</t>
  </si>
  <si>
    <t>ZŠ a MŠ Kořenského 10/760, Praha 5</t>
  </si>
  <si>
    <t>ZŠ a MŠ Praha 5 - Radlice, Radlická 140/115</t>
  </si>
  <si>
    <t xml:space="preserve">Tyršova ZŠ a MŠ, U Tyršovy školy 1/430,  Praha 5 - Jinonice </t>
  </si>
  <si>
    <t>ZŠ waldorfská, Praha 5 - Jinonice , Butovická 228/9</t>
  </si>
  <si>
    <t xml:space="preserve">ZŠ a MŠ Weberova 1/1090, Praha 5 - Košíře </t>
  </si>
  <si>
    <t xml:space="preserve">MŠ Hlubočepská 90, Praha 5 - Hlubočepy </t>
  </si>
  <si>
    <t>MŠ "Slunéčko" Praha 5 - Košíře, Beníškové 988</t>
  </si>
  <si>
    <t xml:space="preserve">MŠ Kroupova 2775, Praha 5 - Smíchov </t>
  </si>
  <si>
    <t xml:space="preserve">MŠ Kurandové 669, Praha 5 - Barrandov </t>
  </si>
  <si>
    <t xml:space="preserve">MŠ Lohniského 830, Praha 5 - Barrandov </t>
  </si>
  <si>
    <t xml:space="preserve">MŠ Lohniského 851, Praha 5 - Barrandov </t>
  </si>
  <si>
    <t>MŠ Peroutkova 1004, Praha 5 - Košíře</t>
  </si>
  <si>
    <t xml:space="preserve">MŠ Podbělohorská 2185, Praha 5 - Košíře </t>
  </si>
  <si>
    <t xml:space="preserve">MŠ  U železničního mostu 2629, Praha 5 - Smíchov </t>
  </si>
  <si>
    <t>Centrum sociální a ošetřovatelské pomoci, nám. 14. října 802/11, Praha 5</t>
  </si>
  <si>
    <t>Předprojekční průzkumy</t>
  </si>
  <si>
    <t>prodej majetku</t>
  </si>
  <si>
    <t>prodej majetku - statut</t>
  </si>
  <si>
    <t xml:space="preserve">VLASTNÍ  PŘÍJMY  CELKEM </t>
  </si>
  <si>
    <t>běžné</t>
  </si>
  <si>
    <t>kapitálové</t>
  </si>
  <si>
    <t>01
územní rozvoj a rozvoj bydlení</t>
  </si>
  <si>
    <t>03
doprava</t>
  </si>
  <si>
    <t>odbor Kancelář tajemníka</t>
  </si>
  <si>
    <t>odbor Kancelář starosty</t>
  </si>
  <si>
    <t>odbor školství</t>
  </si>
  <si>
    <t>05
sociální věci a zdravotnictví</t>
  </si>
  <si>
    <t>06
kultura</t>
  </si>
  <si>
    <t>07
bezpečnost a veřejný pořádek</t>
  </si>
  <si>
    <t>odbor Kancelář městské části</t>
  </si>
  <si>
    <t>08
bytové hospodářství</t>
  </si>
  <si>
    <t>odbor informatiky</t>
  </si>
  <si>
    <t>odbor Kancelář tajemníka - sociální fond</t>
  </si>
  <si>
    <t>1016</t>
  </si>
  <si>
    <t>doplatky místních poplatků - poplatky ze psů</t>
  </si>
  <si>
    <t xml:space="preserve">ZŠ a MŠ U Santošky 1007/1, Praha 5 - Smíchov </t>
  </si>
  <si>
    <t>FZŠ Drtinova, Praha 5</t>
  </si>
  <si>
    <t>ZŠ Podbělohorská, Praha 5</t>
  </si>
  <si>
    <t>MŠ Nad Palatou 613, Praha 5</t>
  </si>
  <si>
    <t xml:space="preserve">MŠ Tréglova 780, Praha 5 - Barrandov </t>
  </si>
  <si>
    <t xml:space="preserve">019 - Jiný dlouhodobý nehmotný majetek </t>
  </si>
  <si>
    <t>MČ</t>
  </si>
  <si>
    <t>Příjmy</t>
  </si>
  <si>
    <t>třída</t>
  </si>
  <si>
    <t>druh</t>
  </si>
  <si>
    <t>položka</t>
  </si>
  <si>
    <t>1
daňové příjmy</t>
  </si>
  <si>
    <t>2
nedaňové příjmy</t>
  </si>
  <si>
    <t xml:space="preserve">Pokuty </t>
  </si>
  <si>
    <t>Přijaté nekapitálové příspěvky a ostatní nedaňové příjmy</t>
  </si>
  <si>
    <t>4
přijaté transfery</t>
  </si>
  <si>
    <t>Financování</t>
  </si>
  <si>
    <t>8
financování</t>
  </si>
  <si>
    <t>odbor bytů a převodů nemovitých věcí</t>
  </si>
  <si>
    <t>04                                                                                                                                                                                                                                                                                                                                                                                           školství</t>
  </si>
  <si>
    <t>FZŠ Barrandov II.</t>
  </si>
  <si>
    <t>ZŠ Kořenského</t>
  </si>
  <si>
    <t>ZŠ Pod Žvahovem</t>
  </si>
  <si>
    <t>02 - Městská zeleň a ochrana životního prostředí</t>
  </si>
  <si>
    <t>03 - Doprava</t>
  </si>
  <si>
    <t>04 - Školství</t>
  </si>
  <si>
    <t xml:space="preserve">05 - Sociální věci a zdravotnictví  </t>
  </si>
  <si>
    <t>06 - Kultura</t>
  </si>
  <si>
    <t>07 - Bezpečnost a veřejný pořádek</t>
  </si>
  <si>
    <t>Kapitálové výdaje celkem</t>
  </si>
  <si>
    <t>Malá galerie s infocentrem Štefánikova 15</t>
  </si>
  <si>
    <t xml:space="preserve">ZŠ Pod Žvahovem </t>
  </si>
  <si>
    <t>G. Městská část odvede či převede dále</t>
  </si>
  <si>
    <t>ZŠ a MŠ Barrandov, Chaplinovo nám., Praha 5</t>
  </si>
  <si>
    <t>ZŠ Pod Žvahovem, Praha 5</t>
  </si>
  <si>
    <t>Schválený
rozpočet</t>
  </si>
  <si>
    <t>Participativní rozpočet</t>
  </si>
  <si>
    <t>Zdaňovaná činnost, správní firmy</t>
  </si>
  <si>
    <t>Ostatní zdaňovaná činnost, odbory</t>
  </si>
  <si>
    <t>Centra, stř. 95 
(Poliklinika Barrandov)</t>
  </si>
  <si>
    <t>Centra, stř. 96 
(Elišky Peškové)</t>
  </si>
  <si>
    <t>Isco, stř. 99 
(Areál Klikatá)</t>
  </si>
  <si>
    <t>Centra, stř. 92 
(J. Plachty)</t>
  </si>
  <si>
    <t>Centra, stř. 93 
(Staropramenná)</t>
  </si>
  <si>
    <t>Centra, stř. 94 
(Portheimka)</t>
  </si>
  <si>
    <t>Centra, stř. 9099 
(Ženské domovy, Na Neklance, KC Prádelna)</t>
  </si>
  <si>
    <t>Centra, stř. 91 
(Machatého)</t>
  </si>
  <si>
    <t>Centra, stř. 9166 
(společenství vlastníků)</t>
  </si>
  <si>
    <t>Název organizace</t>
  </si>
  <si>
    <t>Doplňková činnost</t>
  </si>
  <si>
    <t>Odvod</t>
  </si>
  <si>
    <t>Fond</t>
  </si>
  <si>
    <t>Odměn</t>
  </si>
  <si>
    <t>Rezervní</t>
  </si>
  <si>
    <t>Celkem organizace</t>
  </si>
  <si>
    <t>Schválený 
rozpočet</t>
  </si>
  <si>
    <t>Druh majetku</t>
  </si>
  <si>
    <t>013 - Dlouhodobý nehmotný majetek nad 60 tis. Kč</t>
  </si>
  <si>
    <t>036 0021 - Budovy, stavby určené k prodeji</t>
  </si>
  <si>
    <t>022 - Dlouhodobý hmotný majetek nad 40 tis. Kč</t>
  </si>
  <si>
    <t>018 - Drobný dlouhodobý nehmotný majetek 
(7 - 60 tis. Kč)</t>
  </si>
  <si>
    <t>028 - Drobný dlouhodobý hmotný majetek 
(3 - 40 tis. Kč)</t>
  </si>
  <si>
    <t xml:space="preserve">018 - Drobný dlouhodobý nehmotný majetek  
(7-60 tis.Kč)        </t>
  </si>
  <si>
    <t xml:space="preserve">013 - Dlouhodobý nehmotný majetek 
nad 60 tis.Kč     </t>
  </si>
  <si>
    <t xml:space="preserve">022 - Dlouhodobý hmotný majetek 
nad 40 tis. Kč          </t>
  </si>
  <si>
    <t>Částka</t>
  </si>
  <si>
    <t xml:space="preserve">parcipativní rozpočty - investiční výdaje </t>
  </si>
  <si>
    <t xml:space="preserve">participativní rozpočty  - neinvestiční výdaje </t>
  </si>
  <si>
    <t>Celkem odvody do státního rozpočtu</t>
  </si>
  <si>
    <t>Celkem ostatní odvody</t>
  </si>
  <si>
    <t>Celkem odvody organizací městské části</t>
  </si>
  <si>
    <t>účel - název akce</t>
  </si>
  <si>
    <t>Celkem transfery</t>
  </si>
  <si>
    <t>vyčerpáno</t>
  </si>
  <si>
    <t>Účelové transfery ze státního rozpočtu</t>
  </si>
  <si>
    <t>Účelové transfery z rozpočtu hlavního města Prahy</t>
  </si>
  <si>
    <t>SP</t>
  </si>
  <si>
    <t>UP</t>
  </si>
  <si>
    <t>0110</t>
  </si>
  <si>
    <t>0218</t>
  </si>
  <si>
    <t>odbor přípravy a realizace investic</t>
  </si>
  <si>
    <t>0318</t>
  </si>
  <si>
    <t>0337</t>
  </si>
  <si>
    <t>0418</t>
  </si>
  <si>
    <t>0434</t>
  </si>
  <si>
    <t>odbor vnějších vztahů a komunikace</t>
  </si>
  <si>
    <t>0518</t>
  </si>
  <si>
    <t>0618</t>
  </si>
  <si>
    <t>0634</t>
  </si>
  <si>
    <t>0818</t>
  </si>
  <si>
    <t>0918</t>
  </si>
  <si>
    <t>0934</t>
  </si>
  <si>
    <t>UR</t>
  </si>
  <si>
    <t>P Ř E H L E D   V Ý D A J Ů  P O   K A P I T O L Á C H</t>
  </si>
  <si>
    <t>kapitola 09 - Místní správa</t>
  </si>
  <si>
    <t>kapitola 10 - Ostatní činnosti</t>
  </si>
  <si>
    <t>Celkem kap. 01 - Územní rozvoj a rozvoj bydlení</t>
  </si>
  <si>
    <t>Ozeleňování a ochlazování ulic Prahy 5</t>
  </si>
  <si>
    <t>Celkem kap. 02 - Městská zeleň a ochrana životního prostředí</t>
  </si>
  <si>
    <t>Celkem kap. 03 - Doprava</t>
  </si>
  <si>
    <t>Výdaje na průzkumy, studie a projekty - školství</t>
  </si>
  <si>
    <t>Výdaje na průzkumy, studie a projekty - sportovní zařízení</t>
  </si>
  <si>
    <t>Celkem kap. 04 - Školství</t>
  </si>
  <si>
    <t xml:space="preserve">Celkem kap. 05 - Sociální věci a zdravotnictví  </t>
  </si>
  <si>
    <t>08 - Bytové hospodářství a nebytové hospodářství</t>
  </si>
  <si>
    <t>Stavební úpravy objektu Elišky Peškové 333/7</t>
  </si>
  <si>
    <t>Celkem kap. 08 - Bytové hospodářství a nebytové hospodářství</t>
  </si>
  <si>
    <t>09 - Místní správa</t>
  </si>
  <si>
    <t>Investice celkem</t>
  </si>
  <si>
    <t xml:space="preserve">NÁZEV </t>
  </si>
  <si>
    <t>HLAVNÍ ČINNOST</t>
  </si>
  <si>
    <t>DOPLŇKOVÁ ČINNOST</t>
  </si>
  <si>
    <t>Hospodářský výsledek</t>
  </si>
  <si>
    <t>Plán</t>
  </si>
  <si>
    <t>Sociální služby</t>
  </si>
  <si>
    <t>Sociální služby HMP</t>
  </si>
  <si>
    <t>Údržba plastik</t>
  </si>
  <si>
    <t>Výkon pěstounské péče</t>
  </si>
  <si>
    <t>Pohřebné</t>
  </si>
  <si>
    <t>Zkoušky zvláštní odborné způsobilosti úředníků</t>
  </si>
  <si>
    <t xml:space="preserve">Adiktologické služby - protidrogová prevence </t>
  </si>
  <si>
    <t>Podpora vzdělávání</t>
  </si>
  <si>
    <t>Primární prevence ve školách</t>
  </si>
  <si>
    <t>Sociálně právní ochrana dětí</t>
  </si>
  <si>
    <t>Výkon sociální práce</t>
  </si>
  <si>
    <t>Integrace cizinců</t>
  </si>
  <si>
    <t>0426, 0440</t>
  </si>
  <si>
    <t>Vratka 100% podíl na daňové povinnosti</t>
  </si>
  <si>
    <t>Výherní hrací přístroje</t>
  </si>
  <si>
    <t>Mzdové prostředky školství</t>
  </si>
  <si>
    <t>KMČ</t>
  </si>
  <si>
    <t>OSP</t>
  </si>
  <si>
    <t>Neinvestiční převody mezi statutárními městy (hl.m. Prahou) a MČ - HMP</t>
  </si>
  <si>
    <t>doplatky místních poplatků z pobytu</t>
  </si>
  <si>
    <t>Úspora neinv.a inv. přísp. a nevyč. dotace</t>
  </si>
  <si>
    <t>Celkem odvody HMP</t>
  </si>
  <si>
    <t>CELKOVÝ VÝSLEDEK HOSPODAŘENÍ MČ PO ODVODECH, PŘEVODECH A VYPOŘÁDÁNÍCH</t>
  </si>
  <si>
    <t>Neinvestiční převody mezi statutárními městy (hl.m. Prahou) a MČ st. rozpočet</t>
  </si>
  <si>
    <t xml:space="preserve">Investiční převody mezi statutárními městy (hl.m. Prahou) a MČ - HMP </t>
  </si>
  <si>
    <t>Přenesená daňová povinnost</t>
  </si>
  <si>
    <t>odbor správy majetku</t>
  </si>
  <si>
    <t>02
městská zeleň 
a ochrana životního prostředí</t>
  </si>
  <si>
    <t>0241PR</t>
  </si>
  <si>
    <t>0331</t>
  </si>
  <si>
    <t>odbor dopravy</t>
  </si>
  <si>
    <t>odbor sociální problematiky a prevence kriminality</t>
  </si>
  <si>
    <t>0509</t>
  </si>
  <si>
    <t>1013</t>
  </si>
  <si>
    <t>01 - Územní rozvoj a rozvoj bydlení</t>
  </si>
  <si>
    <t>Revitalizace zeleně a prostranství Chaplinovo náměstí</t>
  </si>
  <si>
    <t>Rekonstrukce komunikací v parku Mrázovka</t>
  </si>
  <si>
    <t>Obnova a rekonstrukce hřišť</t>
  </si>
  <si>
    <t>Výdaje na průzkumy, studie a projekty</t>
  </si>
  <si>
    <t>Výdaje na průzkumy, studie a projekty - školky</t>
  </si>
  <si>
    <t>ZŠ Pod Žvahovem - rekonstrukce objektu</t>
  </si>
  <si>
    <t>U Okrouhlíku 3305/9, zateplení objektu - poliklinika</t>
  </si>
  <si>
    <t>Rekonstrukce a přístavba objektu Na Doubkové (PD)</t>
  </si>
  <si>
    <t>Pavilon v parku Sacré Coeur</t>
  </si>
  <si>
    <t>Vybudování chlazení v objektech úřadu</t>
  </si>
  <si>
    <t>Posílení kybernetické bezpečnosti</t>
  </si>
  <si>
    <t>Úprava sítě - Štefánikova 21</t>
  </si>
  <si>
    <t xml:space="preserve">MŠ Trojdílná "DUHA"      </t>
  </si>
  <si>
    <t>Ostatní příjmy z výnosů finan.majetku</t>
  </si>
  <si>
    <t>Centra, stř. 97
 (nebytové prostory)</t>
  </si>
  <si>
    <t>AquaDream a.s., stř. 98 
(Sportovní centrum Barrandov)</t>
  </si>
  <si>
    <t>odměna za administraci</t>
  </si>
  <si>
    <t>OSM</t>
  </si>
  <si>
    <t>odměna za administaci</t>
  </si>
  <si>
    <t xml:space="preserve"> </t>
  </si>
  <si>
    <t xml:space="preserve">  </t>
  </si>
  <si>
    <t>OVK</t>
  </si>
  <si>
    <t>Tabulka č. 5
v tis. Kč</t>
  </si>
  <si>
    <t>Tabulka č. 6
v tis. Kč</t>
  </si>
  <si>
    <t>daň z příjmu právnických osob</t>
  </si>
  <si>
    <t>Aktivní krátkodobé operace řízení likvidity-výdaje</t>
  </si>
  <si>
    <t>A. Povinné odvody do státního rozpočtu</t>
  </si>
  <si>
    <t xml:space="preserve">Výkon sociální práce </t>
  </si>
  <si>
    <t xml:space="preserve">Integrace cizinců - podpora vzdělávacích aktivit k integraci cizinců </t>
  </si>
  <si>
    <t>B. Odvody do rozpočtu HMP</t>
  </si>
  <si>
    <t>Zkoušky zvláštní odborné způsobilosti</t>
  </si>
  <si>
    <t xml:space="preserve">doplatek zrušené místní poplatky </t>
  </si>
  <si>
    <t>C. Povinné doplatky - převody ze zdrojů MHMP</t>
  </si>
  <si>
    <t>D. Odvody od organizací zřízených MČ</t>
  </si>
  <si>
    <t>E. Ostatní odvody organizací - nedočerpané účelové příspěvky a dotace z rozpočtu MČ</t>
  </si>
  <si>
    <t>0539, 0924, 0926</t>
  </si>
  <si>
    <t xml:space="preserve">běžné </t>
  </si>
  <si>
    <t>0409, 0509, 0609</t>
  </si>
  <si>
    <t>Terénní program Naděje</t>
  </si>
  <si>
    <t>10
ostatní 
činnosti</t>
  </si>
  <si>
    <t xml:space="preserve">Celkem odvody od příspěvkových oganizací </t>
  </si>
  <si>
    <t xml:space="preserve">                                    Výsledky hospodaření Městské části Praha 5                
                                  za rok 2022  Vyúčtování finančních vztahů</t>
  </si>
  <si>
    <t xml:space="preserve">                       Výsledky hospodaření Městské části Praha 5 za rok 2022
                       Příjmy a financování</t>
  </si>
  <si>
    <t>Upravený rozpočet k 31.12.2022</t>
  </si>
  <si>
    <t>Skutečnost k
31.12.2022</t>
  </si>
  <si>
    <t>Příjem z poplatků ze psů</t>
  </si>
  <si>
    <t xml:space="preserve">Příjem z poplatku z pobytu </t>
  </si>
  <si>
    <t xml:space="preserve">Příjem z poplatku za užívání veřejného prostr. </t>
  </si>
  <si>
    <t xml:space="preserve">Příjem z poplatku ze vstupného </t>
  </si>
  <si>
    <t xml:space="preserve">Příjem ze zrušených místních poplatků </t>
  </si>
  <si>
    <t xml:space="preserve">Příjem ze správních poplatků </t>
  </si>
  <si>
    <t xml:space="preserve">Příjem z daně z nemovitých věcí </t>
  </si>
  <si>
    <t xml:space="preserve">Příjem z prodeje krátk. a drob. dlouhod. maj. </t>
  </si>
  <si>
    <t xml:space="preserve">Přijaté příspěvky od osob na pořízení dlouhodobého majetku </t>
  </si>
  <si>
    <t xml:space="preserve">                      Výsledky hospodaření Městské části Praha 5 za rok 2022
                      Transfery</t>
  </si>
  <si>
    <t>0237</t>
  </si>
  <si>
    <t>0443</t>
  </si>
  <si>
    <t>odbor bytů a převodu nemovitých věcí</t>
  </si>
  <si>
    <t xml:space="preserve">odbor KTA </t>
  </si>
  <si>
    <t>Schválený rozpočet 2022</t>
  </si>
  <si>
    <t>Upravený rozpočet k 31.12. 2022</t>
  </si>
  <si>
    <t>Skutečnost k 31.12. 2022</t>
  </si>
  <si>
    <t xml:space="preserve">odbor ekonomický </t>
  </si>
  <si>
    <t>0540</t>
  </si>
  <si>
    <t xml:space="preserve">odbor školství </t>
  </si>
  <si>
    <t>0926 SF</t>
  </si>
  <si>
    <t>0309</t>
  </si>
  <si>
    <t xml:space="preserve">                      Výsledky hospodaření Městské části Praha 5 za rok 2022
                      Výdaje - hlavní činnost</t>
  </si>
  <si>
    <t>Aplikace Strukturálního plánu</t>
  </si>
  <si>
    <t>Vybudování parku Na Pláni</t>
  </si>
  <si>
    <t>Rekonstrukce parku u Raudnitzova domu - PD</t>
  </si>
  <si>
    <t>PD na úpravu předporostu památkové zóny osady Buďánka/otevření Motolského potoka</t>
  </si>
  <si>
    <t>Rekonstrukce parcíku Slivenecká/zastávka Hlubočepy</t>
  </si>
  <si>
    <t>Rekonstrukce parku Kavalírka</t>
  </si>
  <si>
    <t>Nákup mobiliáře</t>
  </si>
  <si>
    <t>Realizace parku v Remízku</t>
  </si>
  <si>
    <t>Nákup herních prvků</t>
  </si>
  <si>
    <t>Podpora aktivních obyvatel v jejich iniciativách</t>
  </si>
  <si>
    <t>Kultivace veřejné zeleně</t>
  </si>
  <si>
    <t>Dotace z MHMP z min.let - projekt ozeleňování a ochlazování ulic - stavby</t>
  </si>
  <si>
    <t>Komunitní zahrada Hlubočepy</t>
  </si>
  <si>
    <t>Bezpečný přechod - Smart Cities</t>
  </si>
  <si>
    <t>Navýšení parkovacích míst v ulici Lohninského</t>
  </si>
  <si>
    <t>ZŠ Smíchov CITY</t>
  </si>
  <si>
    <t>ZŠ Nepomucká - zateplení včetně výměny oken</t>
  </si>
  <si>
    <t>Úprava venkovních prostor před objektem ZŠ Nepomucká včetně instalace mobiliáře</t>
  </si>
  <si>
    <t>FZŠ a MŠ Barrandov II, V Remízku - komplexní rekonstrukce kuchyně</t>
  </si>
  <si>
    <t>ZŠ a MŠ Kořenského - vestavba do půdního prostoru</t>
  </si>
  <si>
    <t>ZŠ a MŠ Grafická - přístavba dílen pro polytechnickou výuku</t>
  </si>
  <si>
    <t>ZŠ a MŠ Weberova - komplexní rekonstrukce bazénového provozu</t>
  </si>
  <si>
    <t>MŠ Beníškové, objekt Naskové 1214/5, Praha 5 - Košíře - zvýšení kapacity objektu</t>
  </si>
  <si>
    <t>FZŠ a MŠ Barrandov II, V Remízku - rekonstrukce elektroinstalace včetně výměny osvětlovacích těles</t>
  </si>
  <si>
    <t>MŠ Praha 5 - Smíchov, Nad Palatou, objekt Pod Lipkami 3183/5 - přístavba pavilonu 2 tříd (PD)</t>
  </si>
  <si>
    <t>Snížení energetické náročnosti objektu MŠ Beníškové (PD)</t>
  </si>
  <si>
    <t>Snížení energetické náročnosti objektu MŠ Nám. 14. října  (PD)</t>
  </si>
  <si>
    <t>Rekonstrukce multifunkčního hřiště Hořejší nábř. včetně ledové plochy</t>
  </si>
  <si>
    <t>Rekonstrukcehřiště v Hlubočepech</t>
  </si>
  <si>
    <t>Tělocvična a hřiště Beníškové</t>
  </si>
  <si>
    <t>Novostavba ZŠ V Cibulkách - Na Výši</t>
  </si>
  <si>
    <t>Pavilon ZŠ Poštovka</t>
  </si>
  <si>
    <t>Odstranění vybraných 3 objektů ZŠ Pod Žvahovem</t>
  </si>
  <si>
    <t>OVK - dotace na rekonstrukce a rozvoj sportovních zařízení</t>
  </si>
  <si>
    <t>OŠK - poskytnuté investiční dotace na projekty OPPPR, herní prvky a traktor</t>
  </si>
  <si>
    <t>OSP - rekonstrukce sportoviště Pod Žvahovem</t>
  </si>
  <si>
    <t>Úprava, rekonstrukce a modernizace zahrady jeslí Na Hřebenkách</t>
  </si>
  <si>
    <t>Instal.dom.telefonů, Dům s pečovatelskou službou, Zubatého č. 10</t>
  </si>
  <si>
    <t>Letohrádek Portheimka čp. 68, Štefánikova 12, Praha 5 - Smíchov - rekostrukce a oživení objektu</t>
  </si>
  <si>
    <t>Výstavba zvoničky se vzpomínkou na zašlé Hlubočepy</t>
  </si>
  <si>
    <t>OVK - výroba pamětních desek</t>
  </si>
  <si>
    <t>Ceklem kap. 06 - Kultura</t>
  </si>
  <si>
    <t>Výměna vadné ústředny elektrického požárního systému v budově Štefánikova 13,15</t>
  </si>
  <si>
    <t>Celkem kap. 07 - Bezpečnost a veřejný pořádek</t>
  </si>
  <si>
    <t>Investiční část nákladů na opravy bytových jednotek MČ</t>
  </si>
  <si>
    <t>Investiční část nákladů na opravy nebytových jednotek MČ</t>
  </si>
  <si>
    <t>Odkup technického zařízení</t>
  </si>
  <si>
    <t>Bydlení pro seniory se sociální službou Poštovka</t>
  </si>
  <si>
    <t>Bydlení pro seniory se sociální službou, novostavba na pozemku v k.ú. Hlubočepy</t>
  </si>
  <si>
    <t>Výměna oken na východní, západní a jižní straně objektu vč. slunolamů Polikliniky Barrandov</t>
  </si>
  <si>
    <t>Rekonstrukce objektu Koulka</t>
  </si>
  <si>
    <t>Přestavba bývalé trafostanice v ulici Na Habrové na skautskou klubovnu</t>
  </si>
  <si>
    <t>Výdaje na průzkumy, studie a projekty - nebytové hospodářství</t>
  </si>
  <si>
    <t>Výdaje na průzkumy, studie a projekty - bytové hospodářství</t>
  </si>
  <si>
    <t>Bytový dům - družstevní bydlení (PD)</t>
  </si>
  <si>
    <t>Sanace opěrné zdi Buďánka</t>
  </si>
  <si>
    <t>Finanční vypořádání za rok 2021</t>
  </si>
  <si>
    <t>Odkoupení okružního parku Barrandov od firmy FINEP</t>
  </si>
  <si>
    <t>Opatření strategického plánu</t>
  </si>
  <si>
    <t>Nákup kancelářské techniky na 40 tis. Kč</t>
  </si>
  <si>
    <t>Stavební úpravy suterénních prostor v objektu Štefánikova 17, vybudování spisového archivu a technických prostor</t>
  </si>
  <si>
    <t>Kompletní realizace elektronické úřední desky pro venkovní provedení v lokalitě náměstí 14. říjny</t>
  </si>
  <si>
    <t>Kompletní realizace elektronické úřední desky OIN</t>
  </si>
  <si>
    <t>Informační portály Prahy 5</t>
  </si>
  <si>
    <t>Digitalizace oběhu dokumentů</t>
  </si>
  <si>
    <t>Portál pracovníka</t>
  </si>
  <si>
    <t>Portál pro inzerci volných bytových a nebytových prostor</t>
  </si>
  <si>
    <t>Digitalizace služeb pro podnikatele</t>
  </si>
  <si>
    <t>Obnova switchů a wifi</t>
  </si>
  <si>
    <t>Zálohování dat</t>
  </si>
  <si>
    <t>Datacentrum portál</t>
  </si>
  <si>
    <t>Nákup platebního automatu</t>
  </si>
  <si>
    <t>Rekonstrukce datové sítě nám. 14. října</t>
  </si>
  <si>
    <t>Serverovna nám. 14. řijna (1. etapa - rekonstrukce prostor)</t>
  </si>
  <si>
    <t>Mobilní aplikace</t>
  </si>
  <si>
    <t>Celkem kap. 09 - Místní správa</t>
  </si>
  <si>
    <t>10 - Ostatní činnost</t>
  </si>
  <si>
    <t>ZŠ Waldorfská pól růstu</t>
  </si>
  <si>
    <t>Celkem kap. 10 - Ostatní činnosti</t>
  </si>
  <si>
    <t>Tabulka č. 4
v tis. Kč</t>
  </si>
  <si>
    <t xml:space="preserve">                      Výsledky hospodaření Městské části Praha 5 za rok 2022
                       Kapitálové výdaje</t>
  </si>
  <si>
    <t xml:space="preserve">                         Výsledky hospodaření Městské části Praha 5 za rok 2022
                          Hospodaření příspěvkových organizací zřízených MČ</t>
  </si>
  <si>
    <r>
      <t xml:space="preserve">                   Výsledky hospodaření Městské části Praha 5 za rok 2022
                   Příspěvkové organizace - příděly do fondů a stanovení odvodů                                         </t>
    </r>
    <r>
      <rPr>
        <sz val="14"/>
        <rFont val="Times New Roman CE"/>
        <charset val="238"/>
      </rPr>
      <t/>
    </r>
  </si>
  <si>
    <t>Upravený rozpočet
 k 31.12.2022</t>
  </si>
  <si>
    <t>Skutečnost 
k 31.12.2022</t>
  </si>
  <si>
    <t xml:space="preserve">                        Výsledky hospodaření Městské části Praha 5 za rok 2022
                        Odměňování členů zastupitelstva</t>
  </si>
  <si>
    <t xml:space="preserve">                       Výsledky hospodaření Městské části Praha 5 za rok 2022
                       Přehled o pohybu dlouhodobého majetku organizací zřízených MČ za roky 2021 - 2022</t>
  </si>
  <si>
    <t xml:space="preserve">                Výsledky hospodaření Městské části Praha 5 za rok 2022                  
                Přehled o pohybu dlouhodobého majetku MČ za roky 2021 - 2022</t>
  </si>
  <si>
    <t xml:space="preserve">                                              Výsledky hospodaření Městské části Praha 5 za rok 2022
                                              Zdaňovaná činnost - správní firmy</t>
  </si>
  <si>
    <t xml:space="preserve">          Výsledky hospodaření Městské části Praha 5 za rok  2022
                       Zdaňovaná činnost - správní firmy</t>
  </si>
  <si>
    <t xml:space="preserve">                                     Výsledky hospodaření Městské části Praha 5 za rok 2022              
                                     Ostatní zdaňovaná činnost - odbory</t>
  </si>
  <si>
    <t>Tabulka č. 7
v tis. Kč</t>
  </si>
  <si>
    <t xml:space="preserve">                          Výsledky hospodaření Městské části Praha 5 za rok 2022                                 
                           Zdaňovaná činnost celkem</t>
  </si>
  <si>
    <t>Přijaté peněžité neinvestiční dary</t>
  </si>
  <si>
    <t xml:space="preserve">029 - Jiný ostatní DM
</t>
  </si>
  <si>
    <t>Dlouhodobé poskytnuté zálohy na transfery (nově od r.2022)</t>
  </si>
  <si>
    <t>069 - Ostatní dlouhodoby hmotný majetek  (nově od r.2022)</t>
  </si>
  <si>
    <t>V roce 2022 jsou údaje uvedeny bez Informačního centra, o.p.s, které skončilo svojí činnost.</t>
  </si>
  <si>
    <t>Výsledky hospodaření Městské části Praha 5 za rok 2022                    Ostatní zdaňovaná činnost, střediska 90</t>
  </si>
  <si>
    <t>OBP - pořízení nemovitost MŠ Waltrovka</t>
  </si>
  <si>
    <t>Volby do ZHMP,ZMČ a 1/3 Senátu PS PČR v r. 2022</t>
  </si>
  <si>
    <t>Volba prezidenta v roce 2023 - přípravná fáze</t>
  </si>
  <si>
    <t xml:space="preserve">Pěstounská péče </t>
  </si>
  <si>
    <t>Energetický management</t>
  </si>
  <si>
    <t xml:space="preserve">Opatření v souvislosti s šířením nového typu koronaviru </t>
  </si>
  <si>
    <t xml:space="preserve">Realizace výtvarné soutěže na památník Ferdinanda Peroutky </t>
  </si>
  <si>
    <t xml:space="preserve">5026 - Odchodné </t>
  </si>
  <si>
    <t xml:space="preserve">5021 - Ostatní osobní výdaje </t>
  </si>
  <si>
    <t xml:space="preserve">
Tabulka č.2  v Kč</t>
  </si>
  <si>
    <t>č. usnesení</t>
  </si>
  <si>
    <t>Provoz dětských skupin</t>
  </si>
  <si>
    <t>Modernizace předškolního a základního vzdělávání</t>
  </si>
  <si>
    <t>Operační program Praha - MŠ Nad Palatou</t>
  </si>
  <si>
    <t>0539, 0916, 0924, 0926</t>
  </si>
  <si>
    <t>Zavedení energetického managementu ve školských objektech</t>
  </si>
  <si>
    <t>ZŠ waldorfská - Adaptační skupiny pro děti cizince migrující z Ukrajiny</t>
  </si>
  <si>
    <t>Prague Smart Accelerator ZŠ a MŠ Barrandov</t>
  </si>
  <si>
    <t>0916, 0924,0926</t>
  </si>
  <si>
    <t>Volby do ZHMP a zastupitelstev městských částí</t>
  </si>
  <si>
    <t>CSOP podpora vzdělávání</t>
  </si>
  <si>
    <t>6/53</t>
  </si>
  <si>
    <t>Pomoc občanům Ukrajiny</t>
  </si>
  <si>
    <t>Doplnění dodatečného finačního vztahu k MČ z rozpočtu HMP</t>
  </si>
  <si>
    <t>Uzavření FV za r. 2021 (účelové prostředky s hl.m. Prahou)</t>
  </si>
  <si>
    <t>kapitálové MHMP a EU</t>
  </si>
  <si>
    <t>Vybudování parku Na Plání</t>
  </si>
  <si>
    <t>Rekonstrukce objektu ZŠ Pod Žvahovem</t>
  </si>
  <si>
    <t>Výstavba multifunkčního hřiště Hořejší nábřeží</t>
  </si>
  <si>
    <t>Uzavření FV za r. 2021 (účelové prostředky s hl. m. Prahou)</t>
  </si>
  <si>
    <t>OPPPR MŠ Nad Palatou</t>
  </si>
  <si>
    <t>OPPPR modernizace předškolního zařízení</t>
  </si>
  <si>
    <t>OPPPR ZŠ Grafická - modernizace multifunkční učebny přírodních věd</t>
  </si>
  <si>
    <t>0539, 0540,0813, 0910, 0909</t>
  </si>
  <si>
    <t>Opatření pro pražské domácnosti ohrožené inflací</t>
  </si>
  <si>
    <t>EU - Prague Smart Accelerator</t>
  </si>
  <si>
    <t>Volba prezidenta</t>
  </si>
  <si>
    <t>EU - MAP III</t>
  </si>
  <si>
    <t>EU - MAP II (čerpání včetně zapojených FP z minulých let ve výši 2.849 tis. Kč)</t>
  </si>
  <si>
    <t>Podpora škol s nadprůměrným zastoupením sociálně znevýhodněných žáků ZŠ Grafická</t>
  </si>
  <si>
    <t>Šablony program Jan Amos Komenský</t>
  </si>
  <si>
    <t>Poskytování pomoci občanům Ukrajiny</t>
  </si>
  <si>
    <t>Rekonstrukce dětského hřiště Vejražkova</t>
  </si>
  <si>
    <t>Investiční rezerva</t>
  </si>
  <si>
    <t>Vratky nevyčerpaných dotací z r. 2022 od organizací - vyúčtování příspěvků a dotací (grantů) celkem (dle zaúčtování v účetnictví k 31.03.2023)</t>
  </si>
  <si>
    <t>převod 4,5 % do sociálního fondu z objemu platů za měsíc prosinec 2022</t>
  </si>
  <si>
    <t>převod ze sociálního fondu do rozpočtu (na základě skutečného čerpání - příspěvek na penzijní připojištění za měsíc 12/2022 a snížení o vratky za multisportku)</t>
  </si>
  <si>
    <t>převod z rozpočtu na účet zdaňované činnosti -  refundace telefonních hovorů za období 12/2022 (rozdíl mezi odhadem a skutečností)</t>
  </si>
  <si>
    <t>převod z rozpočtu na účet zdaňované činnosti  - refundace mezd za prosinec 2022- rozdíl mezi odhadem a skutečností - přeplatek:  (MZDY: 18.214,77 Kč, SP: 2.037,26 Kč a ZP: 739,35 Kč)</t>
  </si>
  <si>
    <t xml:space="preserve">převod z rozpočtu na účet zdaňované činnosti -  refundace za energie ( rozdíl mezi odhadem a skutečností - přeplatek:  plyn 136.126,40 Kč, nedoplatek: studená voda 13.290,03 Kč, elektřina 13.134,66 Kč) </t>
  </si>
  <si>
    <t xml:space="preserve">převod z rozpočtu do sociálního fondu - vratka penzijního spoření z r. 2022 (ukončení smlouvy zaměstnancem) </t>
  </si>
  <si>
    <t>Výsledek hospodaření za rok 2022</t>
  </si>
  <si>
    <t xml:space="preserve">F. Městská část odvede či převede dále </t>
  </si>
  <si>
    <t>KO dne 30.03.2023</t>
  </si>
  <si>
    <t>5038 - Zákonné pojištění odpovědnosti</t>
  </si>
  <si>
    <t>Tabulka č. 1
v tis. Kč</t>
  </si>
  <si>
    <t xml:space="preserve">3 
kapitálové 
příjmy </t>
  </si>
  <si>
    <t>Tabulka č. 3
v tis. Kč</t>
  </si>
  <si>
    <t>ZŠ a MŠ Barrandov I, Chaplinovo nám. - rekonstrukce kuchyně včetně zázemí (PD)</t>
  </si>
  <si>
    <t>Tabulka č. 8
v tis. Kč</t>
  </si>
  <si>
    <t>Tabulka č. 11
v Kč</t>
  </si>
  <si>
    <t>Tabulka č. 12
v Kč</t>
  </si>
  <si>
    <t>Mimořádné výdaje v souvislosti s poskytováním pomoci občanům Ukrajiny (včetně ubytování)</t>
  </si>
  <si>
    <t xml:space="preserve">            Tabulka č. 5 
v tis. Kč</t>
  </si>
  <si>
    <t>Tabulka č. 9
v Kč</t>
  </si>
  <si>
    <t>Tabulka č. 10
v tis. Kč</t>
  </si>
  <si>
    <t>Tabulka č. 13   
v Kč</t>
  </si>
  <si>
    <t xml:space="preserve">Projekty v rámci OPPPR (ZŠ a MŠ Barrandov, ZŠ a MŠ Grafická) </t>
  </si>
  <si>
    <t>Zavedení řízení kvality dle metodiky CAF 2013/2020, vč. zapojení FP z minulých let)</t>
  </si>
  <si>
    <t xml:space="preserve">MŠ se speciálními třídami DUHA, Trojdílná 1117,  Praha 5 - Košíře </t>
  </si>
  <si>
    <t xml:space="preserve">MŠ "U krtečka", Kudrnova 235, Praha 5 - Motol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</si>
</sst>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č_-;\-* #,##0.00\ _K_č_-;_-* &quot;-&quot;??\ _K_č_-;_-@_-"/>
    <numFmt numFmtId="164" formatCode="0.0"/>
    <numFmt numFmtId="165" formatCode="#,##0.0"/>
    <numFmt numFmtId="166" formatCode="0.0%"/>
  </numFmts>
  <fonts count="32" x14ac:knownFonts="1"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4"/>
      <name val="Times New Roman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2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name val="Arial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6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theme="0" tint="-0.24994659260841701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hair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hair">
        <color indexed="64"/>
      </right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22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22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22"/>
      </bottom>
      <diagonal/>
    </border>
    <border>
      <left style="thin">
        <color theme="0" tint="-0.14996795556505021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64"/>
      </top>
      <bottom style="thin">
        <color theme="1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theme="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22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14996795556505021"/>
      </bottom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/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22"/>
      </left>
      <right style="thin">
        <color auto="1"/>
      </right>
      <top/>
      <bottom style="thin">
        <color indexed="22"/>
      </bottom>
      <diagonal/>
    </border>
    <border>
      <left style="thin">
        <color indexed="22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medium">
        <color indexed="64"/>
      </right>
      <top style="thin">
        <color indexed="22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1140">
    <xf numFmtId="0" fontId="0" fillId="0" borderId="0" xfId="0"/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justify" vertical="center"/>
    </xf>
    <xf numFmtId="0" fontId="5" fillId="0" borderId="7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165" fontId="9" fillId="0" borderId="0" xfId="0" applyNumberFormat="1" applyFont="1" applyFill="1" applyAlignment="1">
      <alignment vertical="center"/>
    </xf>
    <xf numFmtId="0" fontId="9" fillId="5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 wrapText="1"/>
    </xf>
    <xf numFmtId="4" fontId="9" fillId="2" borderId="0" xfId="0" applyNumberFormat="1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6" fillId="5" borderId="44" xfId="0" applyFont="1" applyFill="1" applyBorder="1" applyAlignment="1">
      <alignment vertical="center" wrapText="1"/>
    </xf>
    <xf numFmtId="4" fontId="6" fillId="5" borderId="45" xfId="0" applyNumberFormat="1" applyFont="1" applyFill="1" applyBorder="1" applyAlignment="1">
      <alignment vertical="center"/>
    </xf>
    <xf numFmtId="165" fontId="6" fillId="7" borderId="8" xfId="0" applyNumberFormat="1" applyFont="1" applyFill="1" applyBorder="1" applyAlignment="1">
      <alignment vertical="center"/>
    </xf>
    <xf numFmtId="166" fontId="6" fillId="7" borderId="12" xfId="0" applyNumberFormat="1" applyFont="1" applyFill="1" applyBorder="1" applyAlignment="1">
      <alignment vertical="center"/>
    </xf>
    <xf numFmtId="0" fontId="11" fillId="0" borderId="9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164" fontId="5" fillId="0" borderId="165" xfId="0" applyNumberFormat="1" applyFont="1" applyBorder="1" applyAlignment="1">
      <alignment vertical="center"/>
    </xf>
    <xf numFmtId="164" fontId="5" fillId="0" borderId="59" xfId="0" applyNumberFormat="1" applyFont="1" applyBorder="1" applyAlignment="1">
      <alignment vertical="center"/>
    </xf>
    <xf numFmtId="165" fontId="5" fillId="0" borderId="58" xfId="0" applyNumberFormat="1" applyFont="1" applyBorder="1" applyAlignment="1">
      <alignment vertical="center"/>
    </xf>
    <xf numFmtId="164" fontId="5" fillId="0" borderId="168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66" fontId="5" fillId="0" borderId="0" xfId="0" applyNumberFormat="1" applyFont="1" applyBorder="1" applyAlignment="1">
      <alignment vertical="center"/>
    </xf>
    <xf numFmtId="166" fontId="5" fillId="0" borderId="196" xfId="0" applyNumberFormat="1" applyFont="1" applyBorder="1" applyAlignment="1">
      <alignment vertical="center"/>
    </xf>
    <xf numFmtId="166" fontId="6" fillId="0" borderId="65" xfId="0" applyNumberFormat="1" applyFont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0" fontId="11" fillId="0" borderId="0" xfId="0" applyFont="1"/>
    <xf numFmtId="165" fontId="9" fillId="0" borderId="171" xfId="0" applyNumberFormat="1" applyFont="1" applyBorder="1" applyAlignment="1">
      <alignment vertical="center"/>
    </xf>
    <xf numFmtId="165" fontId="9" fillId="0" borderId="210" xfId="0" applyNumberFormat="1" applyFont="1" applyBorder="1" applyAlignment="1">
      <alignment vertical="center"/>
    </xf>
    <xf numFmtId="165" fontId="9" fillId="0" borderId="69" xfId="0" applyNumberFormat="1" applyFont="1" applyBorder="1" applyAlignment="1">
      <alignment vertical="center"/>
    </xf>
    <xf numFmtId="165" fontId="9" fillId="0" borderId="183" xfId="0" applyNumberFormat="1" applyFont="1" applyBorder="1" applyAlignment="1">
      <alignment vertical="center"/>
    </xf>
    <xf numFmtId="165" fontId="9" fillId="0" borderId="178" xfId="0" applyNumberFormat="1" applyFont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65" fontId="9" fillId="0" borderId="201" xfId="0" applyNumberFormat="1" applyFont="1" applyBorder="1" applyAlignment="1">
      <alignment vertical="center"/>
    </xf>
    <xf numFmtId="165" fontId="9" fillId="0" borderId="211" xfId="0" applyNumberFormat="1" applyFont="1" applyBorder="1" applyAlignment="1">
      <alignment vertical="center"/>
    </xf>
    <xf numFmtId="165" fontId="9" fillId="0" borderId="86" xfId="0" applyNumberFormat="1" applyFont="1" applyBorder="1" applyAlignment="1">
      <alignment vertical="center"/>
    </xf>
    <xf numFmtId="166" fontId="9" fillId="0" borderId="212" xfId="0" applyNumberFormat="1" applyFont="1" applyBorder="1" applyAlignment="1">
      <alignment vertical="center"/>
    </xf>
    <xf numFmtId="165" fontId="9" fillId="0" borderId="213" xfId="0" applyNumberFormat="1" applyFont="1" applyBorder="1" applyAlignment="1">
      <alignment vertical="center"/>
    </xf>
    <xf numFmtId="165" fontId="9" fillId="0" borderId="214" xfId="0" applyNumberFormat="1" applyFont="1" applyBorder="1" applyAlignment="1">
      <alignment vertical="center"/>
    </xf>
    <xf numFmtId="165" fontId="9" fillId="0" borderId="175" xfId="0" applyNumberFormat="1" applyFont="1" applyBorder="1" applyAlignment="1">
      <alignment vertical="center"/>
    </xf>
    <xf numFmtId="166" fontId="9" fillId="0" borderId="215" xfId="0" applyNumberFormat="1" applyFont="1" applyBorder="1" applyAlignment="1">
      <alignment vertical="center"/>
    </xf>
    <xf numFmtId="165" fontId="9" fillId="0" borderId="216" xfId="0" applyNumberFormat="1" applyFont="1" applyBorder="1" applyAlignment="1">
      <alignment vertical="center"/>
    </xf>
    <xf numFmtId="166" fontId="9" fillId="0" borderId="217" xfId="0" applyNumberFormat="1" applyFont="1" applyBorder="1" applyAlignment="1">
      <alignment vertical="center"/>
    </xf>
    <xf numFmtId="164" fontId="9" fillId="0" borderId="7" xfId="0" applyNumberFormat="1" applyFont="1" applyBorder="1" applyAlignment="1">
      <alignment vertical="center"/>
    </xf>
    <xf numFmtId="166" fontId="9" fillId="0" borderId="218" xfId="0" applyNumberFormat="1" applyFont="1" applyBorder="1" applyAlignment="1">
      <alignment vertical="center"/>
    </xf>
    <xf numFmtId="165" fontId="9" fillId="0" borderId="220" xfId="0" applyNumberFormat="1" applyFont="1" applyBorder="1" applyAlignment="1">
      <alignment vertical="center"/>
    </xf>
    <xf numFmtId="165" fontId="9" fillId="0" borderId="186" xfId="0" applyNumberFormat="1" applyFont="1" applyBorder="1" applyAlignment="1">
      <alignment vertical="center"/>
    </xf>
    <xf numFmtId="166" fontId="9" fillId="0" borderId="221" xfId="0" applyNumberFormat="1" applyFont="1" applyBorder="1" applyAlignment="1">
      <alignment vertical="center"/>
    </xf>
    <xf numFmtId="165" fontId="9" fillId="0" borderId="222" xfId="0" applyNumberFormat="1" applyFont="1" applyBorder="1" applyAlignment="1">
      <alignment vertical="center"/>
    </xf>
    <xf numFmtId="165" fontId="5" fillId="0" borderId="183" xfId="0" applyNumberFormat="1" applyFont="1" applyBorder="1" applyAlignment="1">
      <alignment vertical="center"/>
    </xf>
    <xf numFmtId="165" fontId="5" fillId="0" borderId="91" xfId="0" applyNumberFormat="1" applyFont="1" applyBorder="1" applyAlignment="1">
      <alignment vertical="center"/>
    </xf>
    <xf numFmtId="165" fontId="5" fillId="0" borderId="86" xfId="0" applyNumberFormat="1" applyFont="1" applyBorder="1" applyAlignment="1">
      <alignment vertical="center"/>
    </xf>
    <xf numFmtId="165" fontId="5" fillId="0" borderId="175" xfId="0" applyNumberFormat="1" applyFont="1" applyBorder="1" applyAlignment="1">
      <alignment vertical="center"/>
    </xf>
    <xf numFmtId="165" fontId="5" fillId="0" borderId="216" xfId="0" applyNumberFormat="1" applyFont="1" applyBorder="1" applyAlignment="1">
      <alignment vertical="center"/>
    </xf>
    <xf numFmtId="165" fontId="5" fillId="0" borderId="41" xfId="0" applyNumberFormat="1" applyFont="1" applyBorder="1" applyAlignment="1">
      <alignment vertical="center"/>
    </xf>
    <xf numFmtId="165" fontId="5" fillId="0" borderId="197" xfId="0" applyNumberFormat="1" applyFont="1" applyBorder="1" applyAlignment="1">
      <alignment vertical="center"/>
    </xf>
    <xf numFmtId="165" fontId="5" fillId="0" borderId="219" xfId="0" applyNumberFormat="1" applyFont="1" applyBorder="1" applyAlignment="1">
      <alignment vertical="center"/>
    </xf>
    <xf numFmtId="165" fontId="5" fillId="0" borderId="222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5" fillId="0" borderId="225" xfId="0" applyNumberFormat="1" applyFont="1" applyBorder="1" applyAlignment="1">
      <alignment vertical="center"/>
    </xf>
    <xf numFmtId="166" fontId="5" fillId="0" borderId="81" xfId="0" applyNumberFormat="1" applyFont="1" applyBorder="1" applyAlignment="1">
      <alignment vertical="center"/>
    </xf>
    <xf numFmtId="165" fontId="5" fillId="0" borderId="103" xfId="0" applyNumberFormat="1" applyFont="1" applyBorder="1" applyAlignment="1">
      <alignment vertical="center"/>
    </xf>
    <xf numFmtId="165" fontId="5" fillId="0" borderId="226" xfId="0" applyNumberFormat="1" applyFont="1" applyBorder="1" applyAlignment="1">
      <alignment vertical="center"/>
    </xf>
    <xf numFmtId="165" fontId="5" fillId="0" borderId="63" xfId="0" applyNumberFormat="1" applyFont="1" applyBorder="1" applyAlignment="1">
      <alignment vertical="center"/>
    </xf>
    <xf numFmtId="165" fontId="5" fillId="0" borderId="227" xfId="0" applyNumberFormat="1" applyFont="1" applyBorder="1" applyAlignment="1">
      <alignment vertical="center"/>
    </xf>
    <xf numFmtId="166" fontId="5" fillId="0" borderId="89" xfId="0" applyNumberFormat="1" applyFont="1" applyBorder="1" applyAlignment="1">
      <alignment vertical="center"/>
    </xf>
    <xf numFmtId="165" fontId="5" fillId="0" borderId="62" xfId="0" applyNumberFormat="1" applyFont="1" applyBorder="1" applyAlignment="1">
      <alignment vertical="center"/>
    </xf>
    <xf numFmtId="165" fontId="5" fillId="0" borderId="61" xfId="0" applyNumberFormat="1" applyFont="1" applyBorder="1" applyAlignment="1">
      <alignment vertical="center"/>
    </xf>
    <xf numFmtId="166" fontId="5" fillId="0" borderId="99" xfId="0" applyNumberFormat="1" applyFont="1" applyBorder="1" applyAlignment="1">
      <alignment vertical="center"/>
    </xf>
    <xf numFmtId="166" fontId="5" fillId="0" borderId="73" xfId="0" applyNumberFormat="1" applyFont="1" applyBorder="1" applyAlignment="1">
      <alignment vertical="center"/>
    </xf>
    <xf numFmtId="166" fontId="5" fillId="0" borderId="184" xfId="0" applyNumberFormat="1" applyFont="1" applyBorder="1" applyAlignment="1">
      <alignment vertical="center"/>
    </xf>
    <xf numFmtId="164" fontId="5" fillId="0" borderId="14" xfId="0" applyNumberFormat="1" applyFont="1" applyBorder="1" applyAlignment="1">
      <alignment vertical="center"/>
    </xf>
    <xf numFmtId="165" fontId="5" fillId="0" borderId="0" xfId="0" applyNumberFormat="1" applyFont="1" applyBorder="1" applyAlignment="1">
      <alignment vertical="center"/>
    </xf>
    <xf numFmtId="166" fontId="5" fillId="0" borderId="13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textRotation="90"/>
    </xf>
    <xf numFmtId="164" fontId="6" fillId="0" borderId="0" xfId="0" applyNumberFormat="1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66" fontId="6" fillId="0" borderId="0" xfId="0" applyNumberFormat="1" applyFont="1" applyBorder="1" applyAlignment="1">
      <alignment vertical="center"/>
    </xf>
    <xf numFmtId="164" fontId="5" fillId="3" borderId="0" xfId="0" applyNumberFormat="1" applyFont="1" applyFill="1" applyBorder="1" applyAlignment="1">
      <alignment horizontal="right" vertical="center" wrapText="1"/>
    </xf>
    <xf numFmtId="165" fontId="5" fillId="0" borderId="180" xfId="0" applyNumberFormat="1" applyFont="1" applyBorder="1" applyAlignment="1">
      <alignment vertical="center"/>
    </xf>
    <xf numFmtId="166" fontId="5" fillId="0" borderId="67" xfId="0" applyNumberFormat="1" applyFont="1" applyBorder="1" applyAlignment="1">
      <alignment vertical="center"/>
    </xf>
    <xf numFmtId="166" fontId="5" fillId="0" borderId="78" xfId="0" applyNumberFormat="1" applyFont="1" applyBorder="1" applyAlignment="1">
      <alignment vertical="center"/>
    </xf>
    <xf numFmtId="165" fontId="5" fillId="0" borderId="229" xfId="0" applyNumberFormat="1" applyFont="1" applyBorder="1" applyAlignment="1">
      <alignment vertical="center"/>
    </xf>
    <xf numFmtId="165" fontId="5" fillId="0" borderId="77" xfId="0" applyNumberFormat="1" applyFont="1" applyBorder="1" applyAlignment="1">
      <alignment vertical="center"/>
    </xf>
    <xf numFmtId="166" fontId="5" fillId="0" borderId="76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 wrapText="1"/>
    </xf>
    <xf numFmtId="165" fontId="5" fillId="0" borderId="176" xfId="0" applyNumberFormat="1" applyFont="1" applyBorder="1" applyAlignment="1">
      <alignment vertical="center"/>
    </xf>
    <xf numFmtId="166" fontId="5" fillId="0" borderId="59" xfId="0" applyNumberFormat="1" applyFont="1" applyBorder="1" applyAlignment="1">
      <alignment vertical="center"/>
    </xf>
    <xf numFmtId="165" fontId="5" fillId="0" borderId="230" xfId="0" applyNumberFormat="1" applyFont="1" applyBorder="1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4" fontId="9" fillId="0" borderId="0" xfId="0" applyNumberFormat="1" applyFont="1" applyAlignment="1">
      <alignment vertical="center"/>
    </xf>
    <xf numFmtId="0" fontId="10" fillId="0" borderId="0" xfId="0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8" fillId="0" borderId="106" xfId="0" applyNumberFormat="1" applyFont="1" applyBorder="1" applyAlignment="1">
      <alignment vertical="center"/>
    </xf>
    <xf numFmtId="165" fontId="5" fillId="0" borderId="28" xfId="0" applyNumberFormat="1" applyFont="1" applyFill="1" applyBorder="1" applyAlignment="1">
      <alignment horizontal="right" vertical="center" wrapText="1"/>
    </xf>
    <xf numFmtId="165" fontId="5" fillId="0" borderId="2" xfId="0" applyNumberFormat="1" applyFont="1" applyFill="1" applyBorder="1" applyAlignment="1">
      <alignment horizontal="right" vertical="center" wrapText="1"/>
    </xf>
    <xf numFmtId="165" fontId="6" fillId="0" borderId="28" xfId="0" applyNumberFormat="1" applyFont="1" applyFill="1" applyBorder="1" applyAlignment="1">
      <alignment horizontal="right" vertical="center" wrapText="1"/>
    </xf>
    <xf numFmtId="165" fontId="6" fillId="0" borderId="2" xfId="0" applyNumberFormat="1" applyFont="1" applyFill="1" applyBorder="1" applyAlignment="1">
      <alignment horizontal="right" vertical="center" wrapText="1"/>
    </xf>
    <xf numFmtId="165" fontId="5" fillId="0" borderId="108" xfId="0" applyNumberFormat="1" applyFont="1" applyFill="1" applyBorder="1" applyAlignment="1">
      <alignment horizontal="right" vertical="center" wrapText="1"/>
    </xf>
    <xf numFmtId="165" fontId="5" fillId="0" borderId="109" xfId="0" applyNumberFormat="1" applyFont="1" applyFill="1" applyBorder="1" applyAlignment="1">
      <alignment horizontal="right" vertical="center" wrapText="1"/>
    </xf>
    <xf numFmtId="165" fontId="5" fillId="0" borderId="7" xfId="0" applyNumberFormat="1" applyFont="1" applyFill="1" applyBorder="1" applyAlignment="1">
      <alignment horizontal="right" vertical="center" wrapText="1"/>
    </xf>
    <xf numFmtId="165" fontId="5" fillId="0" borderId="110" xfId="0" applyNumberFormat="1" applyFont="1" applyFill="1" applyBorder="1" applyAlignment="1">
      <alignment horizontal="right" vertical="center" wrapText="1"/>
    </xf>
    <xf numFmtId="4" fontId="8" fillId="0" borderId="107" xfId="0" applyNumberFormat="1" applyFont="1" applyBorder="1" applyAlignment="1">
      <alignment vertical="center"/>
    </xf>
    <xf numFmtId="4" fontId="8" fillId="0" borderId="106" xfId="0" applyNumberFormat="1" applyFont="1" applyFill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4" fontId="8" fillId="0" borderId="11" xfId="0" applyNumberFormat="1" applyFont="1" applyBorder="1" applyAlignment="1">
      <alignment vertical="center"/>
    </xf>
    <xf numFmtId="0" fontId="12" fillId="0" borderId="0" xfId="0" applyFont="1"/>
    <xf numFmtId="4" fontId="14" fillId="0" borderId="74" xfId="0" applyNumberFormat="1" applyFont="1" applyBorder="1" applyAlignment="1">
      <alignment vertical="center"/>
    </xf>
    <xf numFmtId="4" fontId="14" fillId="0" borderId="94" xfId="0" applyNumberFormat="1" applyFont="1" applyBorder="1" applyAlignment="1">
      <alignment vertical="center"/>
    </xf>
    <xf numFmtId="4" fontId="14" fillId="0" borderId="112" xfId="0" applyNumberFormat="1" applyFont="1" applyBorder="1" applyAlignment="1">
      <alignment vertical="center"/>
    </xf>
    <xf numFmtId="4" fontId="14" fillId="0" borderId="113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" fontId="12" fillId="0" borderId="0" xfId="0" applyNumberFormat="1" applyFont="1"/>
    <xf numFmtId="0" fontId="9" fillId="0" borderId="0" xfId="0" applyFont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2" fillId="0" borderId="0" xfId="0" applyFont="1" applyBorder="1"/>
    <xf numFmtId="0" fontId="12" fillId="0" borderId="0" xfId="0" applyFont="1" applyAlignment="1">
      <alignment wrapText="1"/>
    </xf>
    <xf numFmtId="0" fontId="14" fillId="2" borderId="0" xfId="0" applyFont="1" applyFill="1" applyBorder="1" applyAlignment="1">
      <alignment horizontal="left" vertical="center" wrapText="1"/>
    </xf>
    <xf numFmtId="4" fontId="12" fillId="0" borderId="41" xfId="0" applyNumberFormat="1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4" fontId="12" fillId="0" borderId="98" xfId="0" applyNumberFormat="1" applyFont="1" applyBorder="1" applyAlignment="1">
      <alignment vertical="center"/>
    </xf>
    <xf numFmtId="4" fontId="12" fillId="0" borderId="83" xfId="0" applyNumberFormat="1" applyFont="1" applyBorder="1" applyAlignment="1">
      <alignment vertical="center"/>
    </xf>
    <xf numFmtId="4" fontId="12" fillId="0" borderId="95" xfId="0" applyNumberFormat="1" applyFont="1" applyBorder="1" applyAlignment="1">
      <alignment vertical="center"/>
    </xf>
    <xf numFmtId="4" fontId="12" fillId="0" borderId="93" xfId="0" applyNumberFormat="1" applyFont="1" applyBorder="1" applyAlignment="1">
      <alignment vertical="center"/>
    </xf>
    <xf numFmtId="4" fontId="12" fillId="0" borderId="74" xfId="0" applyNumberFormat="1" applyFont="1" applyBorder="1" applyAlignment="1">
      <alignment vertical="center"/>
    </xf>
    <xf numFmtId="4" fontId="12" fillId="0" borderId="94" xfId="0" applyNumberFormat="1" applyFont="1" applyBorder="1" applyAlignment="1">
      <alignment vertical="center"/>
    </xf>
    <xf numFmtId="4" fontId="12" fillId="0" borderId="96" xfId="0" applyNumberFormat="1" applyFont="1" applyBorder="1" applyAlignment="1">
      <alignment vertical="center"/>
    </xf>
    <xf numFmtId="4" fontId="12" fillId="0" borderId="75" xfId="0" applyNumberFormat="1" applyFont="1" applyBorder="1" applyAlignment="1">
      <alignment vertical="center"/>
    </xf>
    <xf numFmtId="4" fontId="12" fillId="0" borderId="97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4" fontId="12" fillId="0" borderId="93" xfId="0" applyNumberFormat="1" applyFont="1" applyBorder="1" applyAlignment="1">
      <alignment horizontal="right" vertical="center"/>
    </xf>
    <xf numFmtId="4" fontId="12" fillId="0" borderId="74" xfId="0" applyNumberFormat="1" applyFont="1" applyBorder="1" applyAlignment="1">
      <alignment horizontal="right" vertical="center"/>
    </xf>
    <xf numFmtId="4" fontId="12" fillId="0" borderId="94" xfId="0" applyNumberFormat="1" applyFont="1" applyBorder="1" applyAlignment="1">
      <alignment horizontal="right" vertical="center"/>
    </xf>
    <xf numFmtId="0" fontId="14" fillId="0" borderId="92" xfId="0" applyFont="1" applyBorder="1" applyAlignment="1">
      <alignment vertical="center" wrapText="1"/>
    </xf>
    <xf numFmtId="4" fontId="14" fillId="0" borderId="104" xfId="0" applyNumberFormat="1" applyFont="1" applyBorder="1" applyAlignment="1">
      <alignment vertical="center"/>
    </xf>
    <xf numFmtId="4" fontId="14" fillId="0" borderId="71" xfId="0" applyNumberFormat="1" applyFont="1" applyBorder="1" applyAlignment="1">
      <alignment vertical="center"/>
    </xf>
    <xf numFmtId="0" fontId="14" fillId="0" borderId="93" xfId="0" applyFont="1" applyBorder="1" applyAlignment="1">
      <alignment vertical="center" wrapText="1"/>
    </xf>
    <xf numFmtId="4" fontId="14" fillId="0" borderId="232" xfId="0" applyNumberFormat="1" applyFont="1" applyBorder="1" applyAlignment="1">
      <alignment vertical="center"/>
    </xf>
    <xf numFmtId="4" fontId="14" fillId="0" borderId="105" xfId="0" applyNumberFormat="1" applyFont="1" applyBorder="1" applyAlignment="1">
      <alignment vertical="center"/>
    </xf>
    <xf numFmtId="4" fontId="14" fillId="0" borderId="79" xfId="0" applyNumberFormat="1" applyFont="1" applyBorder="1" applyAlignment="1">
      <alignment vertical="center"/>
    </xf>
    <xf numFmtId="4" fontId="14" fillId="2" borderId="74" xfId="0" applyNumberFormat="1" applyFont="1" applyFill="1" applyBorder="1" applyAlignment="1">
      <alignment vertical="center"/>
    </xf>
    <xf numFmtId="4" fontId="14" fillId="2" borderId="94" xfId="0" applyNumberFormat="1" applyFont="1" applyFill="1" applyBorder="1" applyAlignment="1">
      <alignment vertical="center"/>
    </xf>
    <xf numFmtId="0" fontId="14" fillId="0" borderId="96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/>
    </xf>
    <xf numFmtId="4" fontId="8" fillId="0" borderId="9" xfId="0" applyNumberFormat="1" applyFont="1" applyBorder="1" applyAlignment="1">
      <alignment vertical="center"/>
    </xf>
    <xf numFmtId="4" fontId="8" fillId="0" borderId="28" xfId="0" applyNumberFormat="1" applyFont="1" applyBorder="1" applyAlignment="1">
      <alignment vertical="center"/>
    </xf>
    <xf numFmtId="0" fontId="5" fillId="3" borderId="0" xfId="0" applyFont="1" applyFill="1"/>
    <xf numFmtId="0" fontId="5" fillId="3" borderId="0" xfId="0" applyFont="1" applyFill="1" applyBorder="1"/>
    <xf numFmtId="4" fontId="5" fillId="3" borderId="8" xfId="0" applyNumberFormat="1" applyFont="1" applyFill="1" applyBorder="1" applyAlignment="1">
      <alignment horizontal="right" vertical="center"/>
    </xf>
    <xf numFmtId="166" fontId="5" fillId="3" borderId="12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 applyProtection="1">
      <alignment horizontal="right" wrapText="1"/>
      <protection locked="0"/>
    </xf>
    <xf numFmtId="0" fontId="9" fillId="3" borderId="0" xfId="0" applyFont="1" applyFill="1" applyBorder="1" applyAlignment="1">
      <alignment horizontal="right" wrapText="1"/>
    </xf>
    <xf numFmtId="0" fontId="8" fillId="3" borderId="0" xfId="0" applyFont="1" applyFill="1" applyBorder="1" applyAlignment="1">
      <alignment horizontal="right" wrapText="1"/>
    </xf>
    <xf numFmtId="0" fontId="19" fillId="3" borderId="9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right" wrapText="1"/>
    </xf>
    <xf numFmtId="0" fontId="6" fillId="8" borderId="24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24" fillId="0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4" fontId="23" fillId="0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" fillId="8" borderId="2" xfId="0" applyFont="1" applyFill="1" applyBorder="1" applyAlignment="1">
      <alignment horizontal="center" vertical="center"/>
    </xf>
    <xf numFmtId="165" fontId="6" fillId="7" borderId="16" xfId="0" applyNumberFormat="1" applyFont="1" applyFill="1" applyBorder="1" applyAlignment="1">
      <alignment vertical="center"/>
    </xf>
    <xf numFmtId="165" fontId="6" fillId="7" borderId="17" xfId="0" applyNumberFormat="1" applyFont="1" applyFill="1" applyBorder="1" applyAlignment="1">
      <alignment vertical="center"/>
    </xf>
    <xf numFmtId="166" fontId="6" fillId="7" borderId="18" xfId="0" applyNumberFormat="1" applyFont="1" applyFill="1" applyBorder="1" applyAlignment="1">
      <alignment vertical="center"/>
    </xf>
    <xf numFmtId="165" fontId="6" fillId="7" borderId="22" xfId="0" applyNumberFormat="1" applyFont="1" applyFill="1" applyBorder="1" applyAlignment="1">
      <alignment vertical="center"/>
    </xf>
    <xf numFmtId="166" fontId="6" fillId="7" borderId="23" xfId="0" applyNumberFormat="1" applyFont="1" applyFill="1" applyBorder="1" applyAlignment="1">
      <alignment vertical="center"/>
    </xf>
    <xf numFmtId="165" fontId="6" fillId="9" borderId="8" xfId="0" applyNumberFormat="1" applyFont="1" applyFill="1" applyBorder="1" applyAlignment="1">
      <alignment vertical="center"/>
    </xf>
    <xf numFmtId="166" fontId="6" fillId="9" borderId="11" xfId="0" applyNumberFormat="1" applyFont="1" applyFill="1" applyBorder="1" applyAlignment="1">
      <alignment vertical="center"/>
    </xf>
    <xf numFmtId="165" fontId="6" fillId="9" borderId="2" xfId="0" applyNumberFormat="1" applyFont="1" applyFill="1" applyBorder="1" applyAlignment="1">
      <alignment vertical="center"/>
    </xf>
    <xf numFmtId="166" fontId="6" fillId="9" borderId="12" xfId="0" applyNumberFormat="1" applyFont="1" applyFill="1" applyBorder="1" applyAlignment="1">
      <alignment vertical="center"/>
    </xf>
    <xf numFmtId="165" fontId="6" fillId="9" borderId="21" xfId="0" applyNumberFormat="1" applyFont="1" applyFill="1" applyBorder="1" applyAlignment="1">
      <alignment vertical="center"/>
    </xf>
    <xf numFmtId="0" fontId="6" fillId="8" borderId="120" xfId="0" applyFont="1" applyFill="1" applyBorder="1" applyAlignment="1">
      <alignment horizontal="center" vertical="center" wrapText="1"/>
    </xf>
    <xf numFmtId="0" fontId="6" fillId="8" borderId="124" xfId="0" applyFont="1" applyFill="1" applyBorder="1" applyAlignment="1">
      <alignment horizontal="center" vertical="center"/>
    </xf>
    <xf numFmtId="0" fontId="6" fillId="8" borderId="125" xfId="0" applyFont="1" applyFill="1" applyBorder="1" applyAlignment="1">
      <alignment horizontal="center" vertical="center"/>
    </xf>
    <xf numFmtId="3" fontId="6" fillId="8" borderId="124" xfId="0" applyNumberFormat="1" applyFont="1" applyFill="1" applyBorder="1" applyAlignment="1">
      <alignment horizontal="center" vertical="center" wrapText="1"/>
    </xf>
    <xf numFmtId="0" fontId="6" fillId="8" borderId="126" xfId="0" applyFont="1" applyFill="1" applyBorder="1" applyAlignment="1">
      <alignment horizontal="center" vertical="center" wrapText="1"/>
    </xf>
    <xf numFmtId="0" fontId="6" fillId="8" borderId="127" xfId="0" applyFont="1" applyFill="1" applyBorder="1" applyAlignment="1">
      <alignment horizontal="center" vertical="center" wrapText="1"/>
    </xf>
    <xf numFmtId="0" fontId="6" fillId="9" borderId="44" xfId="0" applyFont="1" applyFill="1" applyBorder="1" applyAlignment="1">
      <alignment vertical="center"/>
    </xf>
    <xf numFmtId="0" fontId="6" fillId="9" borderId="114" xfId="0" applyFont="1" applyFill="1" applyBorder="1" applyAlignment="1">
      <alignment vertical="center"/>
    </xf>
    <xf numFmtId="4" fontId="6" fillId="9" borderId="45" xfId="0" applyNumberFormat="1" applyFont="1" applyFill="1" applyBorder="1" applyAlignment="1">
      <alignment vertical="center"/>
    </xf>
    <xf numFmtId="166" fontId="6" fillId="9" borderId="122" xfId="0" applyNumberFormat="1" applyFont="1" applyFill="1" applyBorder="1" applyAlignment="1">
      <alignment horizontal="right" vertical="center"/>
    </xf>
    <xf numFmtId="4" fontId="6" fillId="9" borderId="24" xfId="0" applyNumberFormat="1" applyFont="1" applyFill="1" applyBorder="1" applyAlignment="1">
      <alignment vertical="center"/>
    </xf>
    <xf numFmtId="4" fontId="6" fillId="7" borderId="22" xfId="0" applyNumberFormat="1" applyFont="1" applyFill="1" applyBorder="1" applyAlignment="1">
      <alignment horizontal="right" vertical="center"/>
    </xf>
    <xf numFmtId="166" fontId="6" fillId="7" borderId="23" xfId="0" applyNumberFormat="1" applyFont="1" applyFill="1" applyBorder="1" applyAlignment="1">
      <alignment horizontal="right" vertical="center"/>
    </xf>
    <xf numFmtId="0" fontId="10" fillId="8" borderId="2" xfId="0" applyFont="1" applyFill="1" applyBorder="1" applyAlignment="1">
      <alignment horizontal="center" vertical="center"/>
    </xf>
    <xf numFmtId="49" fontId="10" fillId="8" borderId="12" xfId="0" applyNumberFormat="1" applyFont="1" applyFill="1" applyBorder="1" applyAlignment="1">
      <alignment horizontal="center" vertical="center"/>
    </xf>
    <xf numFmtId="0" fontId="9" fillId="8" borderId="50" xfId="0" applyFont="1" applyFill="1" applyBorder="1" applyAlignment="1">
      <alignment horizontal="center" vertical="center"/>
    </xf>
    <xf numFmtId="165" fontId="10" fillId="9" borderId="2" xfId="0" applyNumberFormat="1" applyFont="1" applyFill="1" applyBorder="1" applyAlignment="1">
      <alignment vertical="center"/>
    </xf>
    <xf numFmtId="166" fontId="10" fillId="9" borderId="12" xfId="0" applyNumberFormat="1" applyFont="1" applyFill="1" applyBorder="1" applyAlignment="1">
      <alignment vertical="center"/>
    </xf>
    <xf numFmtId="165" fontId="10" fillId="9" borderId="2" xfId="0" applyNumberFormat="1" applyFont="1" applyFill="1" applyBorder="1" applyAlignment="1">
      <alignment horizontal="right" vertical="center"/>
    </xf>
    <xf numFmtId="0" fontId="6" fillId="8" borderId="128" xfId="0" applyFont="1" applyFill="1" applyBorder="1" applyAlignment="1">
      <alignment horizontal="center" vertical="center"/>
    </xf>
    <xf numFmtId="0" fontId="6" fillId="8" borderId="124" xfId="0" applyFont="1" applyFill="1" applyBorder="1" applyAlignment="1">
      <alignment horizontal="center" vertical="center" wrapText="1"/>
    </xf>
    <xf numFmtId="0" fontId="6" fillId="8" borderId="129" xfId="0" applyFont="1" applyFill="1" applyBorder="1" applyAlignment="1">
      <alignment horizontal="center" vertical="center" wrapText="1"/>
    </xf>
    <xf numFmtId="0" fontId="5" fillId="8" borderId="55" xfId="0" applyFont="1" applyFill="1" applyBorder="1" applyAlignment="1">
      <alignment horizontal="center" vertical="center"/>
    </xf>
    <xf numFmtId="164" fontId="5" fillId="8" borderId="55" xfId="0" applyNumberFormat="1" applyFont="1" applyFill="1" applyBorder="1" applyAlignment="1">
      <alignment horizontal="center" vertical="center"/>
    </xf>
    <xf numFmtId="165" fontId="6" fillId="7" borderId="54" xfId="0" applyNumberFormat="1" applyFont="1" applyFill="1" applyBorder="1" applyAlignment="1">
      <alignment vertical="center"/>
    </xf>
    <xf numFmtId="166" fontId="6" fillId="7" borderId="55" xfId="0" applyNumberFormat="1" applyFont="1" applyFill="1" applyBorder="1" applyAlignment="1">
      <alignment vertical="center"/>
    </xf>
    <xf numFmtId="165" fontId="6" fillId="7" borderId="202" xfId="0" applyNumberFormat="1" applyFont="1" applyFill="1" applyBorder="1" applyAlignment="1">
      <alignment vertical="center"/>
    </xf>
    <xf numFmtId="165" fontId="10" fillId="7" borderId="50" xfId="0" applyNumberFormat="1" applyFont="1" applyFill="1" applyBorder="1" applyAlignment="1">
      <alignment vertical="center"/>
    </xf>
    <xf numFmtId="166" fontId="10" fillId="7" borderId="203" xfId="0" applyNumberFormat="1" applyFont="1" applyFill="1" applyBorder="1" applyAlignment="1">
      <alignment vertical="center"/>
    </xf>
    <xf numFmtId="0" fontId="6" fillId="7" borderId="22" xfId="0" applyFont="1" applyFill="1" applyBorder="1" applyAlignment="1">
      <alignment vertical="center"/>
    </xf>
    <xf numFmtId="9" fontId="6" fillId="7" borderId="22" xfId="0" applyNumberFormat="1" applyFont="1" applyFill="1" applyBorder="1" applyAlignment="1">
      <alignment vertical="center"/>
    </xf>
    <xf numFmtId="166" fontId="6" fillId="7" borderId="117" xfId="0" applyNumberFormat="1" applyFont="1" applyFill="1" applyBorder="1" applyAlignment="1">
      <alignment vertical="center"/>
    </xf>
    <xf numFmtId="165" fontId="6" fillId="7" borderId="140" xfId="0" applyNumberFormat="1" applyFont="1" applyFill="1" applyBorder="1" applyAlignment="1">
      <alignment vertical="center"/>
    </xf>
    <xf numFmtId="165" fontId="6" fillId="7" borderId="118" xfId="0" applyNumberFormat="1" applyFont="1" applyFill="1" applyBorder="1" applyAlignment="1">
      <alignment vertical="center"/>
    </xf>
    <xf numFmtId="166" fontId="6" fillId="7" borderId="22" xfId="0" applyNumberFormat="1" applyFont="1" applyFill="1" applyBorder="1" applyAlignment="1">
      <alignment vertical="center"/>
    </xf>
    <xf numFmtId="165" fontId="6" fillId="7" borderId="143" xfId="0" applyNumberFormat="1" applyFont="1" applyFill="1" applyBorder="1" applyAlignment="1">
      <alignment vertical="center"/>
    </xf>
    <xf numFmtId="0" fontId="13" fillId="8" borderId="24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/>
    </xf>
    <xf numFmtId="0" fontId="17" fillId="7" borderId="115" xfId="0" applyFont="1" applyFill="1" applyBorder="1" applyAlignment="1">
      <alignment vertical="center" wrapText="1"/>
    </xf>
    <xf numFmtId="4" fontId="17" fillId="7" borderId="233" xfId="0" applyNumberFormat="1" applyFont="1" applyFill="1" applyBorder="1" applyAlignment="1">
      <alignment vertical="center"/>
    </xf>
    <xf numFmtId="4" fontId="17" fillId="7" borderId="234" xfId="0" applyNumberFormat="1" applyFont="1" applyFill="1" applyBorder="1" applyAlignment="1">
      <alignment vertical="center"/>
    </xf>
    <xf numFmtId="4" fontId="17" fillId="7" borderId="235" xfId="0" applyNumberFormat="1" applyFont="1" applyFill="1" applyBorder="1" applyAlignment="1">
      <alignment vertical="center"/>
    </xf>
    <xf numFmtId="4" fontId="17" fillId="7" borderId="46" xfId="0" applyNumberFormat="1" applyFont="1" applyFill="1" applyBorder="1" applyAlignment="1">
      <alignment vertical="center"/>
    </xf>
    <xf numFmtId="4" fontId="17" fillId="7" borderId="111" xfId="0" applyNumberFormat="1" applyFont="1" applyFill="1" applyBorder="1" applyAlignment="1">
      <alignment vertical="center"/>
    </xf>
    <xf numFmtId="4" fontId="17" fillId="7" borderId="47" xfId="0" applyNumberFormat="1" applyFont="1" applyFill="1" applyBorder="1" applyAlignment="1">
      <alignment vertical="center"/>
    </xf>
    <xf numFmtId="4" fontId="15" fillId="6" borderId="44" xfId="0" applyNumberFormat="1" applyFont="1" applyFill="1" applyBorder="1" applyAlignment="1">
      <alignment vertical="center"/>
    </xf>
    <xf numFmtId="4" fontId="15" fillId="6" borderId="114" xfId="0" applyNumberFormat="1" applyFont="1" applyFill="1" applyBorder="1" applyAlignment="1">
      <alignment vertical="center"/>
    </xf>
    <xf numFmtId="4" fontId="15" fillId="6" borderId="45" xfId="0" applyNumberFormat="1" applyFont="1" applyFill="1" applyBorder="1" applyAlignment="1">
      <alignment vertical="center"/>
    </xf>
    <xf numFmtId="4" fontId="15" fillId="6" borderId="236" xfId="0" applyNumberFormat="1" applyFont="1" applyFill="1" applyBorder="1" applyAlignment="1">
      <alignment vertical="center"/>
    </xf>
    <xf numFmtId="0" fontId="9" fillId="5" borderId="0" xfId="0" applyFont="1" applyFill="1" applyBorder="1" applyAlignment="1">
      <alignment horizontal="right" vertical="center"/>
    </xf>
    <xf numFmtId="4" fontId="9" fillId="5" borderId="0" xfId="0" applyNumberFormat="1" applyFont="1" applyFill="1" applyAlignment="1">
      <alignment vertical="center"/>
    </xf>
    <xf numFmtId="0" fontId="5" fillId="5" borderId="0" xfId="0" applyFont="1" applyFill="1" applyBorder="1" applyAlignment="1">
      <alignment vertical="center"/>
    </xf>
    <xf numFmtId="4" fontId="5" fillId="5" borderId="0" xfId="0" applyNumberFormat="1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5" borderId="41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4" fontId="6" fillId="5" borderId="0" xfId="0" applyNumberFormat="1" applyFont="1" applyFill="1" applyAlignment="1">
      <alignment vertical="center"/>
    </xf>
    <xf numFmtId="0" fontId="6" fillId="5" borderId="0" xfId="0" applyFont="1" applyFill="1" applyAlignment="1">
      <alignment vertical="center"/>
    </xf>
    <xf numFmtId="2" fontId="6" fillId="5" borderId="0" xfId="0" applyNumberFormat="1" applyFont="1" applyFill="1" applyBorder="1" applyAlignment="1">
      <alignment vertical="center"/>
    </xf>
    <xf numFmtId="4" fontId="5" fillId="5" borderId="0" xfId="0" applyNumberFormat="1" applyFont="1" applyFill="1" applyBorder="1" applyAlignment="1">
      <alignment vertical="center"/>
    </xf>
    <xf numFmtId="4" fontId="9" fillId="5" borderId="0" xfId="0" applyNumberFormat="1" applyFont="1" applyFill="1" applyBorder="1" applyAlignment="1">
      <alignment vertical="center"/>
    </xf>
    <xf numFmtId="164" fontId="5" fillId="0" borderId="41" xfId="0" applyNumberFormat="1" applyFont="1" applyBorder="1" applyAlignment="1">
      <alignment vertical="center"/>
    </xf>
    <xf numFmtId="164" fontId="9" fillId="0" borderId="9" xfId="0" applyNumberFormat="1" applyFont="1" applyFill="1" applyBorder="1" applyAlignment="1">
      <alignment horizontal="right" vertical="center" wrapText="1"/>
    </xf>
    <xf numFmtId="164" fontId="5" fillId="8" borderId="267" xfId="0" applyNumberFormat="1" applyFont="1" applyFill="1" applyBorder="1" applyAlignment="1">
      <alignment horizontal="center" vertical="center"/>
    </xf>
    <xf numFmtId="164" fontId="5" fillId="8" borderId="54" xfId="0" applyNumberFormat="1" applyFont="1" applyFill="1" applyBorder="1" applyAlignment="1">
      <alignment horizontal="center" vertical="center"/>
    </xf>
    <xf numFmtId="164" fontId="5" fillId="8" borderId="259" xfId="0" applyNumberFormat="1" applyFont="1" applyFill="1" applyBorder="1" applyAlignment="1">
      <alignment horizontal="center" vertical="center"/>
    </xf>
    <xf numFmtId="164" fontId="5" fillId="11" borderId="267" xfId="0" applyNumberFormat="1" applyFont="1" applyFill="1" applyBorder="1" applyAlignment="1">
      <alignment horizontal="center" vertical="center"/>
    </xf>
    <xf numFmtId="164" fontId="5" fillId="11" borderId="54" xfId="0" applyNumberFormat="1" applyFont="1" applyFill="1" applyBorder="1" applyAlignment="1">
      <alignment horizontal="center" vertical="center"/>
    </xf>
    <xf numFmtId="164" fontId="5" fillId="11" borderId="55" xfId="0" applyNumberFormat="1" applyFont="1" applyFill="1" applyBorder="1" applyAlignment="1">
      <alignment horizontal="center" vertical="center"/>
    </xf>
    <xf numFmtId="164" fontId="5" fillId="0" borderId="250" xfId="0" applyNumberFormat="1" applyFont="1" applyBorder="1" applyAlignment="1">
      <alignment vertical="center"/>
    </xf>
    <xf numFmtId="164" fontId="5" fillId="0" borderId="163" xfId="0" applyNumberFormat="1" applyFont="1" applyBorder="1" applyAlignment="1">
      <alignment vertical="center"/>
    </xf>
    <xf numFmtId="164" fontId="5" fillId="0" borderId="251" xfId="0" applyNumberFormat="1" applyFont="1" applyBorder="1" applyAlignment="1">
      <alignment vertical="center"/>
    </xf>
    <xf numFmtId="165" fontId="5" fillId="0" borderId="166" xfId="0" applyNumberFormat="1" applyFont="1" applyBorder="1" applyAlignment="1">
      <alignment vertical="center"/>
    </xf>
    <xf numFmtId="0" fontId="5" fillId="0" borderId="251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164" fontId="5" fillId="0" borderId="166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169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165" fontId="5" fillId="0" borderId="64" xfId="0" applyNumberFormat="1" applyFont="1" applyBorder="1" applyAlignment="1">
      <alignment vertical="center"/>
    </xf>
    <xf numFmtId="165" fontId="5" fillId="0" borderId="168" xfId="0" applyNumberFormat="1" applyFont="1" applyBorder="1" applyAlignment="1">
      <alignment vertical="center"/>
    </xf>
    <xf numFmtId="165" fontId="5" fillId="0" borderId="262" xfId="0" applyNumberFormat="1" applyFont="1" applyBorder="1" applyAlignment="1">
      <alignment vertical="center"/>
    </xf>
    <xf numFmtId="165" fontId="5" fillId="0" borderId="171" xfId="0" applyNumberFormat="1" applyFont="1" applyBorder="1" applyAlignment="1">
      <alignment vertical="center"/>
    </xf>
    <xf numFmtId="165" fontId="5" fillId="0" borderId="69" xfId="0" applyNumberFormat="1" applyFont="1" applyBorder="1" applyAlignment="1">
      <alignment vertical="center"/>
    </xf>
    <xf numFmtId="165" fontId="5" fillId="0" borderId="268" xfId="0" applyNumberFormat="1" applyFont="1" applyBorder="1" applyAlignment="1">
      <alignment vertical="center"/>
    </xf>
    <xf numFmtId="165" fontId="5" fillId="0" borderId="172" xfId="0" applyNumberFormat="1" applyFont="1" applyBorder="1" applyAlignment="1">
      <alignment vertical="center"/>
    </xf>
    <xf numFmtId="166" fontId="5" fillId="0" borderId="250" xfId="0" applyNumberFormat="1" applyFont="1" applyBorder="1" applyAlignment="1">
      <alignment vertical="center"/>
    </xf>
    <xf numFmtId="165" fontId="5" fillId="0" borderId="173" xfId="0" applyNumberFormat="1" applyFont="1" applyBorder="1" applyAlignment="1">
      <alignment vertical="center"/>
    </xf>
    <xf numFmtId="165" fontId="5" fillId="0" borderId="269" xfId="0" applyNumberFormat="1" applyFont="1" applyBorder="1" applyAlignment="1">
      <alignment vertical="center"/>
    </xf>
    <xf numFmtId="166" fontId="5" fillId="0" borderId="70" xfId="0" applyNumberFormat="1" applyFont="1" applyBorder="1" applyAlignment="1">
      <alignment vertical="center"/>
    </xf>
    <xf numFmtId="165" fontId="5" fillId="0" borderId="270" xfId="0" applyNumberFormat="1" applyFont="1" applyBorder="1" applyAlignment="1">
      <alignment vertical="center"/>
    </xf>
    <xf numFmtId="165" fontId="5" fillId="0" borderId="60" xfId="0" applyNumberFormat="1" applyFont="1" applyBorder="1" applyAlignment="1">
      <alignment vertical="center"/>
    </xf>
    <xf numFmtId="166" fontId="5" fillId="0" borderId="253" xfId="0" applyNumberFormat="1" applyFont="1" applyBorder="1" applyAlignment="1">
      <alignment vertical="center"/>
    </xf>
    <xf numFmtId="165" fontId="5" fillId="0" borderId="177" xfId="0" applyNumberFormat="1" applyFont="1" applyBorder="1" applyAlignment="1">
      <alignment vertical="center"/>
    </xf>
    <xf numFmtId="165" fontId="5" fillId="0" borderId="178" xfId="0" applyNumberFormat="1" applyFont="1" applyBorder="1" applyAlignment="1">
      <alignment vertical="center"/>
    </xf>
    <xf numFmtId="166" fontId="5" fillId="0" borderId="179" xfId="0" applyNumberFormat="1" applyFont="1" applyBorder="1" applyAlignment="1">
      <alignment vertical="center"/>
    </xf>
    <xf numFmtId="165" fontId="5" fillId="0" borderId="271" xfId="0" applyNumberFormat="1" applyFont="1" applyBorder="1" applyAlignment="1">
      <alignment vertical="center"/>
    </xf>
    <xf numFmtId="166" fontId="5" fillId="0" borderId="251" xfId="0" applyNumberFormat="1" applyFont="1" applyBorder="1" applyAlignment="1">
      <alignment vertical="center"/>
    </xf>
    <xf numFmtId="166" fontId="5" fillId="0" borderId="72" xfId="0" applyNumberFormat="1" applyFont="1" applyBorder="1" applyAlignment="1">
      <alignment vertical="center"/>
    </xf>
    <xf numFmtId="165" fontId="5" fillId="0" borderId="20" xfId="0" applyNumberFormat="1" applyFont="1" applyBorder="1" applyAlignment="1">
      <alignment vertical="center"/>
    </xf>
    <xf numFmtId="165" fontId="5" fillId="0" borderId="272" xfId="0" applyNumberFormat="1" applyFont="1" applyBorder="1" applyAlignment="1">
      <alignment vertical="center"/>
    </xf>
    <xf numFmtId="166" fontId="5" fillId="0" borderId="182" xfId="0" applyNumberFormat="1" applyFont="1" applyBorder="1" applyAlignment="1">
      <alignment vertical="center"/>
    </xf>
    <xf numFmtId="166" fontId="5" fillId="0" borderId="20" xfId="0" applyNumberFormat="1" applyFont="1" applyBorder="1" applyAlignment="1">
      <alignment vertical="center"/>
    </xf>
    <xf numFmtId="166" fontId="5" fillId="0" borderId="85" xfId="0" applyNumberFormat="1" applyFont="1" applyBorder="1" applyAlignment="1">
      <alignment vertical="center"/>
    </xf>
    <xf numFmtId="165" fontId="5" fillId="0" borderId="176" xfId="0" applyNumberFormat="1" applyFont="1" applyFill="1" applyBorder="1" applyAlignment="1">
      <alignment vertical="center"/>
    </xf>
    <xf numFmtId="165" fontId="5" fillId="0" borderId="177" xfId="0" applyNumberFormat="1" applyFont="1" applyFill="1" applyBorder="1" applyAlignment="1">
      <alignment vertical="center"/>
    </xf>
    <xf numFmtId="165" fontId="5" fillId="0" borderId="271" xfId="0" applyNumberFormat="1" applyFont="1" applyFill="1" applyBorder="1" applyAlignment="1">
      <alignment vertical="center"/>
    </xf>
    <xf numFmtId="165" fontId="5" fillId="0" borderId="183" xfId="0" applyNumberFormat="1" applyFont="1" applyFill="1" applyBorder="1" applyAlignment="1">
      <alignment vertical="center"/>
    </xf>
    <xf numFmtId="165" fontId="5" fillId="0" borderId="181" xfId="0" applyNumberFormat="1" applyFont="1" applyBorder="1" applyAlignment="1">
      <alignment vertical="center"/>
    </xf>
    <xf numFmtId="164" fontId="5" fillId="0" borderId="20" xfId="0" applyNumberFormat="1" applyFont="1" applyBorder="1" applyAlignment="1">
      <alignment vertical="center"/>
    </xf>
    <xf numFmtId="165" fontId="5" fillId="0" borderId="273" xfId="0" applyNumberFormat="1" applyFont="1" applyBorder="1" applyAlignment="1">
      <alignment vertical="center"/>
    </xf>
    <xf numFmtId="164" fontId="5" fillId="0" borderId="256" xfId="0" applyNumberFormat="1" applyFont="1" applyBorder="1" applyAlignment="1">
      <alignment vertical="center"/>
    </xf>
    <xf numFmtId="165" fontId="5" fillId="0" borderId="185" xfId="0" applyNumberFormat="1" applyFont="1" applyFill="1" applyBorder="1" applyAlignment="1">
      <alignment vertical="center"/>
    </xf>
    <xf numFmtId="165" fontId="5" fillId="0" borderId="186" xfId="0" applyNumberFormat="1" applyFont="1" applyFill="1" applyBorder="1" applyAlignment="1">
      <alignment vertical="center"/>
    </xf>
    <xf numFmtId="165" fontId="5" fillId="0" borderId="187" xfId="0" applyNumberFormat="1" applyFont="1" applyBorder="1" applyAlignment="1">
      <alignment vertical="center"/>
    </xf>
    <xf numFmtId="166" fontId="5" fillId="0" borderId="188" xfId="0" applyNumberFormat="1" applyFont="1" applyBorder="1" applyAlignment="1">
      <alignment vertical="center"/>
    </xf>
    <xf numFmtId="165" fontId="5" fillId="0" borderId="185" xfId="0" applyNumberFormat="1" applyFont="1" applyBorder="1" applyAlignment="1">
      <alignment vertical="center"/>
    </xf>
    <xf numFmtId="165" fontId="5" fillId="0" borderId="189" xfId="0" applyNumberFormat="1" applyFont="1" applyBorder="1" applyAlignment="1">
      <alignment vertical="center"/>
    </xf>
    <xf numFmtId="165" fontId="5" fillId="0" borderId="274" xfId="0" applyNumberFormat="1" applyFont="1" applyBorder="1" applyAlignment="1">
      <alignment vertical="center"/>
    </xf>
    <xf numFmtId="165" fontId="5" fillId="0" borderId="190" xfId="0" applyNumberFormat="1" applyFont="1" applyBorder="1" applyAlignment="1">
      <alignment vertical="center"/>
    </xf>
    <xf numFmtId="165" fontId="5" fillId="0" borderId="275" xfId="0" applyNumberFormat="1" applyFont="1" applyBorder="1" applyAlignment="1">
      <alignment vertical="center"/>
    </xf>
    <xf numFmtId="165" fontId="5" fillId="0" borderId="191" xfId="0" applyNumberFormat="1" applyFont="1" applyBorder="1" applyAlignment="1">
      <alignment vertical="center"/>
    </xf>
    <xf numFmtId="165" fontId="5" fillId="0" borderId="186" xfId="0" applyNumberFormat="1" applyFont="1" applyBorder="1" applyAlignment="1">
      <alignment vertical="center"/>
    </xf>
    <xf numFmtId="166" fontId="5" fillId="0" borderId="192" xfId="0" applyNumberFormat="1" applyFont="1" applyBorder="1" applyAlignment="1">
      <alignment vertical="center"/>
    </xf>
    <xf numFmtId="166" fontId="5" fillId="0" borderId="276" xfId="0" applyNumberFormat="1" applyFont="1" applyBorder="1" applyAlignment="1">
      <alignment vertical="center"/>
    </xf>
    <xf numFmtId="164" fontId="5" fillId="0" borderId="193" xfId="0" applyNumberFormat="1" applyFont="1" applyBorder="1" applyAlignment="1">
      <alignment vertical="center"/>
    </xf>
    <xf numFmtId="165" fontId="5" fillId="0" borderId="194" xfId="0" applyNumberFormat="1" applyFont="1" applyBorder="1" applyAlignment="1">
      <alignment vertical="center"/>
    </xf>
    <xf numFmtId="165" fontId="5" fillId="0" borderId="277" xfId="0" applyNumberFormat="1" applyFont="1" applyBorder="1" applyAlignment="1">
      <alignment vertical="center"/>
    </xf>
    <xf numFmtId="165" fontId="5" fillId="0" borderId="195" xfId="0" applyNumberFormat="1" applyFont="1" applyBorder="1" applyAlignment="1">
      <alignment vertical="center"/>
    </xf>
    <xf numFmtId="0" fontId="5" fillId="0" borderId="19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65" fontId="5" fillId="0" borderId="41" xfId="0" applyNumberFormat="1" applyFont="1" applyFill="1" applyBorder="1" applyAlignment="1">
      <alignment vertical="center"/>
    </xf>
    <xf numFmtId="165" fontId="5" fillId="0" borderId="197" xfId="0" applyNumberFormat="1" applyFont="1" applyFill="1" applyBorder="1" applyAlignment="1">
      <alignment vertical="center"/>
    </xf>
    <xf numFmtId="165" fontId="5" fillId="0" borderId="80" xfId="0" applyNumberFormat="1" applyFont="1" applyBorder="1" applyAlignment="1">
      <alignment vertical="center"/>
    </xf>
    <xf numFmtId="165" fontId="5" fillId="0" borderId="66" xfId="0" applyNumberFormat="1" applyFont="1" applyFill="1" applyBorder="1" applyAlignment="1">
      <alignment vertical="center"/>
    </xf>
    <xf numFmtId="165" fontId="5" fillId="0" borderId="198" xfId="0" applyNumberFormat="1" applyFont="1" applyFill="1" applyBorder="1" applyAlignment="1">
      <alignment vertical="center"/>
    </xf>
    <xf numFmtId="165" fontId="5" fillId="0" borderId="66" xfId="0" applyNumberFormat="1" applyFont="1" applyBorder="1" applyAlignment="1">
      <alignment vertical="center"/>
    </xf>
    <xf numFmtId="165" fontId="5" fillId="0" borderId="199" xfId="0" applyNumberFormat="1" applyFont="1" applyBorder="1" applyAlignment="1">
      <alignment vertical="center"/>
    </xf>
    <xf numFmtId="165" fontId="5" fillId="0" borderId="198" xfId="0" applyNumberFormat="1" applyFont="1" applyBorder="1" applyAlignment="1">
      <alignment vertical="center"/>
    </xf>
    <xf numFmtId="166" fontId="5" fillId="0" borderId="82" xfId="0" applyNumberFormat="1" applyFont="1" applyBorder="1" applyAlignment="1">
      <alignment vertical="center"/>
    </xf>
    <xf numFmtId="165" fontId="5" fillId="0" borderId="278" xfId="0" applyNumberFormat="1" applyFont="1" applyBorder="1" applyAlignment="1">
      <alignment vertical="center"/>
    </xf>
    <xf numFmtId="165" fontId="5" fillId="0" borderId="68" xfId="0" applyNumberFormat="1" applyFont="1" applyBorder="1" applyAlignment="1">
      <alignment vertical="center"/>
    </xf>
    <xf numFmtId="166" fontId="5" fillId="0" borderId="87" xfId="0" applyNumberFormat="1" applyFont="1" applyBorder="1" applyAlignment="1">
      <alignment vertical="center"/>
    </xf>
    <xf numFmtId="165" fontId="5" fillId="0" borderId="200" xfId="0" applyNumberFormat="1" applyFont="1" applyBorder="1" applyAlignment="1">
      <alignment vertical="center"/>
    </xf>
    <xf numFmtId="165" fontId="5" fillId="0" borderId="201" xfId="0" applyNumberFormat="1" applyFont="1" applyBorder="1" applyAlignment="1">
      <alignment vertical="center"/>
    </xf>
    <xf numFmtId="166" fontId="5" fillId="0" borderId="88" xfId="0" applyNumberFormat="1" applyFont="1" applyBorder="1" applyAlignment="1">
      <alignment vertical="center"/>
    </xf>
    <xf numFmtId="164" fontId="5" fillId="9" borderId="50" xfId="0" applyNumberFormat="1" applyFont="1" applyFill="1" applyBorder="1" applyAlignment="1">
      <alignment vertical="center"/>
    </xf>
    <xf numFmtId="165" fontId="6" fillId="9" borderId="50" xfId="0" applyNumberFormat="1" applyFont="1" applyFill="1" applyBorder="1" applyAlignment="1">
      <alignment vertical="center"/>
    </xf>
    <xf numFmtId="165" fontId="6" fillId="9" borderId="202" xfId="0" applyNumberFormat="1" applyFont="1" applyFill="1" applyBorder="1" applyAlignment="1">
      <alignment vertical="center"/>
    </xf>
    <xf numFmtId="165" fontId="6" fillId="9" borderId="54" xfId="0" applyNumberFormat="1" applyFont="1" applyFill="1" applyBorder="1" applyAlignment="1">
      <alignment vertical="center"/>
    </xf>
    <xf numFmtId="166" fontId="6" fillId="9" borderId="99" xfId="0" applyNumberFormat="1" applyFont="1" applyFill="1" applyBorder="1" applyAlignment="1">
      <alignment vertical="center"/>
    </xf>
    <xf numFmtId="165" fontId="6" fillId="9" borderId="223" xfId="0" applyNumberFormat="1" applyFont="1" applyFill="1" applyBorder="1" applyAlignment="1">
      <alignment vertical="center"/>
    </xf>
    <xf numFmtId="166" fontId="5" fillId="9" borderId="2" xfId="0" applyNumberFormat="1" applyFont="1" applyFill="1" applyBorder="1" applyAlignment="1">
      <alignment vertical="center"/>
    </xf>
    <xf numFmtId="166" fontId="6" fillId="9" borderId="101" xfId="0" applyNumberFormat="1" applyFont="1" applyFill="1" applyBorder="1" applyAlignment="1">
      <alignment vertical="center"/>
    </xf>
    <xf numFmtId="166" fontId="6" fillId="9" borderId="55" xfId="0" applyNumberFormat="1" applyFont="1" applyFill="1" applyBorder="1" applyAlignment="1">
      <alignment vertical="center"/>
    </xf>
    <xf numFmtId="164" fontId="5" fillId="9" borderId="2" xfId="0" applyNumberFormat="1" applyFont="1" applyFill="1" applyBorder="1" applyAlignment="1">
      <alignment vertical="center"/>
    </xf>
    <xf numFmtId="166" fontId="5" fillId="9" borderId="50" xfId="0" applyNumberFormat="1" applyFont="1" applyFill="1" applyBorder="1" applyAlignment="1">
      <alignment vertical="center"/>
    </xf>
    <xf numFmtId="165" fontId="6" fillId="9" borderId="102" xfId="0" applyNumberFormat="1" applyFont="1" applyFill="1" applyBorder="1" applyAlignment="1">
      <alignment vertical="center"/>
    </xf>
    <xf numFmtId="166" fontId="6" fillId="9" borderId="90" xfId="0" applyNumberFormat="1" applyFont="1" applyFill="1" applyBorder="1" applyAlignment="1">
      <alignment vertical="center"/>
    </xf>
    <xf numFmtId="166" fontId="5" fillId="0" borderId="50" xfId="0" applyNumberFormat="1" applyFont="1" applyBorder="1" applyAlignment="1">
      <alignment vertical="center"/>
    </xf>
    <xf numFmtId="165" fontId="6" fillId="0" borderId="50" xfId="0" applyNumberFormat="1" applyFont="1" applyFill="1" applyBorder="1" applyAlignment="1">
      <alignment vertical="center"/>
    </xf>
    <xf numFmtId="165" fontId="6" fillId="0" borderId="202" xfId="0" applyNumberFormat="1" applyFont="1" applyFill="1" applyBorder="1" applyAlignment="1">
      <alignment vertical="center"/>
    </xf>
    <xf numFmtId="165" fontId="6" fillId="0" borderId="102" xfId="0" applyNumberFormat="1" applyFont="1" applyBorder="1" applyAlignment="1">
      <alignment vertical="center"/>
    </xf>
    <xf numFmtId="166" fontId="6" fillId="0" borderId="99" xfId="0" applyNumberFormat="1" applyFont="1" applyBorder="1" applyAlignment="1">
      <alignment vertical="center"/>
    </xf>
    <xf numFmtId="165" fontId="5" fillId="0" borderId="173" xfId="0" applyNumberFormat="1" applyFont="1" applyFill="1" applyBorder="1" applyAlignment="1">
      <alignment vertical="center"/>
    </xf>
    <xf numFmtId="165" fontId="5" fillId="0" borderId="175" xfId="0" applyNumberFormat="1" applyFont="1" applyFill="1" applyBorder="1" applyAlignment="1">
      <alignment vertical="center"/>
    </xf>
    <xf numFmtId="165" fontId="5" fillId="0" borderId="174" xfId="0" applyNumberFormat="1" applyFont="1" applyBorder="1" applyAlignment="1">
      <alignment vertical="center"/>
    </xf>
    <xf numFmtId="166" fontId="5" fillId="0" borderId="19" xfId="0" applyNumberFormat="1" applyFont="1" applyBorder="1" applyAlignment="1">
      <alignment vertical="center"/>
    </xf>
    <xf numFmtId="165" fontId="5" fillId="0" borderId="204" xfId="0" applyNumberFormat="1" applyFont="1" applyBorder="1" applyAlignment="1">
      <alignment vertical="center"/>
    </xf>
    <xf numFmtId="165" fontId="5" fillId="0" borderId="205" xfId="0" applyNumberFormat="1" applyFont="1" applyBorder="1" applyAlignment="1">
      <alignment vertical="center"/>
    </xf>
    <xf numFmtId="165" fontId="5" fillId="0" borderId="206" xfId="0" applyNumberFormat="1" applyFont="1" applyBorder="1" applyAlignment="1">
      <alignment vertical="center"/>
    </xf>
    <xf numFmtId="165" fontId="5" fillId="0" borderId="207" xfId="0" applyNumberFormat="1" applyFont="1" applyBorder="1" applyAlignment="1">
      <alignment vertical="center"/>
    </xf>
    <xf numFmtId="165" fontId="5" fillId="0" borderId="208" xfId="0" applyNumberFormat="1" applyFont="1" applyBorder="1" applyAlignment="1">
      <alignment vertical="center"/>
    </xf>
    <xf numFmtId="164" fontId="5" fillId="9" borderId="259" xfId="0" applyNumberFormat="1" applyFont="1" applyFill="1" applyBorder="1" applyAlignment="1">
      <alignment vertical="center"/>
    </xf>
    <xf numFmtId="165" fontId="6" fillId="9" borderId="224" xfId="0" applyNumberFormat="1" applyFont="1" applyFill="1" applyBorder="1" applyAlignment="1">
      <alignment vertical="center"/>
    </xf>
    <xf numFmtId="164" fontId="5" fillId="9" borderId="258" xfId="0" applyNumberFormat="1" applyFont="1" applyFill="1" applyBorder="1" applyAlignment="1">
      <alignment vertical="center"/>
    </xf>
    <xf numFmtId="164" fontId="5" fillId="0" borderId="258" xfId="0" applyNumberFormat="1" applyFont="1" applyBorder="1" applyAlignment="1">
      <alignment vertical="center"/>
    </xf>
    <xf numFmtId="165" fontId="6" fillId="0" borderId="54" xfId="0" applyNumberFormat="1" applyFont="1" applyBorder="1" applyAlignment="1">
      <alignment vertical="center"/>
    </xf>
    <xf numFmtId="165" fontId="6" fillId="7" borderId="50" xfId="0" applyNumberFormat="1" applyFont="1" applyFill="1" applyBorder="1" applyAlignment="1">
      <alignment vertical="center"/>
    </xf>
    <xf numFmtId="165" fontId="6" fillId="7" borderId="223" xfId="0" applyNumberFormat="1" applyFont="1" applyFill="1" applyBorder="1" applyAlignment="1">
      <alignment vertical="center"/>
    </xf>
    <xf numFmtId="166" fontId="6" fillId="7" borderId="100" xfId="0" applyNumberFormat="1" applyFont="1" applyFill="1" applyBorder="1" applyAlignment="1">
      <alignment vertical="center"/>
    </xf>
    <xf numFmtId="166" fontId="6" fillId="7" borderId="258" xfId="0" applyNumberFormat="1" applyFont="1" applyFill="1" applyBorder="1" applyAlignment="1">
      <alignment vertical="center"/>
    </xf>
    <xf numFmtId="165" fontId="6" fillId="7" borderId="280" xfId="0" applyNumberFormat="1" applyFont="1" applyFill="1" applyBorder="1" applyAlignment="1">
      <alignment vertical="center"/>
    </xf>
    <xf numFmtId="165" fontId="6" fillId="7" borderId="258" xfId="0" applyNumberFormat="1" applyFont="1" applyFill="1" applyBorder="1" applyAlignment="1">
      <alignment vertical="center"/>
    </xf>
    <xf numFmtId="166" fontId="6" fillId="7" borderId="281" xfId="0" applyNumberFormat="1" applyFont="1" applyFill="1" applyBorder="1" applyAlignment="1">
      <alignment vertical="center"/>
    </xf>
    <xf numFmtId="165" fontId="6" fillId="4" borderId="202" xfId="0" applyNumberFormat="1" applyFont="1" applyFill="1" applyBorder="1" applyAlignment="1">
      <alignment vertical="center"/>
    </xf>
    <xf numFmtId="165" fontId="6" fillId="4" borderId="54" xfId="0" applyNumberFormat="1" applyFont="1" applyFill="1" applyBorder="1" applyAlignment="1">
      <alignment vertical="center"/>
    </xf>
    <xf numFmtId="166" fontId="6" fillId="4" borderId="55" xfId="0" applyNumberFormat="1" applyFont="1" applyFill="1" applyBorder="1" applyAlignment="1">
      <alignment vertical="center"/>
    </xf>
    <xf numFmtId="164" fontId="6" fillId="9" borderId="50" xfId="0" applyNumberFormat="1" applyFont="1" applyFill="1" applyBorder="1" applyAlignment="1">
      <alignment vertical="center"/>
    </xf>
    <xf numFmtId="165" fontId="6" fillId="9" borderId="209" xfId="0" applyNumberFormat="1" applyFont="1" applyFill="1" applyBorder="1" applyAlignment="1">
      <alignment vertical="center"/>
    </xf>
    <xf numFmtId="165" fontId="6" fillId="9" borderId="56" xfId="0" applyNumberFormat="1" applyFont="1" applyFill="1" applyBorder="1" applyAlignment="1">
      <alignment vertical="center"/>
    </xf>
    <xf numFmtId="166" fontId="6" fillId="9" borderId="67" xfId="0" applyNumberFormat="1" applyFont="1" applyFill="1" applyBorder="1" applyAlignment="1">
      <alignment vertical="center"/>
    </xf>
    <xf numFmtId="166" fontId="6" fillId="9" borderId="81" xfId="0" applyNumberFormat="1" applyFont="1" applyFill="1" applyBorder="1" applyAlignment="1">
      <alignment vertical="center"/>
    </xf>
    <xf numFmtId="164" fontId="6" fillId="9" borderId="2" xfId="0" applyNumberFormat="1" applyFont="1" applyFill="1" applyBorder="1" applyAlignment="1">
      <alignment vertical="center"/>
    </xf>
    <xf numFmtId="165" fontId="6" fillId="9" borderId="280" xfId="0" applyNumberFormat="1" applyFont="1" applyFill="1" applyBorder="1" applyAlignment="1">
      <alignment vertical="center"/>
    </xf>
    <xf numFmtId="165" fontId="6" fillId="9" borderId="282" xfId="0" applyNumberFormat="1" applyFont="1" applyFill="1" applyBorder="1" applyAlignment="1">
      <alignment vertical="center"/>
    </xf>
    <xf numFmtId="165" fontId="6" fillId="9" borderId="283" xfId="0" applyNumberFormat="1" applyFont="1" applyFill="1" applyBorder="1" applyAlignment="1">
      <alignment vertical="center"/>
    </xf>
    <xf numFmtId="166" fontId="6" fillId="9" borderId="284" xfId="0" applyNumberFormat="1" applyFont="1" applyFill="1" applyBorder="1" applyAlignment="1">
      <alignment vertical="center"/>
    </xf>
    <xf numFmtId="0" fontId="5" fillId="11" borderId="55" xfId="0" applyFont="1" applyFill="1" applyBorder="1" applyAlignment="1">
      <alignment horizontal="center" vertical="center"/>
    </xf>
    <xf numFmtId="164" fontId="5" fillId="0" borderId="41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5" fillId="0" borderId="220" xfId="0" applyNumberFormat="1" applyFont="1" applyBorder="1" applyAlignment="1">
      <alignment vertical="center"/>
    </xf>
    <xf numFmtId="165" fontId="5" fillId="0" borderId="285" xfId="0" applyNumberFormat="1" applyFont="1" applyBorder="1" applyAlignment="1">
      <alignment vertical="center"/>
    </xf>
    <xf numFmtId="165" fontId="5" fillId="0" borderId="286" xfId="0" applyNumberFormat="1" applyFont="1" applyBorder="1" applyAlignment="1">
      <alignment vertical="center"/>
    </xf>
    <xf numFmtId="164" fontId="6" fillId="10" borderId="2" xfId="0" applyNumberFormat="1" applyFont="1" applyFill="1" applyBorder="1" applyAlignment="1">
      <alignment vertical="center"/>
    </xf>
    <xf numFmtId="165" fontId="6" fillId="10" borderId="209" xfId="0" applyNumberFormat="1" applyFont="1" applyFill="1" applyBorder="1" applyAlignment="1">
      <alignment vertical="center"/>
    </xf>
    <xf numFmtId="165" fontId="6" fillId="10" borderId="56" xfId="0" applyNumberFormat="1" applyFont="1" applyFill="1" applyBorder="1" applyAlignment="1">
      <alignment vertical="center"/>
    </xf>
    <xf numFmtId="165" fontId="6" fillId="10" borderId="54" xfId="0" applyNumberFormat="1" applyFont="1" applyFill="1" applyBorder="1" applyAlignment="1">
      <alignment vertical="center"/>
    </xf>
    <xf numFmtId="166" fontId="6" fillId="10" borderId="55" xfId="0" applyNumberFormat="1" applyFont="1" applyFill="1" applyBorder="1" applyAlignment="1">
      <alignment vertical="center"/>
    </xf>
    <xf numFmtId="165" fontId="6" fillId="0" borderId="41" xfId="0" applyNumberFormat="1" applyFont="1" applyBorder="1" applyAlignment="1">
      <alignment vertical="center"/>
    </xf>
    <xf numFmtId="0" fontId="5" fillId="0" borderId="0" xfId="0" applyFont="1"/>
    <xf numFmtId="164" fontId="9" fillId="0" borderId="250" xfId="0" applyNumberFormat="1" applyFont="1" applyBorder="1" applyAlignment="1">
      <alignment vertical="center"/>
    </xf>
    <xf numFmtId="0" fontId="9" fillId="0" borderId="251" xfId="0" applyFont="1" applyBorder="1" applyAlignment="1">
      <alignment vertical="center"/>
    </xf>
    <xf numFmtId="165" fontId="9" fillId="0" borderId="279" xfId="0" applyNumberFormat="1" applyFont="1" applyBorder="1" applyAlignment="1">
      <alignment vertical="center"/>
    </xf>
    <xf numFmtId="165" fontId="9" fillId="0" borderId="262" xfId="0" applyNumberFormat="1" applyFont="1" applyBorder="1" applyAlignment="1">
      <alignment vertical="center"/>
    </xf>
    <xf numFmtId="164" fontId="9" fillId="0" borderId="251" xfId="0" applyNumberFormat="1" applyFont="1" applyBorder="1" applyAlignment="1">
      <alignment vertical="center"/>
    </xf>
    <xf numFmtId="164" fontId="10" fillId="12" borderId="50" xfId="0" applyNumberFormat="1" applyFont="1" applyFill="1" applyBorder="1" applyAlignment="1">
      <alignment vertical="center"/>
    </xf>
    <xf numFmtId="165" fontId="10" fillId="12" borderId="214" xfId="0" applyNumberFormat="1" applyFont="1" applyFill="1" applyBorder="1" applyAlignment="1">
      <alignment vertical="center"/>
    </xf>
    <xf numFmtId="165" fontId="10" fillId="12" borderId="175" xfId="0" applyNumberFormat="1" applyFont="1" applyFill="1" applyBorder="1" applyAlignment="1">
      <alignment vertical="center"/>
    </xf>
    <xf numFmtId="166" fontId="10" fillId="12" borderId="215" xfId="0" applyNumberFormat="1" applyFont="1" applyFill="1" applyBorder="1" applyAlignment="1">
      <alignment vertical="center"/>
    </xf>
    <xf numFmtId="165" fontId="10" fillId="12" borderId="202" xfId="0" applyNumberFormat="1" applyFont="1" applyFill="1" applyBorder="1" applyAlignment="1">
      <alignment vertical="center"/>
    </xf>
    <xf numFmtId="165" fontId="10" fillId="12" borderId="50" xfId="0" applyNumberFormat="1" applyFont="1" applyFill="1" applyBorder="1" applyAlignment="1">
      <alignment vertical="center"/>
    </xf>
    <xf numFmtId="166" fontId="10" fillId="12" borderId="203" xfId="0" applyNumberFormat="1" applyFont="1" applyFill="1" applyBorder="1" applyAlignment="1">
      <alignment vertical="center"/>
    </xf>
    <xf numFmtId="4" fontId="5" fillId="0" borderId="0" xfId="0" applyNumberFormat="1" applyFont="1"/>
    <xf numFmtId="164" fontId="10" fillId="12" borderId="2" xfId="0" applyNumberFormat="1" applyFont="1" applyFill="1" applyBorder="1" applyAlignment="1">
      <alignment vertical="center"/>
    </xf>
    <xf numFmtId="165" fontId="10" fillId="7" borderId="202" xfId="0" applyNumberFormat="1" applyFont="1" applyFill="1" applyBorder="1" applyAlignment="1">
      <alignment vertical="center"/>
    </xf>
    <xf numFmtId="165" fontId="10" fillId="7" borderId="224" xfId="0" applyNumberFormat="1" applyFont="1" applyFill="1" applyBorder="1" applyAlignment="1">
      <alignment vertical="center"/>
    </xf>
    <xf numFmtId="165" fontId="10" fillId="7" borderId="209" xfId="0" applyNumberFormat="1" applyFont="1" applyFill="1" applyBorder="1" applyAlignment="1">
      <alignment vertical="center"/>
    </xf>
    <xf numFmtId="0" fontId="5" fillId="0" borderId="0" xfId="0" applyFont="1" applyBorder="1"/>
    <xf numFmtId="165" fontId="5" fillId="0" borderId="9" xfId="0" applyNumberFormat="1" applyFont="1" applyBorder="1" applyAlignment="1">
      <alignment vertical="center"/>
    </xf>
    <xf numFmtId="165" fontId="5" fillId="0" borderId="287" xfId="0" applyNumberFormat="1" applyFont="1" applyBorder="1" applyAlignment="1">
      <alignment vertical="center"/>
    </xf>
    <xf numFmtId="166" fontId="5" fillId="0" borderId="288" xfId="0" applyNumberFormat="1" applyFont="1" applyBorder="1" applyAlignment="1">
      <alignment vertical="center"/>
    </xf>
    <xf numFmtId="165" fontId="5" fillId="0" borderId="289" xfId="0" applyNumberFormat="1" applyFont="1" applyBorder="1" applyAlignment="1">
      <alignment vertical="center"/>
    </xf>
    <xf numFmtId="164" fontId="9" fillId="0" borderId="14" xfId="0" applyNumberFormat="1" applyFont="1" applyBorder="1" applyAlignment="1">
      <alignment vertical="center"/>
    </xf>
    <xf numFmtId="164" fontId="5" fillId="0" borderId="290" xfId="0" applyNumberFormat="1" applyFont="1" applyBorder="1" applyAlignment="1">
      <alignment vertical="center"/>
    </xf>
    <xf numFmtId="165" fontId="5" fillId="0" borderId="291" xfId="0" applyNumberFormat="1" applyFont="1" applyBorder="1" applyAlignment="1">
      <alignment vertical="center"/>
    </xf>
    <xf numFmtId="165" fontId="5" fillId="0" borderId="292" xfId="0" applyNumberFormat="1" applyFont="1" applyBorder="1" applyAlignment="1">
      <alignment vertical="center"/>
    </xf>
    <xf numFmtId="165" fontId="5" fillId="0" borderId="293" xfId="0" applyNumberFormat="1" applyFont="1" applyBorder="1" applyAlignment="1">
      <alignment vertical="center"/>
    </xf>
    <xf numFmtId="166" fontId="5" fillId="0" borderId="294" xfId="0" applyNumberFormat="1" applyFont="1" applyBorder="1" applyAlignment="1">
      <alignment vertical="center"/>
    </xf>
    <xf numFmtId="165" fontId="5" fillId="0" borderId="295" xfId="0" applyNumberFormat="1" applyFont="1" applyBorder="1" applyAlignment="1">
      <alignment vertical="center"/>
    </xf>
    <xf numFmtId="166" fontId="5" fillId="0" borderId="296" xfId="0" applyNumberFormat="1" applyFont="1" applyBorder="1" applyAlignment="1">
      <alignment vertical="center"/>
    </xf>
    <xf numFmtId="164" fontId="5" fillId="0" borderId="297" xfId="0" applyNumberFormat="1" applyFont="1" applyBorder="1" applyAlignment="1">
      <alignment vertical="center"/>
    </xf>
    <xf numFmtId="165" fontId="5" fillId="0" borderId="298" xfId="0" applyNumberFormat="1" applyFont="1" applyBorder="1" applyAlignment="1">
      <alignment vertical="center"/>
    </xf>
    <xf numFmtId="166" fontId="5" fillId="0" borderId="299" xfId="0" applyNumberFormat="1" applyFont="1" applyBorder="1" applyAlignment="1">
      <alignment vertical="center"/>
    </xf>
    <xf numFmtId="165" fontId="5" fillId="0" borderId="300" xfId="0" applyNumberFormat="1" applyFont="1" applyBorder="1" applyAlignment="1">
      <alignment vertical="center"/>
    </xf>
    <xf numFmtId="166" fontId="5" fillId="0" borderId="301" xfId="0" applyNumberFormat="1" applyFont="1" applyBorder="1" applyAlignment="1">
      <alignment vertical="center"/>
    </xf>
    <xf numFmtId="165" fontId="5" fillId="0" borderId="302" xfId="0" applyNumberFormat="1" applyFont="1" applyBorder="1" applyAlignment="1">
      <alignment vertical="center"/>
    </xf>
    <xf numFmtId="4" fontId="8" fillId="0" borderId="29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166" fontId="5" fillId="0" borderId="10" xfId="0" applyNumberFormat="1" applyFont="1" applyFill="1" applyBorder="1" applyAlignment="1">
      <alignment vertical="center"/>
    </xf>
    <xf numFmtId="0" fontId="5" fillId="0" borderId="251" xfId="0" applyFont="1" applyFill="1" applyBorder="1" applyAlignment="1">
      <alignment horizontal="center" vertical="center"/>
    </xf>
    <xf numFmtId="0" fontId="5" fillId="0" borderId="251" xfId="0" applyFont="1" applyFill="1" applyBorder="1" applyAlignment="1">
      <alignment vertical="center"/>
    </xf>
    <xf numFmtId="166" fontId="5" fillId="0" borderId="252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255" xfId="0" applyFont="1" applyFill="1" applyBorder="1" applyAlignment="1">
      <alignment horizontal="center" vertical="center"/>
    </xf>
    <xf numFmtId="0" fontId="5" fillId="0" borderId="25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left" vertical="center" wrapText="1"/>
    </xf>
    <xf numFmtId="4" fontId="5" fillId="0" borderId="35" xfId="0" applyNumberFormat="1" applyFont="1" applyFill="1" applyBorder="1" applyAlignment="1">
      <alignment vertical="center" wrapText="1"/>
    </xf>
    <xf numFmtId="4" fontId="5" fillId="0" borderId="36" xfId="0" applyNumberFormat="1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4" fontId="5" fillId="0" borderId="36" xfId="0" applyNumberFormat="1" applyFont="1" applyFill="1" applyBorder="1" applyAlignment="1">
      <alignment horizontal="right" vertical="center" wrapText="1"/>
    </xf>
    <xf numFmtId="0" fontId="5" fillId="0" borderId="38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 wrapText="1"/>
    </xf>
    <xf numFmtId="0" fontId="5" fillId="0" borderId="39" xfId="0" applyFont="1" applyFill="1" applyBorder="1" applyAlignment="1">
      <alignment vertical="center" wrapText="1"/>
    </xf>
    <xf numFmtId="4" fontId="5" fillId="0" borderId="40" xfId="0" applyNumberFormat="1" applyFont="1" applyFill="1" applyBorder="1" applyAlignment="1">
      <alignment horizontal="right" vertical="center" wrapText="1"/>
    </xf>
    <xf numFmtId="0" fontId="5" fillId="0" borderId="41" xfId="0" applyFont="1" applyFill="1" applyBorder="1" applyAlignment="1">
      <alignment vertical="center" wrapText="1"/>
    </xf>
    <xf numFmtId="4" fontId="5" fillId="0" borderId="14" xfId="0" applyNumberFormat="1" applyFont="1" applyFill="1" applyBorder="1" applyAlignment="1">
      <alignment horizontal="right" vertical="center" wrapText="1"/>
    </xf>
    <xf numFmtId="0" fontId="5" fillId="0" borderId="42" xfId="0" applyFont="1" applyFill="1" applyBorder="1" applyAlignment="1">
      <alignment vertical="center" wrapText="1"/>
    </xf>
    <xf numFmtId="4" fontId="5" fillId="0" borderId="43" xfId="0" applyNumberFormat="1" applyFont="1" applyFill="1" applyBorder="1" applyAlignment="1">
      <alignment horizontal="right" vertical="center" wrapText="1"/>
    </xf>
    <xf numFmtId="0" fontId="5" fillId="0" borderId="48" xfId="0" applyFont="1" applyFill="1" applyBorder="1" applyAlignment="1">
      <alignment vertical="center" wrapText="1"/>
    </xf>
    <xf numFmtId="4" fontId="5" fillId="0" borderId="49" xfId="0" applyNumberFormat="1" applyFont="1" applyFill="1" applyBorder="1" applyAlignment="1">
      <alignment vertical="center"/>
    </xf>
    <xf numFmtId="0" fontId="5" fillId="0" borderId="36" xfId="0" applyFont="1" applyFill="1" applyBorder="1" applyAlignment="1">
      <alignment vertical="center" wrapText="1"/>
    </xf>
    <xf numFmtId="4" fontId="5" fillId="0" borderId="36" xfId="0" applyNumberFormat="1" applyFont="1" applyFill="1" applyBorder="1" applyAlignment="1">
      <alignment vertical="center"/>
    </xf>
    <xf numFmtId="4" fontId="5" fillId="0" borderId="35" xfId="0" applyNumberFormat="1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166" fontId="5" fillId="3" borderId="260" xfId="0" applyNumberFormat="1" applyFont="1" applyFill="1" applyBorder="1" applyAlignment="1">
      <alignment horizontal="right" vertical="center"/>
    </xf>
    <xf numFmtId="49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165" fontId="5" fillId="3" borderId="0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vertical="center"/>
    </xf>
    <xf numFmtId="166" fontId="5" fillId="3" borderId="0" xfId="0" applyNumberFormat="1" applyFont="1" applyFill="1" applyBorder="1" applyAlignment="1">
      <alignment horizontal="right" vertical="center"/>
    </xf>
    <xf numFmtId="165" fontId="9" fillId="0" borderId="197" xfId="0" applyNumberFormat="1" applyFont="1" applyBorder="1" applyAlignment="1">
      <alignment vertical="center"/>
    </xf>
    <xf numFmtId="164" fontId="9" fillId="0" borderId="303" xfId="0" applyNumberFormat="1" applyFont="1" applyBorder="1" applyAlignment="1">
      <alignment vertical="center"/>
    </xf>
    <xf numFmtId="164" fontId="8" fillId="3" borderId="9" xfId="0" applyNumberFormat="1" applyFont="1" applyFill="1" applyBorder="1" applyAlignment="1">
      <alignment horizontal="right" vertical="center" wrapText="1"/>
    </xf>
    <xf numFmtId="0" fontId="5" fillId="8" borderId="261" xfId="0" applyFont="1" applyFill="1" applyBorder="1" applyAlignment="1">
      <alignment horizontal="center" vertical="center" wrapText="1"/>
    </xf>
    <xf numFmtId="0" fontId="5" fillId="8" borderId="254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0" borderId="106" xfId="0" applyFont="1" applyFill="1" applyBorder="1" applyAlignment="1">
      <alignment vertical="center"/>
    </xf>
    <xf numFmtId="166" fontId="5" fillId="0" borderId="12" xfId="0" applyNumberFormat="1" applyFont="1" applyFill="1" applyBorder="1" applyAlignment="1">
      <alignment vertical="center"/>
    </xf>
    <xf numFmtId="0" fontId="6" fillId="0" borderId="106" xfId="3" applyFont="1" applyFill="1" applyBorder="1" applyAlignment="1" applyProtection="1">
      <alignment horizontal="left" vertical="center"/>
    </xf>
    <xf numFmtId="166" fontId="6" fillId="0" borderId="12" xfId="0" applyNumberFormat="1" applyFont="1" applyFill="1" applyBorder="1" applyAlignment="1">
      <alignment vertical="center"/>
    </xf>
    <xf numFmtId="0" fontId="5" fillId="0" borderId="304" xfId="0" applyFont="1" applyFill="1" applyBorder="1" applyAlignment="1">
      <alignment vertical="center"/>
    </xf>
    <xf numFmtId="165" fontId="5" fillId="0" borderId="250" xfId="0" applyNumberFormat="1" applyFont="1" applyFill="1" applyBorder="1" applyAlignment="1">
      <alignment horizontal="right" vertical="center" wrapText="1"/>
    </xf>
    <xf numFmtId="166" fontId="5" fillId="0" borderId="305" xfId="0" applyNumberFormat="1" applyFont="1" applyFill="1" applyBorder="1" applyAlignment="1">
      <alignment vertical="center"/>
    </xf>
    <xf numFmtId="0" fontId="5" fillId="0" borderId="306" xfId="0" applyFont="1" applyFill="1" applyBorder="1" applyAlignment="1">
      <alignment vertical="center"/>
    </xf>
    <xf numFmtId="0" fontId="5" fillId="0" borderId="307" xfId="0" applyFont="1" applyFill="1" applyBorder="1" applyAlignment="1">
      <alignment vertical="center"/>
    </xf>
    <xf numFmtId="165" fontId="5" fillId="0" borderId="251" xfId="0" applyNumberFormat="1" applyFont="1" applyFill="1" applyBorder="1" applyAlignment="1">
      <alignment horizontal="right" vertical="center" wrapText="1"/>
    </xf>
    <xf numFmtId="0" fontId="6" fillId="0" borderId="263" xfId="3" applyFont="1" applyFill="1" applyBorder="1" applyAlignment="1" applyProtection="1">
      <alignment horizontal="left" vertical="center"/>
    </xf>
    <xf numFmtId="165" fontId="6" fillId="0" borderId="261" xfId="0" applyNumberFormat="1" applyFont="1" applyFill="1" applyBorder="1" applyAlignment="1">
      <alignment horizontal="right" vertical="center" wrapText="1"/>
    </xf>
    <xf numFmtId="165" fontId="6" fillId="0" borderId="254" xfId="0" applyNumberFormat="1" applyFont="1" applyFill="1" applyBorder="1" applyAlignment="1">
      <alignment horizontal="right" vertical="center" wrapText="1"/>
    </xf>
    <xf numFmtId="166" fontId="6" fillId="0" borderId="260" xfId="0" applyNumberFormat="1" applyFont="1" applyFill="1" applyBorder="1" applyAlignment="1">
      <alignment vertical="center"/>
    </xf>
    <xf numFmtId="0" fontId="6" fillId="7" borderId="53" xfId="3" applyFont="1" applyFill="1" applyBorder="1" applyAlignment="1" applyProtection="1">
      <alignment horizontal="left" vertical="center"/>
    </xf>
    <xf numFmtId="165" fontId="6" fillId="7" borderId="30" xfId="0" applyNumberFormat="1" applyFont="1" applyFill="1" applyBorder="1" applyAlignment="1">
      <alignment horizontal="right" vertical="center" wrapText="1"/>
    </xf>
    <xf numFmtId="165" fontId="6" fillId="7" borderId="31" xfId="0" applyNumberFormat="1" applyFont="1" applyFill="1" applyBorder="1" applyAlignment="1">
      <alignment horizontal="right" vertical="center" wrapText="1"/>
    </xf>
    <xf numFmtId="166" fontId="6" fillId="7" borderId="308" xfId="0" applyNumberFormat="1" applyFont="1" applyFill="1" applyBorder="1" applyAlignment="1">
      <alignment vertical="center"/>
    </xf>
    <xf numFmtId="0" fontId="5" fillId="0" borderId="310" xfId="0" applyFont="1" applyFill="1" applyBorder="1" applyAlignment="1">
      <alignment vertical="center" wrapText="1"/>
    </xf>
    <xf numFmtId="0" fontId="6" fillId="7" borderId="45" xfId="0" applyFont="1" applyFill="1" applyBorder="1" applyAlignment="1">
      <alignment vertical="center"/>
    </xf>
    <xf numFmtId="165" fontId="6" fillId="7" borderId="45" xfId="0" applyNumberFormat="1" applyFont="1" applyFill="1" applyBorder="1" applyAlignment="1">
      <alignment vertical="center"/>
    </xf>
    <xf numFmtId="166" fontId="6" fillId="7" borderId="44" xfId="0" applyNumberFormat="1" applyFont="1" applyFill="1" applyBorder="1" applyAlignment="1">
      <alignment vertical="center"/>
    </xf>
    <xf numFmtId="166" fontId="6" fillId="7" borderId="45" xfId="0" applyNumberFormat="1" applyFont="1" applyFill="1" applyBorder="1" applyAlignment="1">
      <alignment vertical="center"/>
    </xf>
    <xf numFmtId="165" fontId="6" fillId="7" borderId="249" xfId="0" applyNumberFormat="1" applyFont="1" applyFill="1" applyBorder="1" applyAlignment="1">
      <alignment vertical="center"/>
    </xf>
    <xf numFmtId="165" fontId="6" fillId="7" borderId="139" xfId="0" applyNumberFormat="1" applyFont="1" applyFill="1" applyBorder="1" applyAlignment="1">
      <alignment vertical="center"/>
    </xf>
    <xf numFmtId="166" fontId="27" fillId="7" borderId="45" xfId="0" applyNumberFormat="1" applyFont="1" applyFill="1" applyBorder="1" applyAlignment="1">
      <alignment vertical="center"/>
    </xf>
    <xf numFmtId="0" fontId="6" fillId="7" borderId="111" xfId="0" applyFont="1" applyFill="1" applyBorder="1" applyAlignment="1">
      <alignment vertical="center" wrapText="1"/>
    </xf>
    <xf numFmtId="4" fontId="6" fillId="7" borderId="111" xfId="0" applyNumberFormat="1" applyFont="1" applyFill="1" applyBorder="1" applyAlignment="1">
      <alignment vertical="center"/>
    </xf>
    <xf numFmtId="0" fontId="6" fillId="7" borderId="116" xfId="0" applyFont="1" applyFill="1" applyBorder="1" applyAlignment="1">
      <alignment vertical="center" wrapText="1"/>
    </xf>
    <xf numFmtId="4" fontId="6" fillId="7" borderId="116" xfId="0" applyNumberFormat="1" applyFont="1" applyFill="1" applyBorder="1" applyAlignment="1">
      <alignment vertical="center"/>
    </xf>
    <xf numFmtId="0" fontId="6" fillId="7" borderId="117" xfId="0" applyFont="1" applyFill="1" applyBorder="1" applyAlignment="1">
      <alignment vertical="center" wrapText="1"/>
    </xf>
    <xf numFmtId="4" fontId="6" fillId="7" borderId="118" xfId="0" applyNumberFormat="1" applyFont="1" applyFill="1" applyBorder="1" applyAlignment="1">
      <alignment vertical="center"/>
    </xf>
    <xf numFmtId="0" fontId="6" fillId="7" borderId="46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0" fontId="12" fillId="8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166" fontId="10" fillId="9" borderId="12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4" fontId="8" fillId="0" borderId="312" xfId="0" applyNumberFormat="1" applyFont="1" applyBorder="1" applyAlignment="1">
      <alignment vertical="center"/>
    </xf>
    <xf numFmtId="4" fontId="8" fillId="0" borderId="121" xfId="0" applyNumberFormat="1" applyFont="1" applyBorder="1" applyAlignment="1">
      <alignment vertical="center"/>
    </xf>
    <xf numFmtId="4" fontId="8" fillId="0" borderId="122" xfId="0" applyNumberFormat="1" applyFont="1" applyBorder="1" applyAlignment="1">
      <alignment vertical="center"/>
    </xf>
    <xf numFmtId="4" fontId="8" fillId="0" borderId="123" xfId="0" applyNumberFormat="1" applyFont="1" applyFill="1" applyBorder="1" applyAlignment="1">
      <alignment vertical="center"/>
    </xf>
    <xf numFmtId="4" fontId="13" fillId="9" borderId="32" xfId="0" applyNumberFormat="1" applyFont="1" applyFill="1" applyBorder="1" applyAlignment="1">
      <alignment vertical="center"/>
    </xf>
    <xf numFmtId="4" fontId="13" fillId="9" borderId="119" xfId="0" applyNumberFormat="1" applyFont="1" applyFill="1" applyBorder="1" applyAlignment="1">
      <alignment vertical="center"/>
    </xf>
    <xf numFmtId="4" fontId="13" fillId="9" borderId="23" xfId="0" applyNumberFormat="1" applyFont="1" applyFill="1" applyBorder="1" applyAlignment="1">
      <alignment vertical="center"/>
    </xf>
    <xf numFmtId="4" fontId="13" fillId="9" borderId="131" xfId="0" applyNumberFormat="1" applyFont="1" applyFill="1" applyBorder="1" applyAlignment="1">
      <alignment vertical="center"/>
    </xf>
    <xf numFmtId="4" fontId="8" fillId="0" borderId="32" xfId="0" applyNumberFormat="1" applyFont="1" applyBorder="1" applyAlignment="1">
      <alignment vertical="center"/>
    </xf>
    <xf numFmtId="4" fontId="8" fillId="3" borderId="119" xfId="0" applyNumberFormat="1" applyFont="1" applyFill="1" applyBorder="1" applyAlignment="1">
      <alignment vertical="center"/>
    </xf>
    <xf numFmtId="4" fontId="8" fillId="3" borderId="23" xfId="0" applyNumberFormat="1" applyFont="1" applyFill="1" applyBorder="1" applyAlignment="1">
      <alignment vertical="center"/>
    </xf>
    <xf numFmtId="4" fontId="8" fillId="0" borderId="131" xfId="0" applyNumberFormat="1" applyFont="1" applyFill="1" applyBorder="1" applyAlignment="1">
      <alignment vertical="center"/>
    </xf>
    <xf numFmtId="0" fontId="8" fillId="0" borderId="107" xfId="0" applyFont="1" applyBorder="1" applyAlignment="1">
      <alignment vertical="center"/>
    </xf>
    <xf numFmtId="0" fontId="8" fillId="0" borderId="106" xfId="0" applyFont="1" applyBorder="1" applyAlignment="1">
      <alignment vertical="center"/>
    </xf>
    <xf numFmtId="4" fontId="8" fillId="0" borderId="258" xfId="0" applyNumberFormat="1" applyFont="1" applyBorder="1" applyAlignment="1">
      <alignment vertical="center"/>
    </xf>
    <xf numFmtId="0" fontId="8" fillId="0" borderId="123" xfId="0" applyFont="1" applyBorder="1" applyAlignment="1">
      <alignment vertical="center"/>
    </xf>
    <xf numFmtId="0" fontId="13" fillId="9" borderId="131" xfId="0" applyFont="1" applyFill="1" applyBorder="1" applyAlignment="1">
      <alignment vertical="center"/>
    </xf>
    <xf numFmtId="0" fontId="8" fillId="3" borderId="131" xfId="0" applyFont="1" applyFill="1" applyBorder="1" applyAlignment="1">
      <alignment vertical="center"/>
    </xf>
    <xf numFmtId="0" fontId="13" fillId="7" borderId="313" xfId="0" applyFont="1" applyFill="1" applyBorder="1" applyAlignment="1">
      <alignment vertical="center"/>
    </xf>
    <xf numFmtId="4" fontId="13" fillId="7" borderId="32" xfId="0" applyNumberFormat="1" applyFont="1" applyFill="1" applyBorder="1" applyAlignment="1">
      <alignment vertical="center"/>
    </xf>
    <xf numFmtId="0" fontId="12" fillId="8" borderId="12" xfId="0" applyFont="1" applyFill="1" applyBorder="1" applyAlignment="1">
      <alignment horizontal="center" vertical="center"/>
    </xf>
    <xf numFmtId="0" fontId="12" fillId="0" borderId="314" xfId="0" applyFont="1" applyBorder="1" applyAlignment="1">
      <alignment vertical="center" wrapText="1"/>
    </xf>
    <xf numFmtId="4" fontId="12" fillId="0" borderId="315" xfId="0" applyNumberFormat="1" applyFont="1" applyBorder="1" applyAlignment="1">
      <alignment vertical="center"/>
    </xf>
    <xf numFmtId="0" fontId="12" fillId="0" borderId="316" xfId="0" applyFont="1" applyBorder="1" applyAlignment="1">
      <alignment vertical="center" wrapText="1"/>
    </xf>
    <xf numFmtId="0" fontId="12" fillId="0" borderId="317" xfId="0" applyFont="1" applyBorder="1" applyAlignment="1">
      <alignment vertical="center" wrapText="1"/>
    </xf>
    <xf numFmtId="0" fontId="12" fillId="0" borderId="318" xfId="0" applyFont="1" applyBorder="1" applyAlignment="1">
      <alignment vertical="center" wrapText="1"/>
    </xf>
    <xf numFmtId="4" fontId="15" fillId="6" borderId="319" xfId="0" applyNumberFormat="1" applyFont="1" applyFill="1" applyBorder="1" applyAlignment="1">
      <alignment vertical="center"/>
    </xf>
    <xf numFmtId="0" fontId="12" fillId="0" borderId="320" xfId="0" applyFont="1" applyBorder="1" applyAlignment="1">
      <alignment vertical="center" wrapText="1"/>
    </xf>
    <xf numFmtId="0" fontId="12" fillId="0" borderId="317" xfId="0" applyFont="1" applyBorder="1" applyAlignment="1">
      <alignment horizontal="left" vertical="center" wrapText="1"/>
    </xf>
    <xf numFmtId="0" fontId="15" fillId="7" borderId="135" xfId="0" applyFont="1" applyFill="1" applyBorder="1" applyAlignment="1">
      <alignment vertical="center" wrapText="1"/>
    </xf>
    <xf numFmtId="4" fontId="15" fillId="7" borderId="114" xfId="0" applyNumberFormat="1" applyFont="1" applyFill="1" applyBorder="1" applyAlignment="1">
      <alignment vertical="center"/>
    </xf>
    <xf numFmtId="4" fontId="15" fillId="7" borderId="45" xfId="0" applyNumberFormat="1" applyFont="1" applyFill="1" applyBorder="1" applyAlignment="1">
      <alignment vertical="center"/>
    </xf>
    <xf numFmtId="4" fontId="15" fillId="7" borderId="321" xfId="0" applyNumberFormat="1" applyFont="1" applyFill="1" applyBorder="1" applyAlignment="1">
      <alignment vertical="center"/>
    </xf>
    <xf numFmtId="4" fontId="15" fillId="7" borderId="322" xfId="0" applyNumberFormat="1" applyFont="1" applyFill="1" applyBorder="1" applyAlignment="1">
      <alignment vertical="center"/>
    </xf>
    <xf numFmtId="4" fontId="15" fillId="7" borderId="323" xfId="0" applyNumberFormat="1" applyFont="1" applyFill="1" applyBorder="1" applyAlignment="1">
      <alignment vertical="center"/>
    </xf>
    <xf numFmtId="4" fontId="15" fillId="7" borderId="324" xfId="0" applyNumberFormat="1" applyFont="1" applyFill="1" applyBorder="1" applyAlignment="1">
      <alignment vertical="center"/>
    </xf>
    <xf numFmtId="0" fontId="12" fillId="0" borderId="114" xfId="0" applyFont="1" applyBorder="1" applyAlignment="1">
      <alignment horizontal="left" vertical="center"/>
    </xf>
    <xf numFmtId="4" fontId="12" fillId="0" borderId="321" xfId="0" applyNumberFormat="1" applyFont="1" applyBorder="1" applyAlignment="1">
      <alignment vertical="center"/>
    </xf>
    <xf numFmtId="4" fontId="12" fillId="0" borderId="323" xfId="0" applyNumberFormat="1" applyFont="1" applyBorder="1" applyAlignment="1">
      <alignment vertical="center"/>
    </xf>
    <xf numFmtId="4" fontId="12" fillId="0" borderId="329" xfId="0" applyNumberFormat="1" applyFont="1" applyBorder="1" applyAlignment="1">
      <alignment vertical="center"/>
    </xf>
    <xf numFmtId="0" fontId="15" fillId="6" borderId="135" xfId="0" applyFont="1" applyFill="1" applyBorder="1" applyAlignment="1">
      <alignment vertical="center" wrapText="1"/>
    </xf>
    <xf numFmtId="0" fontId="12" fillId="0" borderId="325" xfId="0" applyFont="1" applyBorder="1" applyAlignment="1">
      <alignment vertical="center" wrapText="1"/>
    </xf>
    <xf numFmtId="4" fontId="12" fillId="0" borderId="44" xfId="0" applyNumberFormat="1" applyFont="1" applyBorder="1" applyAlignment="1">
      <alignment vertical="center"/>
    </xf>
    <xf numFmtId="4" fontId="12" fillId="0" borderId="114" xfId="0" applyNumberFormat="1" applyFont="1" applyBorder="1" applyAlignment="1">
      <alignment vertical="center"/>
    </xf>
    <xf numFmtId="4" fontId="12" fillId="0" borderId="326" xfId="0" applyNumberFormat="1" applyFont="1" applyBorder="1" applyAlignment="1">
      <alignment vertical="center"/>
    </xf>
    <xf numFmtId="4" fontId="12" fillId="0" borderId="327" xfId="0" applyNumberFormat="1" applyFont="1" applyBorder="1" applyAlignment="1">
      <alignment vertical="center"/>
    </xf>
    <xf numFmtId="4" fontId="12" fillId="0" borderId="328" xfId="0" applyNumberFormat="1" applyFont="1" applyBorder="1" applyAlignment="1">
      <alignment vertical="center"/>
    </xf>
    <xf numFmtId="4" fontId="6" fillId="7" borderId="47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horizontal="center" vertical="center"/>
    </xf>
    <xf numFmtId="0" fontId="5" fillId="3" borderId="250" xfId="0" applyFont="1" applyFill="1" applyBorder="1" applyAlignment="1">
      <alignment vertical="center"/>
    </xf>
    <xf numFmtId="0" fontId="5" fillId="3" borderId="251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59" xfId="0" applyFont="1" applyFill="1" applyBorder="1" applyAlignment="1">
      <alignment horizontal="left" vertical="center" wrapText="1"/>
    </xf>
    <xf numFmtId="0" fontId="10" fillId="13" borderId="131" xfId="0" applyFont="1" applyFill="1" applyBorder="1" applyAlignment="1">
      <alignment horizontal="center" vertical="center"/>
    </xf>
    <xf numFmtId="0" fontId="10" fillId="13" borderId="22" xfId="0" applyFont="1" applyFill="1" applyBorder="1" applyAlignment="1">
      <alignment horizontal="center" vertical="center" shrinkToFit="1"/>
    </xf>
    <xf numFmtId="0" fontId="10" fillId="13" borderId="22" xfId="0" applyFont="1" applyFill="1" applyBorder="1" applyAlignment="1">
      <alignment horizontal="center" vertical="center" wrapText="1" shrinkToFit="1"/>
    </xf>
    <xf numFmtId="0" fontId="10" fillId="13" borderId="22" xfId="0" applyFont="1" applyFill="1" applyBorder="1" applyAlignment="1">
      <alignment horizontal="center" vertical="center" wrapText="1"/>
    </xf>
    <xf numFmtId="0" fontId="10" fillId="13" borderId="132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vertical="center"/>
    </xf>
    <xf numFmtId="165" fontId="9" fillId="3" borderId="8" xfId="0" applyNumberFormat="1" applyFont="1" applyFill="1" applyBorder="1" applyAlignment="1">
      <alignment horizontal="right" vertical="center"/>
    </xf>
    <xf numFmtId="166" fontId="9" fillId="3" borderId="264" xfId="0" applyNumberFormat="1" applyFont="1" applyFill="1" applyBorder="1" applyAlignment="1">
      <alignment horizontal="right" vertical="center"/>
    </xf>
    <xf numFmtId="0" fontId="9" fillId="3" borderId="261" xfId="0" applyFont="1" applyFill="1" applyBorder="1" applyAlignment="1">
      <alignment vertical="center"/>
    </xf>
    <xf numFmtId="165" fontId="9" fillId="3" borderId="2" xfId="0" applyNumberFormat="1" applyFont="1" applyFill="1" applyBorder="1" applyAlignment="1">
      <alignment horizontal="right" vertical="center"/>
    </xf>
    <xf numFmtId="0" fontId="9" fillId="3" borderId="28" xfId="0" applyFont="1" applyFill="1" applyBorder="1" applyAlignment="1">
      <alignment vertical="center"/>
    </xf>
    <xf numFmtId="0" fontId="9" fillId="0" borderId="29" xfId="0" applyFont="1" applyFill="1" applyBorder="1" applyAlignment="1">
      <alignment vertical="center"/>
    </xf>
    <xf numFmtId="165" fontId="9" fillId="0" borderId="2" xfId="0" applyNumberFormat="1" applyFont="1" applyFill="1" applyBorder="1" applyAlignment="1">
      <alignment horizontal="right" vertical="center"/>
    </xf>
    <xf numFmtId="0" fontId="9" fillId="0" borderId="28" xfId="0" applyFont="1" applyFill="1" applyBorder="1" applyAlignment="1">
      <alignment vertical="center"/>
    </xf>
    <xf numFmtId="166" fontId="9" fillId="0" borderId="264" xfId="0" applyNumberFormat="1" applyFont="1" applyFill="1" applyBorder="1" applyAlignment="1">
      <alignment horizontal="right" vertical="center"/>
    </xf>
    <xf numFmtId="165" fontId="14" fillId="0" borderId="2" xfId="0" applyNumberFormat="1" applyFont="1" applyFill="1" applyBorder="1" applyAlignment="1">
      <alignment horizontal="right" vertical="center"/>
    </xf>
    <xf numFmtId="165" fontId="10" fillId="7" borderId="30" xfId="0" applyNumberFormat="1" applyFont="1" applyFill="1" applyBorder="1" applyAlignment="1">
      <alignment horizontal="left" vertical="center"/>
    </xf>
    <xf numFmtId="165" fontId="10" fillId="7" borderId="31" xfId="0" applyNumberFormat="1" applyFont="1" applyFill="1" applyBorder="1" applyAlignment="1">
      <alignment horizontal="right" vertical="center"/>
    </xf>
    <xf numFmtId="166" fontId="10" fillId="7" borderId="52" xfId="0" applyNumberFormat="1" applyFont="1" applyFill="1" applyBorder="1" applyAlignment="1">
      <alignment horizontal="right" vertical="center"/>
    </xf>
    <xf numFmtId="165" fontId="9" fillId="3" borderId="106" xfId="0" applyNumberFormat="1" applyFont="1" applyFill="1" applyBorder="1" applyAlignment="1">
      <alignment vertical="center" wrapText="1"/>
    </xf>
    <xf numFmtId="165" fontId="9" fillId="0" borderId="259" xfId="0" applyNumberFormat="1" applyFont="1" applyFill="1" applyBorder="1" applyAlignment="1">
      <alignment horizontal="right" vertical="center"/>
    </xf>
    <xf numFmtId="166" fontId="9" fillId="0" borderId="12" xfId="0" applyNumberFormat="1" applyFont="1" applyFill="1" applyBorder="1" applyAlignment="1">
      <alignment horizontal="right" vertical="center"/>
    </xf>
    <xf numFmtId="165" fontId="10" fillId="14" borderId="30" xfId="0" applyNumberFormat="1" applyFont="1" applyFill="1" applyBorder="1" applyAlignment="1">
      <alignment horizontal="left" vertical="center"/>
    </xf>
    <xf numFmtId="165" fontId="10" fillId="14" borderId="31" xfId="0" applyNumberFormat="1" applyFont="1" applyFill="1" applyBorder="1" applyAlignment="1">
      <alignment horizontal="right" vertical="center"/>
    </xf>
    <xf numFmtId="166" fontId="10" fillId="14" borderId="52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165" fontId="9" fillId="3" borderId="28" xfId="0" applyNumberFormat="1" applyFont="1" applyFill="1" applyBorder="1" applyAlignment="1">
      <alignment vertical="center" wrapText="1"/>
    </xf>
    <xf numFmtId="165" fontId="9" fillId="0" borderId="2" xfId="0" applyNumberFormat="1" applyFont="1" applyFill="1" applyBorder="1" applyAlignment="1">
      <alignment vertical="center"/>
    </xf>
    <xf numFmtId="165" fontId="9" fillId="3" borderId="28" xfId="0" applyNumberFormat="1" applyFont="1" applyFill="1" applyBorder="1" applyAlignment="1">
      <alignment horizontal="left" vertical="center"/>
    </xf>
    <xf numFmtId="0" fontId="10" fillId="14" borderId="135" xfId="0" applyFont="1" applyFill="1" applyBorder="1" applyAlignment="1">
      <alignment vertical="center"/>
    </xf>
    <xf numFmtId="165" fontId="10" fillId="14" borderId="45" xfId="0" applyNumberFormat="1" applyFont="1" applyFill="1" applyBorder="1" applyAlignment="1">
      <alignment horizontal="right" vertical="center"/>
    </xf>
    <xf numFmtId="166" fontId="10" fillId="14" borderId="136" xfId="0" applyNumberFormat="1" applyFont="1" applyFill="1" applyBorder="1" applyAlignment="1">
      <alignment horizontal="right" vertical="center"/>
    </xf>
    <xf numFmtId="0" fontId="9" fillId="3" borderId="107" xfId="0" applyFont="1" applyFill="1" applyBorder="1" applyAlignment="1">
      <alignment horizontal="left" vertical="center"/>
    </xf>
    <xf numFmtId="165" fontId="10" fillId="14" borderId="45" xfId="0" applyNumberFormat="1" applyFont="1" applyFill="1" applyBorder="1" applyAlignment="1">
      <alignment vertical="center"/>
    </xf>
    <xf numFmtId="165" fontId="10" fillId="14" borderId="44" xfId="0" applyNumberFormat="1" applyFont="1" applyFill="1" applyBorder="1" applyAlignment="1">
      <alignment vertical="center"/>
    </xf>
    <xf numFmtId="166" fontId="10" fillId="14" borderId="122" xfId="0" applyNumberFormat="1" applyFont="1" applyFill="1" applyBorder="1" applyAlignment="1">
      <alignment horizontal="right" vertical="center"/>
    </xf>
    <xf numFmtId="165" fontId="9" fillId="0" borderId="28" xfId="0" applyNumberFormat="1" applyFont="1" applyFill="1" applyBorder="1" applyAlignment="1">
      <alignment vertical="center" wrapText="1"/>
    </xf>
    <xf numFmtId="165" fontId="9" fillId="0" borderId="50" xfId="0" applyNumberFormat="1" applyFont="1" applyFill="1" applyBorder="1" applyAlignment="1">
      <alignment vertical="center"/>
    </xf>
    <xf numFmtId="165" fontId="9" fillId="0" borderId="263" xfId="0" applyNumberFormat="1" applyFont="1" applyFill="1" applyBorder="1" applyAlignment="1">
      <alignment vertical="center" wrapText="1"/>
    </xf>
    <xf numFmtId="165" fontId="9" fillId="0" borderId="254" xfId="0" applyNumberFormat="1" applyFont="1" applyFill="1" applyBorder="1" applyAlignment="1">
      <alignment vertical="center"/>
    </xf>
    <xf numFmtId="166" fontId="9" fillId="0" borderId="265" xfId="0" applyNumberFormat="1" applyFont="1" applyFill="1" applyBorder="1" applyAlignment="1">
      <alignment horizontal="right" vertical="center"/>
    </xf>
    <xf numFmtId="165" fontId="9" fillId="0" borderId="106" xfId="0" applyNumberFormat="1" applyFont="1" applyFill="1" applyBorder="1" applyAlignment="1">
      <alignment vertical="center" wrapText="1"/>
    </xf>
    <xf numFmtId="165" fontId="9" fillId="0" borderId="107" xfId="0" applyNumberFormat="1" applyFont="1" applyFill="1" applyBorder="1" applyAlignment="1">
      <alignment vertical="center" wrapText="1"/>
    </xf>
    <xf numFmtId="165" fontId="9" fillId="0" borderId="8" xfId="0" applyNumberFormat="1" applyFont="1" applyFill="1" applyBorder="1" applyAlignment="1">
      <alignment vertical="center"/>
    </xf>
    <xf numFmtId="165" fontId="9" fillId="3" borderId="8" xfId="0" applyNumberFormat="1" applyFont="1" applyFill="1" applyBorder="1" applyAlignment="1">
      <alignment vertical="center"/>
    </xf>
    <xf numFmtId="166" fontId="9" fillId="3" borderId="265" xfId="0" applyNumberFormat="1" applyFont="1" applyFill="1" applyBorder="1" applyAlignment="1">
      <alignment horizontal="right" vertical="center"/>
    </xf>
    <xf numFmtId="3" fontId="10" fillId="14" borderId="135" xfId="0" applyNumberFormat="1" applyFont="1" applyFill="1" applyBorder="1" applyAlignment="1">
      <alignment vertical="center" wrapText="1"/>
    </xf>
    <xf numFmtId="0" fontId="28" fillId="14" borderId="135" xfId="0" applyFont="1" applyFill="1" applyBorder="1" applyAlignment="1">
      <alignment vertical="center"/>
    </xf>
    <xf numFmtId="165" fontId="28" fillId="14" borderId="45" xfId="0" applyNumberFormat="1" applyFont="1" applyFill="1" applyBorder="1" applyAlignment="1">
      <alignment horizontal="right" vertical="center"/>
    </xf>
    <xf numFmtId="165" fontId="9" fillId="3" borderId="2" xfId="0" applyNumberFormat="1" applyFont="1" applyFill="1" applyBorder="1" applyAlignment="1">
      <alignment vertical="center"/>
    </xf>
    <xf numFmtId="0" fontId="9" fillId="14" borderId="0" xfId="0" applyFont="1" applyFill="1" applyAlignment="1">
      <alignment vertical="center"/>
    </xf>
    <xf numFmtId="165" fontId="9" fillId="3" borderId="28" xfId="0" applyNumberFormat="1" applyFont="1" applyFill="1" applyBorder="1" applyAlignment="1">
      <alignment vertical="center"/>
    </xf>
    <xf numFmtId="165" fontId="9" fillId="3" borderId="261" xfId="0" applyNumberFormat="1" applyFont="1" applyFill="1" applyBorder="1" applyAlignment="1">
      <alignment vertical="center"/>
    </xf>
    <xf numFmtId="0" fontId="10" fillId="14" borderId="330" xfId="0" applyFont="1" applyFill="1" applyBorder="1" applyAlignment="1">
      <alignment vertical="center"/>
    </xf>
    <xf numFmtId="165" fontId="10" fillId="14" borderId="130" xfId="0" applyNumberFormat="1" applyFont="1" applyFill="1" applyBorder="1" applyAlignment="1">
      <alignment vertical="center"/>
    </xf>
    <xf numFmtId="165" fontId="10" fillId="14" borderId="311" xfId="0" applyNumberFormat="1" applyFont="1" applyFill="1" applyBorder="1" applyAlignment="1">
      <alignment vertical="center"/>
    </xf>
    <xf numFmtId="166" fontId="10" fillId="14" borderId="331" xfId="0" applyNumberFormat="1" applyFont="1" applyFill="1" applyBorder="1" applyAlignment="1">
      <alignment horizontal="right" vertical="center"/>
    </xf>
    <xf numFmtId="0" fontId="10" fillId="7" borderId="32" xfId="0" applyFont="1" applyFill="1" applyBorder="1" applyAlignment="1">
      <alignment vertical="center"/>
    </xf>
    <xf numFmtId="165" fontId="10" fillId="7" borderId="22" xfId="0" applyNumberFormat="1" applyFont="1" applyFill="1" applyBorder="1" applyAlignment="1">
      <alignment vertical="center"/>
    </xf>
    <xf numFmtId="166" fontId="10" fillId="7" borderId="137" xfId="0" applyNumberFormat="1" applyFont="1" applyFill="1" applyBorder="1" applyAlignment="1">
      <alignment horizontal="right" vertical="center"/>
    </xf>
    <xf numFmtId="165" fontId="9" fillId="3" borderId="259" xfId="0" applyNumberFormat="1" applyFont="1" applyFill="1" applyBorder="1" applyAlignment="1">
      <alignment vertical="center"/>
    </xf>
    <xf numFmtId="164" fontId="5" fillId="0" borderId="66" xfId="0" applyNumberFormat="1" applyFont="1" applyBorder="1" applyAlignment="1">
      <alignment vertical="center"/>
    </xf>
    <xf numFmtId="164" fontId="6" fillId="8" borderId="259" xfId="0" applyNumberFormat="1" applyFont="1" applyFill="1" applyBorder="1" applyAlignment="1">
      <alignment horizontal="center" vertical="center" wrapText="1"/>
    </xf>
    <xf numFmtId="165" fontId="5" fillId="0" borderId="262" xfId="0" applyNumberFormat="1" applyFont="1" applyBorder="1" applyAlignment="1">
      <alignment vertical="center"/>
    </xf>
    <xf numFmtId="166" fontId="5" fillId="0" borderId="248" xfId="0" applyNumberFormat="1" applyFont="1" applyBorder="1" applyAlignment="1">
      <alignment vertical="center"/>
    </xf>
    <xf numFmtId="165" fontId="5" fillId="0" borderId="332" xfId="0" applyNumberFormat="1" applyFont="1" applyBorder="1" applyAlignment="1">
      <alignment vertical="center"/>
    </xf>
    <xf numFmtId="165" fontId="5" fillId="0" borderId="333" xfId="0" applyNumberFormat="1" applyFont="1" applyBorder="1" applyAlignment="1">
      <alignment vertical="center"/>
    </xf>
    <xf numFmtId="165" fontId="5" fillId="0" borderId="266" xfId="0" applyNumberFormat="1" applyFont="1" applyBorder="1" applyAlignment="1">
      <alignment vertical="center"/>
    </xf>
    <xf numFmtId="165" fontId="5" fillId="0" borderId="334" xfId="0" applyNumberFormat="1" applyFont="1" applyBorder="1" applyAlignment="1">
      <alignment vertical="center"/>
    </xf>
    <xf numFmtId="165" fontId="5" fillId="0" borderId="335" xfId="0" applyNumberFormat="1" applyFont="1" applyBorder="1" applyAlignment="1">
      <alignment vertical="center"/>
    </xf>
    <xf numFmtId="14" fontId="20" fillId="2" borderId="0" xfId="0" applyNumberFormat="1" applyFont="1" applyFill="1" applyAlignment="1">
      <alignment vertical="center"/>
    </xf>
    <xf numFmtId="4" fontId="12" fillId="0" borderId="336" xfId="0" applyNumberFormat="1" applyFont="1" applyBorder="1" applyAlignment="1">
      <alignment vertical="center"/>
    </xf>
    <xf numFmtId="4" fontId="12" fillId="0" borderId="337" xfId="0" applyNumberFormat="1" applyFont="1" applyBorder="1" applyAlignment="1">
      <alignment vertical="center"/>
    </xf>
    <xf numFmtId="0" fontId="12" fillId="0" borderId="135" xfId="0" applyFont="1" applyBorder="1" applyAlignment="1">
      <alignment horizontal="left" vertical="center" wrapText="1"/>
    </xf>
    <xf numFmtId="4" fontId="12" fillId="0" borderId="44" xfId="0" applyNumberFormat="1" applyFont="1" applyBorder="1" applyAlignment="1">
      <alignment horizontal="right" vertical="center"/>
    </xf>
    <xf numFmtId="4" fontId="12" fillId="0" borderId="114" xfId="0" applyNumberFormat="1" applyFont="1" applyBorder="1" applyAlignment="1">
      <alignment horizontal="right" vertical="center"/>
    </xf>
    <xf numFmtId="4" fontId="12" fillId="0" borderId="249" xfId="0" applyNumberFormat="1" applyFont="1" applyBorder="1" applyAlignment="1">
      <alignment horizontal="right" vertical="center"/>
    </xf>
    <xf numFmtId="4" fontId="12" fillId="0" borderId="322" xfId="0" applyNumberFormat="1" applyFont="1" applyBorder="1" applyAlignment="1">
      <alignment horizontal="right" vertical="center"/>
    </xf>
    <xf numFmtId="4" fontId="12" fillId="0" borderId="323" xfId="0" applyNumberFormat="1" applyFont="1" applyBorder="1" applyAlignment="1">
      <alignment horizontal="right" vertical="center"/>
    </xf>
    <xf numFmtId="4" fontId="12" fillId="0" borderId="324" xfId="0" applyNumberFormat="1" applyFont="1" applyBorder="1" applyAlignment="1">
      <alignment vertical="center"/>
    </xf>
    <xf numFmtId="0" fontId="29" fillId="0" borderId="0" xfId="0" applyFont="1" applyAlignment="1">
      <alignment wrapText="1"/>
    </xf>
    <xf numFmtId="0" fontId="30" fillId="2" borderId="0" xfId="0" applyFont="1" applyFill="1" applyBorder="1" applyAlignment="1">
      <alignment horizontal="left" vertical="center"/>
    </xf>
    <xf numFmtId="0" fontId="15" fillId="7" borderId="0" xfId="0" applyFont="1" applyFill="1" applyBorder="1" applyAlignment="1">
      <alignment vertical="center" wrapText="1"/>
    </xf>
    <xf numFmtId="4" fontId="15" fillId="7" borderId="0" xfId="0" applyNumberFormat="1" applyFont="1" applyFill="1" applyBorder="1" applyAlignment="1">
      <alignment vertical="center"/>
    </xf>
    <xf numFmtId="0" fontId="12" fillId="0" borderId="33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4" fontId="12" fillId="0" borderId="339" xfId="0" applyNumberFormat="1" applyFont="1" applyBorder="1" applyAlignment="1">
      <alignment horizontal="right" vertical="center"/>
    </xf>
    <xf numFmtId="4" fontId="12" fillId="0" borderId="340" xfId="0" applyNumberFormat="1" applyFont="1" applyBorder="1" applyAlignment="1">
      <alignment horizontal="right" vertical="center"/>
    </xf>
    <xf numFmtId="4" fontId="12" fillId="0" borderId="341" xfId="0" applyNumberFormat="1" applyFont="1" applyBorder="1" applyAlignment="1">
      <alignment horizontal="right" vertical="center"/>
    </xf>
    <xf numFmtId="4" fontId="12" fillId="0" borderId="342" xfId="0" applyNumberFormat="1" applyFont="1" applyBorder="1" applyAlignment="1">
      <alignment vertical="center"/>
    </xf>
    <xf numFmtId="4" fontId="12" fillId="0" borderId="343" xfId="0" applyNumberFormat="1" applyFont="1" applyBorder="1" applyAlignment="1">
      <alignment vertical="center"/>
    </xf>
    <xf numFmtId="4" fontId="12" fillId="0" borderId="344" xfId="0" applyNumberFormat="1" applyFont="1" applyBorder="1" applyAlignment="1">
      <alignment vertical="center"/>
    </xf>
    <xf numFmtId="166" fontId="5" fillId="0" borderId="248" xfId="0" applyNumberFormat="1" applyFont="1" applyBorder="1" applyAlignment="1">
      <alignment vertical="center"/>
    </xf>
    <xf numFmtId="166" fontId="5" fillId="0" borderId="345" xfId="0" applyNumberFormat="1" applyFont="1" applyBorder="1" applyAlignment="1">
      <alignment vertical="center"/>
    </xf>
    <xf numFmtId="166" fontId="5" fillId="0" borderId="346" xfId="0" applyNumberFormat="1" applyFont="1" applyBorder="1" applyAlignment="1">
      <alignment vertical="center"/>
    </xf>
    <xf numFmtId="164" fontId="5" fillId="0" borderId="268" xfId="0" applyNumberFormat="1" applyFont="1" applyBorder="1" applyAlignment="1">
      <alignment vertical="center"/>
    </xf>
    <xf numFmtId="164" fontId="5" fillId="0" borderId="348" xfId="0" applyNumberFormat="1" applyFont="1" applyBorder="1" applyAlignment="1">
      <alignment vertical="center"/>
    </xf>
    <xf numFmtId="164" fontId="5" fillId="0" borderId="347" xfId="0" applyNumberFormat="1" applyFont="1" applyBorder="1" applyAlignment="1">
      <alignment vertical="center"/>
    </xf>
    <xf numFmtId="165" fontId="9" fillId="0" borderId="41" xfId="0" applyNumberFormat="1" applyFont="1" applyBorder="1" applyAlignment="1">
      <alignment vertical="center"/>
    </xf>
    <xf numFmtId="165" fontId="9" fillId="0" borderId="207" xfId="0" applyNumberFormat="1" applyFont="1" applyBorder="1" applyAlignment="1">
      <alignment vertical="center"/>
    </xf>
    <xf numFmtId="166" fontId="9" fillId="0" borderId="349" xfId="0" applyNumberFormat="1" applyFont="1" applyBorder="1" applyAlignment="1">
      <alignment vertical="center"/>
    </xf>
    <xf numFmtId="165" fontId="9" fillId="0" borderId="219" xfId="0" applyNumberFormat="1" applyFont="1" applyBorder="1" applyAlignment="1">
      <alignment vertical="center"/>
    </xf>
    <xf numFmtId="165" fontId="9" fillId="0" borderId="350" xfId="0" applyNumberFormat="1" applyFont="1" applyBorder="1" applyAlignment="1">
      <alignment vertical="center"/>
    </xf>
    <xf numFmtId="165" fontId="9" fillId="3" borderId="254" xfId="0" applyNumberFormat="1" applyFont="1" applyFill="1" applyBorder="1" applyAlignment="1">
      <alignment vertical="center"/>
    </xf>
    <xf numFmtId="165" fontId="9" fillId="3" borderId="59" xfId="0" applyNumberFormat="1" applyFont="1" applyFill="1" applyBorder="1" applyAlignment="1">
      <alignment vertical="center"/>
    </xf>
    <xf numFmtId="165" fontId="9" fillId="0" borderId="59" xfId="0" applyNumberFormat="1" applyFont="1" applyFill="1" applyBorder="1" applyAlignment="1">
      <alignment horizontal="right" vertical="center"/>
    </xf>
    <xf numFmtId="165" fontId="9" fillId="0" borderId="65" xfId="0" applyNumberFormat="1" applyFont="1" applyFill="1" applyBorder="1" applyAlignment="1">
      <alignment horizontal="right" vertical="center"/>
    </xf>
    <xf numFmtId="165" fontId="9" fillId="3" borderId="65" xfId="0" applyNumberFormat="1" applyFont="1" applyFill="1" applyBorder="1" applyAlignment="1">
      <alignment horizontal="right" vertical="center"/>
    </xf>
    <xf numFmtId="166" fontId="9" fillId="14" borderId="12" xfId="0" applyNumberFormat="1" applyFont="1" applyFill="1" applyBorder="1" applyAlignment="1">
      <alignment horizontal="right" vertical="center"/>
    </xf>
    <xf numFmtId="0" fontId="5" fillId="0" borderId="247" xfId="0" applyFont="1" applyFill="1" applyBorder="1" applyAlignment="1">
      <alignment vertical="center"/>
    </xf>
    <xf numFmtId="165" fontId="5" fillId="0" borderId="26" xfId="0" applyNumberFormat="1" applyFont="1" applyFill="1" applyBorder="1" applyAlignment="1">
      <alignment horizontal="right" vertical="center" wrapText="1"/>
    </xf>
    <xf numFmtId="165" fontId="5" fillId="0" borderId="14" xfId="0" applyNumberFormat="1" applyFont="1" applyFill="1" applyBorder="1" applyAlignment="1">
      <alignment horizontal="right" vertical="center" wrapText="1"/>
    </xf>
    <xf numFmtId="166" fontId="5" fillId="0" borderId="15" xfId="0" applyNumberFormat="1" applyFont="1" applyFill="1" applyBorder="1" applyAlignment="1">
      <alignment vertical="center"/>
    </xf>
    <xf numFmtId="166" fontId="5" fillId="0" borderId="260" xfId="0" applyNumberFormat="1" applyFont="1" applyFill="1" applyBorder="1" applyAlignment="1">
      <alignment vertical="center"/>
    </xf>
    <xf numFmtId="166" fontId="5" fillId="0" borderId="351" xfId="0" applyNumberFormat="1" applyFont="1" applyFill="1" applyBorder="1" applyAlignment="1">
      <alignment vertical="center"/>
    </xf>
    <xf numFmtId="0" fontId="5" fillId="0" borderId="263" xfId="3" applyFont="1" applyFill="1" applyBorder="1" applyAlignment="1" applyProtection="1">
      <alignment horizontal="left" vertical="center"/>
    </xf>
    <xf numFmtId="0" fontId="5" fillId="0" borderId="352" xfId="0" applyFont="1" applyFill="1" applyBorder="1" applyAlignment="1">
      <alignment vertical="center"/>
    </xf>
    <xf numFmtId="165" fontId="5" fillId="0" borderId="353" xfId="0" applyNumberFormat="1" applyFont="1" applyFill="1" applyBorder="1" applyAlignment="1">
      <alignment horizontal="right" vertical="center" wrapText="1"/>
    </xf>
    <xf numFmtId="165" fontId="5" fillId="0" borderId="5" xfId="0" applyNumberFormat="1" applyFont="1" applyFill="1" applyBorder="1" applyAlignment="1">
      <alignment horizontal="right" vertical="center" wrapText="1"/>
    </xf>
    <xf numFmtId="165" fontId="5" fillId="0" borderId="261" xfId="0" applyNumberFormat="1" applyFont="1" applyFill="1" applyBorder="1" applyAlignment="1">
      <alignment horizontal="right" vertical="center" wrapText="1"/>
    </xf>
    <xf numFmtId="165" fontId="5" fillId="0" borderId="254" xfId="0" applyNumberFormat="1" applyFont="1" applyFill="1" applyBorder="1" applyAlignment="1">
      <alignment horizontal="right" vertical="center" wrapText="1"/>
    </xf>
    <xf numFmtId="165" fontId="6" fillId="0" borderId="106" xfId="0" applyNumberFormat="1" applyFont="1" applyFill="1" applyBorder="1" applyAlignment="1">
      <alignment horizontal="right" vertical="center" wrapText="1"/>
    </xf>
    <xf numFmtId="165" fontId="6" fillId="0" borderId="258" xfId="0" applyNumberFormat="1" applyFont="1" applyFill="1" applyBorder="1" applyAlignment="1">
      <alignment horizontal="right" vertical="center" wrapText="1"/>
    </xf>
    <xf numFmtId="166" fontId="6" fillId="0" borderId="10" xfId="0" applyNumberFormat="1" applyFont="1" applyFill="1" applyBorder="1" applyAlignment="1">
      <alignment vertical="center"/>
    </xf>
    <xf numFmtId="0" fontId="6" fillId="7" borderId="119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/>
    </xf>
    <xf numFmtId="0" fontId="0" fillId="0" borderId="114" xfId="0" applyBorder="1" applyAlignment="1">
      <alignment horizontal="right" vertical="center" wrapText="1"/>
    </xf>
    <xf numFmtId="0" fontId="5" fillId="3" borderId="0" xfId="0" applyFont="1" applyFill="1" applyBorder="1" applyAlignment="1">
      <alignment horizontal="left"/>
    </xf>
    <xf numFmtId="166" fontId="6" fillId="9" borderId="354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vertical="center"/>
    </xf>
    <xf numFmtId="166" fontId="6" fillId="3" borderId="0" xfId="0" applyNumberFormat="1" applyFont="1" applyFill="1" applyBorder="1" applyAlignment="1">
      <alignment horizontal="right" vertical="center"/>
    </xf>
    <xf numFmtId="165" fontId="5" fillId="3" borderId="250" xfId="0" applyNumberFormat="1" applyFont="1" applyFill="1" applyBorder="1" applyAlignment="1">
      <alignment vertical="center"/>
    </xf>
    <xf numFmtId="165" fontId="5" fillId="3" borderId="3" xfId="0" applyNumberFormat="1" applyFont="1" applyFill="1" applyBorder="1" applyAlignment="1">
      <alignment vertical="center"/>
    </xf>
    <xf numFmtId="166" fontId="5" fillId="3" borderId="6" xfId="0" applyNumberFormat="1" applyFont="1" applyFill="1" applyBorder="1" applyAlignment="1">
      <alignment vertical="center"/>
    </xf>
    <xf numFmtId="165" fontId="5" fillId="3" borderId="251" xfId="0" applyNumberFormat="1" applyFont="1" applyFill="1" applyBorder="1" applyAlignment="1">
      <alignment vertical="center"/>
    </xf>
    <xf numFmtId="165" fontId="5" fillId="3" borderId="5" xfId="0" applyNumberFormat="1" applyFont="1" applyFill="1" applyBorder="1" applyAlignment="1">
      <alignment vertical="center"/>
    </xf>
    <xf numFmtId="165" fontId="5" fillId="3" borderId="9" xfId="0" applyNumberFormat="1" applyFont="1" applyFill="1" applyBorder="1" applyAlignment="1">
      <alignment vertical="center"/>
    </xf>
    <xf numFmtId="165" fontId="5" fillId="3" borderId="8" xfId="0" applyNumberFormat="1" applyFont="1" applyFill="1" applyBorder="1" applyAlignment="1">
      <alignment vertical="center"/>
    </xf>
    <xf numFmtId="166" fontId="5" fillId="3" borderId="10" xfId="0" applyNumberFormat="1" applyFont="1" applyFill="1" applyBorder="1" applyAlignment="1">
      <alignment vertical="center"/>
    </xf>
    <xf numFmtId="166" fontId="5" fillId="3" borderId="252" xfId="0" applyNumberFormat="1" applyFont="1" applyFill="1" applyBorder="1" applyAlignment="1">
      <alignment vertical="center"/>
    </xf>
    <xf numFmtId="165" fontId="5" fillId="3" borderId="310" xfId="0" applyNumberFormat="1" applyFont="1" applyFill="1" applyBorder="1" applyAlignment="1">
      <alignment vertical="center"/>
    </xf>
    <xf numFmtId="165" fontId="5" fillId="3" borderId="309" xfId="0" applyNumberFormat="1" applyFont="1" applyFill="1" applyBorder="1" applyAlignment="1">
      <alignment vertical="center"/>
    </xf>
    <xf numFmtId="165" fontId="5" fillId="3" borderId="88" xfId="0" applyNumberFormat="1" applyFont="1" applyFill="1" applyBorder="1" applyAlignment="1">
      <alignment vertical="center"/>
    </xf>
    <xf numFmtId="165" fontId="5" fillId="3" borderId="256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vertical="center" wrapText="1"/>
    </xf>
    <xf numFmtId="49" fontId="5" fillId="3" borderId="8" xfId="0" applyNumberFormat="1" applyFont="1" applyFill="1" applyBorder="1" applyAlignment="1">
      <alignment horizontal="center" vertical="center"/>
    </xf>
    <xf numFmtId="166" fontId="5" fillId="3" borderId="11" xfId="0" applyNumberFormat="1" applyFont="1" applyFill="1" applyBorder="1" applyAlignment="1">
      <alignment horizontal="right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9" fontId="5" fillId="3" borderId="66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258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right" vertical="center"/>
    </xf>
    <xf numFmtId="49" fontId="5" fillId="3" borderId="254" xfId="0" applyNumberFormat="1" applyFont="1" applyFill="1" applyBorder="1" applyAlignment="1">
      <alignment horizontal="center" vertical="center" wrapText="1"/>
    </xf>
    <xf numFmtId="0" fontId="5" fillId="3" borderId="254" xfId="0" applyFont="1" applyFill="1" applyBorder="1" applyAlignment="1">
      <alignment vertical="center" wrapText="1"/>
    </xf>
    <xf numFmtId="4" fontId="5" fillId="3" borderId="254" xfId="0" applyNumberFormat="1" applyFont="1" applyFill="1" applyBorder="1" applyAlignment="1">
      <alignment horizontal="right" vertical="center"/>
    </xf>
    <xf numFmtId="49" fontId="5" fillId="3" borderId="59" xfId="0" applyNumberFormat="1" applyFont="1" applyFill="1" applyBorder="1" applyAlignment="1">
      <alignment horizontal="center" vertical="center"/>
    </xf>
    <xf numFmtId="0" fontId="5" fillId="3" borderId="254" xfId="0" applyFont="1" applyFill="1" applyBorder="1" applyAlignment="1">
      <alignment vertical="center"/>
    </xf>
    <xf numFmtId="165" fontId="5" fillId="3" borderId="254" xfId="0" applyNumberFormat="1" applyFont="1" applyFill="1" applyBorder="1" applyAlignment="1">
      <alignment horizontal="right" vertical="center"/>
    </xf>
    <xf numFmtId="4" fontId="5" fillId="3" borderId="2" xfId="0" applyNumberFormat="1" applyFont="1" applyFill="1" applyBorder="1" applyAlignment="1">
      <alignment vertical="center"/>
    </xf>
    <xf numFmtId="49" fontId="5" fillId="3" borderId="59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right" vertical="center"/>
    </xf>
    <xf numFmtId="0" fontId="5" fillId="3" borderId="266" xfId="0" applyFont="1" applyFill="1" applyBorder="1" applyAlignment="1">
      <alignment vertical="center" wrapText="1"/>
    </xf>
    <xf numFmtId="0" fontId="5" fillId="3" borderId="266" xfId="0" applyFont="1" applyFill="1" applyBorder="1" applyAlignment="1">
      <alignment horizontal="left" vertical="center" wrapText="1"/>
    </xf>
    <xf numFmtId="4" fontId="5" fillId="3" borderId="254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 wrapText="1"/>
    </xf>
    <xf numFmtId="49" fontId="5" fillId="3" borderId="65" xfId="0" applyNumberFormat="1" applyFont="1" applyFill="1" applyBorder="1" applyAlignment="1">
      <alignment horizontal="center" vertical="center" wrapText="1"/>
    </xf>
    <xf numFmtId="49" fontId="5" fillId="3" borderId="51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right" vertical="center"/>
    </xf>
    <xf numFmtId="166" fontId="5" fillId="0" borderId="6" xfId="0" applyNumberFormat="1" applyFont="1" applyFill="1" applyBorder="1" applyAlignment="1">
      <alignment vertical="center"/>
    </xf>
    <xf numFmtId="165" fontId="9" fillId="3" borderId="247" xfId="0" applyNumberFormat="1" applyFont="1" applyFill="1" applyBorder="1" applyAlignment="1">
      <alignment vertical="center" wrapText="1"/>
    </xf>
    <xf numFmtId="0" fontId="6" fillId="3" borderId="162" xfId="0" applyFont="1" applyFill="1" applyBorder="1" applyAlignment="1">
      <alignment vertical="center" wrapText="1"/>
    </xf>
    <xf numFmtId="164" fontId="9" fillId="0" borderId="130" xfId="0" applyNumberFormat="1" applyFont="1" applyFill="1" applyBorder="1" applyAlignment="1">
      <alignment vertical="center"/>
    </xf>
    <xf numFmtId="165" fontId="9" fillId="0" borderId="259" xfId="0" applyNumberFormat="1" applyFont="1" applyFill="1" applyBorder="1" applyAlignment="1">
      <alignment vertical="center"/>
    </xf>
    <xf numFmtId="165" fontId="9" fillId="0" borderId="65" xfId="0" applyNumberFormat="1" applyFont="1" applyFill="1" applyBorder="1" applyAlignment="1">
      <alignment vertical="center"/>
    </xf>
    <xf numFmtId="166" fontId="9" fillId="0" borderId="133" xfId="0" applyNumberFormat="1" applyFont="1" applyFill="1" applyBorder="1" applyAlignment="1">
      <alignment horizontal="right" vertical="center"/>
    </xf>
    <xf numFmtId="165" fontId="9" fillId="0" borderId="14" xfId="0" applyNumberFormat="1" applyFont="1" applyFill="1" applyBorder="1" applyAlignment="1">
      <alignment vertical="center"/>
    </xf>
    <xf numFmtId="165" fontId="9" fillId="0" borderId="51" xfId="0" applyNumberFormat="1" applyFont="1" applyFill="1" applyBorder="1" applyAlignment="1">
      <alignment vertical="center"/>
    </xf>
    <xf numFmtId="0" fontId="6" fillId="0" borderId="66" xfId="0" applyFont="1" applyFill="1" applyBorder="1" applyAlignment="1">
      <alignment vertical="center" wrapText="1"/>
    </xf>
    <xf numFmtId="4" fontId="5" fillId="3" borderId="17" xfId="0" applyNumberFormat="1" applyFont="1" applyFill="1" applyBorder="1" applyAlignment="1">
      <alignment vertical="center"/>
    </xf>
    <xf numFmtId="0" fontId="6" fillId="14" borderId="31" xfId="0" applyFont="1" applyFill="1" applyBorder="1" applyAlignment="1">
      <alignment vertical="center" wrapText="1"/>
    </xf>
    <xf numFmtId="4" fontId="6" fillId="14" borderId="31" xfId="0" applyNumberFormat="1" applyFont="1" applyFill="1" applyBorder="1" applyAlignment="1">
      <alignment horizontal="right" vertical="center" wrapText="1"/>
    </xf>
    <xf numFmtId="4" fontId="8" fillId="0" borderId="107" xfId="0" applyNumberFormat="1" applyFont="1" applyFill="1" applyBorder="1" applyAlignment="1">
      <alignment vertical="center"/>
    </xf>
    <xf numFmtId="0" fontId="6" fillId="0" borderId="44" xfId="0" applyFont="1" applyFill="1" applyBorder="1" applyAlignment="1">
      <alignment vertical="center" wrapText="1"/>
    </xf>
    <xf numFmtId="4" fontId="6" fillId="0" borderId="249" xfId="0" applyNumberFormat="1" applyFont="1" applyFill="1" applyBorder="1" applyAlignment="1">
      <alignment vertical="center"/>
    </xf>
    <xf numFmtId="0" fontId="5" fillId="0" borderId="49" xfId="0" applyFont="1" applyFill="1" applyBorder="1" applyAlignment="1">
      <alignment vertical="center"/>
    </xf>
    <xf numFmtId="4" fontId="5" fillId="0" borderId="49" xfId="0" applyNumberFormat="1" applyFont="1" applyFill="1" applyBorder="1" applyAlignment="1">
      <alignment horizontal="right" vertical="center" wrapText="1"/>
    </xf>
    <xf numFmtId="0" fontId="5" fillId="0" borderId="43" xfId="0" applyFont="1" applyFill="1" applyBorder="1" applyAlignment="1">
      <alignment vertical="center" wrapText="1"/>
    </xf>
    <xf numFmtId="4" fontId="6" fillId="0" borderId="8" xfId="0" applyNumberFormat="1" applyFont="1" applyFill="1" applyBorder="1" applyAlignment="1">
      <alignment horizontal="right" vertical="center" wrapText="1"/>
    </xf>
    <xf numFmtId="0" fontId="6" fillId="0" borderId="31" xfId="0" applyFont="1" applyFill="1" applyBorder="1" applyAlignment="1">
      <alignment vertical="center" wrapText="1"/>
    </xf>
    <xf numFmtId="4" fontId="6" fillId="0" borderId="31" xfId="0" applyNumberFormat="1" applyFont="1" applyFill="1" applyBorder="1" applyAlignment="1">
      <alignment vertical="center"/>
    </xf>
    <xf numFmtId="0" fontId="5" fillId="0" borderId="355" xfId="0" applyFont="1" applyFill="1" applyBorder="1" applyAlignment="1">
      <alignment vertical="center"/>
    </xf>
    <xf numFmtId="165" fontId="5" fillId="0" borderId="356" xfId="0" applyNumberFormat="1" applyFont="1" applyFill="1" applyBorder="1" applyAlignment="1">
      <alignment horizontal="right" vertical="center" wrapText="1"/>
    </xf>
    <xf numFmtId="165" fontId="5" fillId="0" borderId="256" xfId="0" applyNumberFormat="1" applyFont="1" applyFill="1" applyBorder="1" applyAlignment="1">
      <alignment horizontal="right" vertical="center" wrapText="1"/>
    </xf>
    <xf numFmtId="166" fontId="5" fillId="0" borderId="357" xfId="0" applyNumberFormat="1" applyFont="1" applyFill="1" applyBorder="1" applyAlignment="1">
      <alignment vertical="center"/>
    </xf>
    <xf numFmtId="0" fontId="9" fillId="8" borderId="28" xfId="0" applyFont="1" applyFill="1" applyBorder="1" applyAlignment="1">
      <alignment horizontal="center" vertical="center"/>
    </xf>
    <xf numFmtId="49" fontId="10" fillId="8" borderId="2" xfId="0" applyNumberFormat="1" applyFont="1" applyFill="1" applyBorder="1" applyAlignment="1">
      <alignment horizontal="center" vertical="center"/>
    </xf>
    <xf numFmtId="165" fontId="5" fillId="3" borderId="358" xfId="0" applyNumberFormat="1" applyFont="1" applyFill="1" applyBorder="1" applyAlignment="1">
      <alignment vertical="center"/>
    </xf>
    <xf numFmtId="0" fontId="5" fillId="0" borderId="358" xfId="0" applyFont="1" applyFill="1" applyBorder="1" applyAlignment="1">
      <alignment vertical="center"/>
    </xf>
    <xf numFmtId="0" fontId="5" fillId="0" borderId="360" xfId="0" applyFont="1" applyFill="1" applyBorder="1" applyAlignment="1">
      <alignment vertical="center" wrapText="1"/>
    </xf>
    <xf numFmtId="0" fontId="5" fillId="0" borderId="359" xfId="0" applyFont="1" applyFill="1" applyBorder="1" applyAlignment="1">
      <alignment horizontal="center" vertical="center"/>
    </xf>
    <xf numFmtId="0" fontId="5" fillId="0" borderId="361" xfId="0" applyFont="1" applyFill="1" applyBorder="1" applyAlignment="1">
      <alignment horizontal="center" vertical="center"/>
    </xf>
    <xf numFmtId="0" fontId="9" fillId="3" borderId="114" xfId="0" applyFont="1" applyFill="1" applyBorder="1" applyAlignment="1" applyProtection="1">
      <alignment horizontal="right" wrapText="1"/>
      <protection locked="0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vertical="center" wrapText="1"/>
    </xf>
    <xf numFmtId="165" fontId="10" fillId="9" borderId="2" xfId="2" applyNumberFormat="1" applyFont="1" applyFill="1" applyBorder="1" applyAlignment="1">
      <alignment horizontal="right" vertical="center"/>
    </xf>
    <xf numFmtId="165" fontId="9" fillId="0" borderId="2" xfId="6" applyNumberFormat="1" applyFont="1" applyFill="1" applyBorder="1" applyAlignment="1">
      <alignment horizontal="right" vertical="center"/>
    </xf>
    <xf numFmtId="49" fontId="9" fillId="0" borderId="2" xfId="5" applyNumberFormat="1" applyFont="1" applyFill="1" applyBorder="1" applyAlignment="1">
      <alignment horizontal="center" vertical="center"/>
    </xf>
    <xf numFmtId="166" fontId="9" fillId="3" borderId="12" xfId="0" applyNumberFormat="1" applyFont="1" applyFill="1" applyBorder="1" applyAlignment="1">
      <alignment vertical="center"/>
    </xf>
    <xf numFmtId="165" fontId="6" fillId="7" borderId="24" xfId="0" applyNumberFormat="1" applyFont="1" applyFill="1" applyBorder="1" applyAlignment="1">
      <alignment horizontal="right" vertical="center"/>
    </xf>
    <xf numFmtId="166" fontId="6" fillId="7" borderId="122" xfId="0" applyNumberFormat="1" applyFont="1" applyFill="1" applyBorder="1" applyAlignment="1">
      <alignment horizontal="right" vertical="center"/>
    </xf>
    <xf numFmtId="165" fontId="10" fillId="9" borderId="24" xfId="2" applyNumberFormat="1" applyFont="1" applyFill="1" applyBorder="1" applyAlignment="1">
      <alignment horizontal="right" vertical="center"/>
    </xf>
    <xf numFmtId="165" fontId="10" fillId="9" borderId="24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166" fontId="5" fillId="3" borderId="8" xfId="0" applyNumberFormat="1" applyFont="1" applyFill="1" applyBorder="1" applyAlignment="1">
      <alignment vertical="center"/>
    </xf>
    <xf numFmtId="166" fontId="5" fillId="3" borderId="50" xfId="0" applyNumberFormat="1" applyFont="1" applyFill="1" applyBorder="1" applyAlignment="1">
      <alignment vertical="center"/>
    </xf>
    <xf numFmtId="165" fontId="5" fillId="3" borderId="138" xfId="0" applyNumberFormat="1" applyFont="1" applyFill="1" applyBorder="1" applyAlignment="1">
      <alignment vertical="center"/>
    </xf>
    <xf numFmtId="165" fontId="5" fillId="3" borderId="124" xfId="0" applyNumberFormat="1" applyFont="1" applyFill="1" applyBorder="1" applyAlignment="1">
      <alignment vertical="center"/>
    </xf>
    <xf numFmtId="166" fontId="5" fillId="3" borderId="124" xfId="0" applyNumberFormat="1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165" fontId="5" fillId="3" borderId="2" xfId="0" applyNumberFormat="1" applyFont="1" applyFill="1" applyBorder="1" applyAlignment="1">
      <alignment vertical="center"/>
    </xf>
    <xf numFmtId="166" fontId="5" fillId="3" borderId="2" xfId="0" applyNumberFormat="1" applyFont="1" applyFill="1" applyBorder="1" applyAlignment="1">
      <alignment vertical="center"/>
    </xf>
    <xf numFmtId="165" fontId="5" fillId="3" borderId="259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165" fontId="5" fillId="3" borderId="254" xfId="0" applyNumberFormat="1" applyFont="1" applyFill="1" applyBorder="1" applyAlignment="1">
      <alignment vertical="center"/>
    </xf>
    <xf numFmtId="165" fontId="5" fillId="3" borderId="21" xfId="0" applyNumberFormat="1" applyFont="1" applyFill="1" applyBorder="1" applyAlignment="1">
      <alignment vertical="center"/>
    </xf>
    <xf numFmtId="166" fontId="5" fillId="3" borderId="21" xfId="0" applyNumberFormat="1" applyFont="1" applyFill="1" applyBorder="1" applyAlignment="1">
      <alignment vertical="center"/>
    </xf>
    <xf numFmtId="166" fontId="5" fillId="3" borderId="57" xfId="0" applyNumberFormat="1" applyFont="1" applyFill="1" applyBorder="1" applyAlignment="1">
      <alignment vertical="center"/>
    </xf>
    <xf numFmtId="165" fontId="5" fillId="3" borderId="139" xfId="0" applyNumberFormat="1" applyFont="1" applyFill="1" applyBorder="1" applyAlignment="1">
      <alignment vertical="center"/>
    </xf>
    <xf numFmtId="165" fontId="5" fillId="3" borderId="51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166" fontId="5" fillId="3" borderId="66" xfId="0" applyNumberFormat="1" applyFont="1" applyFill="1" applyBorder="1" applyAlignment="1">
      <alignment vertical="center"/>
    </xf>
    <xf numFmtId="165" fontId="5" fillId="3" borderId="141" xfId="0" applyNumberFormat="1" applyFont="1" applyFill="1" applyBorder="1" applyAlignment="1">
      <alignment vertical="center"/>
    </xf>
    <xf numFmtId="165" fontId="5" fillId="3" borderId="14" xfId="0" applyNumberFormat="1" applyFont="1" applyFill="1" applyBorder="1" applyAlignment="1">
      <alignment vertical="center"/>
    </xf>
    <xf numFmtId="165" fontId="5" fillId="3" borderId="142" xfId="0" applyNumberFormat="1" applyFont="1" applyFill="1" applyBorder="1" applyAlignment="1">
      <alignment vertical="center"/>
    </xf>
    <xf numFmtId="0" fontId="5" fillId="3" borderId="124" xfId="0" applyFont="1" applyFill="1" applyBorder="1" applyAlignment="1">
      <alignment vertical="center"/>
    </xf>
    <xf numFmtId="166" fontId="5" fillId="3" borderId="126" xfId="0" applyNumberFormat="1" applyFont="1" applyFill="1" applyBorder="1" applyAlignment="1">
      <alignment vertical="center"/>
    </xf>
    <xf numFmtId="166" fontId="6" fillId="3" borderId="124" xfId="0" applyNumberFormat="1" applyFont="1" applyFill="1" applyBorder="1" applyAlignment="1">
      <alignment vertical="center"/>
    </xf>
    <xf numFmtId="165" fontId="5" fillId="3" borderId="126" xfId="0" applyNumberFormat="1" applyFont="1" applyFill="1" applyBorder="1" applyAlignment="1">
      <alignment vertical="center"/>
    </xf>
    <xf numFmtId="165" fontId="5" fillId="3" borderId="124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4" fontId="5" fillId="0" borderId="8" xfId="0" applyNumberFormat="1" applyFont="1" applyFill="1" applyBorder="1" applyAlignment="1">
      <alignment horizontal="right" vertical="center"/>
    </xf>
    <xf numFmtId="4" fontId="5" fillId="0" borderId="254" xfId="0" applyNumberFormat="1" applyFont="1" applyFill="1" applyBorder="1" applyAlignment="1">
      <alignment horizontal="right" vertical="center"/>
    </xf>
    <xf numFmtId="4" fontId="6" fillId="15" borderId="24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right" vertical="center"/>
    </xf>
    <xf numFmtId="0" fontId="6" fillId="7" borderId="131" xfId="0" applyFont="1" applyFill="1" applyBorder="1" applyAlignment="1">
      <alignment horizontal="left" vertical="center"/>
    </xf>
    <xf numFmtId="0" fontId="6" fillId="7" borderId="119" xfId="0" applyFont="1" applyFill="1" applyBorder="1" applyAlignment="1">
      <alignment horizontal="left" vertical="center"/>
    </xf>
    <xf numFmtId="0" fontId="6" fillId="7" borderId="118" xfId="0" applyFont="1" applyFill="1" applyBorder="1" applyAlignment="1">
      <alignment horizontal="left" vertical="center"/>
    </xf>
    <xf numFmtId="0" fontId="6" fillId="9" borderId="50" xfId="0" applyFont="1" applyFill="1" applyBorder="1" applyAlignment="1">
      <alignment horizontal="left" vertical="center"/>
    </xf>
    <xf numFmtId="0" fontId="6" fillId="9" borderId="34" xfId="0" applyFont="1" applyFill="1" applyBorder="1" applyAlignment="1">
      <alignment horizontal="left" vertical="center"/>
    </xf>
    <xf numFmtId="0" fontId="6" fillId="7" borderId="106" xfId="0" applyFont="1" applyFill="1" applyBorder="1" applyAlignment="1">
      <alignment horizontal="left" vertical="center"/>
    </xf>
    <xf numFmtId="0" fontId="6" fillId="7" borderId="84" xfId="0" applyFont="1" applyFill="1" applyBorder="1" applyAlignment="1">
      <alignment horizontal="left" vertical="center"/>
    </xf>
    <xf numFmtId="0" fontId="6" fillId="7" borderId="34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center" vertical="center" textRotation="90" wrapText="1"/>
    </xf>
    <xf numFmtId="0" fontId="10" fillId="0" borderId="26" xfId="0" applyFont="1" applyFill="1" applyBorder="1" applyAlignment="1">
      <alignment horizontal="center" vertical="center" textRotation="90" wrapText="1"/>
    </xf>
    <xf numFmtId="0" fontId="10" fillId="0" borderId="135" xfId="0" applyFont="1" applyFill="1" applyBorder="1" applyAlignment="1">
      <alignment horizontal="center" vertical="center" textRotation="90" wrapText="1"/>
    </xf>
    <xf numFmtId="0" fontId="6" fillId="9" borderId="25" xfId="0" applyFont="1" applyFill="1" applyBorder="1" applyAlignment="1">
      <alignment horizontal="left" vertical="center"/>
    </xf>
    <xf numFmtId="0" fontId="6" fillId="9" borderId="145" xfId="0" applyFont="1" applyFill="1" applyBorder="1" applyAlignment="1">
      <alignment horizontal="left" vertical="center"/>
    </xf>
    <xf numFmtId="0" fontId="6" fillId="7" borderId="134" xfId="0" applyFont="1" applyFill="1" applyBorder="1" applyAlignment="1">
      <alignment horizontal="left" vertical="center"/>
    </xf>
    <xf numFmtId="0" fontId="6" fillId="7" borderId="33" xfId="0" applyFont="1" applyFill="1" applyBorder="1" applyAlignment="1">
      <alignment horizontal="left" vertical="center"/>
    </xf>
    <xf numFmtId="0" fontId="6" fillId="7" borderId="17" xfId="0" applyFont="1" applyFill="1" applyBorder="1" applyAlignment="1">
      <alignment horizontal="left" vertical="center"/>
    </xf>
    <xf numFmtId="0" fontId="7" fillId="3" borderId="106" xfId="0" applyFont="1" applyFill="1" applyBorder="1" applyAlignment="1">
      <alignment horizontal="center" vertical="center"/>
    </xf>
    <xf numFmtId="0" fontId="7" fillId="3" borderId="258" xfId="0" applyFont="1" applyFill="1" applyBorder="1" applyAlignment="1">
      <alignment horizontal="center" vertical="center"/>
    </xf>
    <xf numFmtId="0" fontId="7" fillId="3" borderId="264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textRotation="90"/>
    </xf>
    <xf numFmtId="0" fontId="6" fillId="0" borderId="262" xfId="0" applyFont="1" applyFill="1" applyBorder="1" applyAlignment="1">
      <alignment horizontal="center" vertical="center" textRotation="90" wrapText="1"/>
    </xf>
    <xf numFmtId="0" fontId="31" fillId="0" borderId="66" xfId="0" applyFont="1" applyBorder="1" applyAlignment="1">
      <alignment horizontal="center" vertical="center" textRotation="90"/>
    </xf>
    <xf numFmtId="0" fontId="10" fillId="0" borderId="28" xfId="0" applyFont="1" applyFill="1" applyBorder="1" applyAlignment="1">
      <alignment horizontal="center" vertical="center" textRotation="90" wrapText="1"/>
    </xf>
    <xf numFmtId="0" fontId="10" fillId="0" borderId="28" xfId="0" applyFont="1" applyFill="1" applyBorder="1" applyAlignment="1">
      <alignment horizontal="center" vertical="center" textRotation="90"/>
    </xf>
    <xf numFmtId="0" fontId="7" fillId="3" borderId="0" xfId="0" applyFont="1" applyFill="1" applyBorder="1" applyAlignment="1">
      <alignment horizontal="center" vertical="center" wrapText="1"/>
    </xf>
    <xf numFmtId="0" fontId="7" fillId="0" borderId="120" xfId="0" applyFont="1" applyFill="1" applyBorder="1" applyAlignment="1">
      <alignment horizontal="center" vertical="center" wrapText="1"/>
    </xf>
    <xf numFmtId="0" fontId="7" fillId="0" borderId="124" xfId="0" applyFont="1" applyFill="1" applyBorder="1" applyAlignment="1">
      <alignment horizontal="center" vertical="center" wrapText="1"/>
    </xf>
    <xf numFmtId="0" fontId="7" fillId="0" borderId="127" xfId="0" applyFont="1" applyFill="1" applyBorder="1" applyAlignment="1">
      <alignment horizontal="center" vertical="center" wrapText="1"/>
    </xf>
    <xf numFmtId="0" fontId="10" fillId="8" borderId="28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7" fillId="0" borderId="114" xfId="0" applyFont="1" applyFill="1" applyBorder="1" applyAlignment="1">
      <alignment horizontal="center" vertical="center" wrapText="1"/>
    </xf>
    <xf numFmtId="0" fontId="0" fillId="0" borderId="114" xfId="0" applyBorder="1" applyAlignment="1">
      <alignment horizontal="center" vertical="center"/>
    </xf>
    <xf numFmtId="0" fontId="7" fillId="3" borderId="131" xfId="0" applyFont="1" applyFill="1" applyBorder="1" applyAlignment="1">
      <alignment horizontal="center" vertical="center" wrapText="1"/>
    </xf>
    <xf numFmtId="0" fontId="7" fillId="3" borderId="119" xfId="0" applyFont="1" applyFill="1" applyBorder="1" applyAlignment="1">
      <alignment horizontal="center" vertical="center" wrapText="1"/>
    </xf>
    <xf numFmtId="0" fontId="7" fillId="3" borderId="137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textRotation="90"/>
    </xf>
    <xf numFmtId="0" fontId="6" fillId="3" borderId="135" xfId="0" applyFont="1" applyFill="1" applyBorder="1" applyAlignment="1">
      <alignment horizontal="center" vertical="center" textRotation="90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7" fillId="3" borderId="131" xfId="0" applyFont="1" applyFill="1" applyBorder="1" applyAlignment="1">
      <alignment horizontal="center" vertical="center"/>
    </xf>
    <xf numFmtId="0" fontId="7" fillId="3" borderId="119" xfId="0" applyFont="1" applyFill="1" applyBorder="1" applyAlignment="1">
      <alignment horizontal="center" vertical="center"/>
    </xf>
    <xf numFmtId="0" fontId="7" fillId="3" borderId="137" xfId="0" applyFont="1" applyFill="1" applyBorder="1" applyAlignment="1">
      <alignment horizontal="center" vertical="center"/>
    </xf>
    <xf numFmtId="0" fontId="5" fillId="3" borderId="247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49" fontId="6" fillId="9" borderId="25" xfId="0" applyNumberFormat="1" applyFont="1" applyFill="1" applyBorder="1" applyAlignment="1">
      <alignment horizontal="center" vertical="center"/>
    </xf>
    <xf numFmtId="49" fontId="6" fillId="9" borderId="121" xfId="0" applyNumberFormat="1" applyFont="1" applyFill="1" applyBorder="1" applyAlignment="1">
      <alignment horizontal="center" vertical="center"/>
    </xf>
    <xf numFmtId="49" fontId="6" fillId="9" borderId="145" xfId="0" applyNumberFormat="1" applyFont="1" applyFill="1" applyBorder="1" applyAlignment="1">
      <alignment horizontal="center" vertical="center"/>
    </xf>
    <xf numFmtId="0" fontId="5" fillId="3" borderId="247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33" xfId="0" applyFont="1" applyFill="1" applyBorder="1" applyAlignment="1">
      <alignment horizontal="left" vertical="center" wrapText="1"/>
    </xf>
    <xf numFmtId="0" fontId="5" fillId="3" borderId="33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textRotation="90" wrapText="1" shrinkToFit="1"/>
    </xf>
    <xf numFmtId="0" fontId="6" fillId="3" borderId="0" xfId="0" applyFont="1" applyFill="1" applyBorder="1" applyAlignment="1">
      <alignment horizontal="center" vertical="center" textRotation="90" shrinkToFit="1"/>
    </xf>
    <xf numFmtId="49" fontId="6" fillId="3" borderId="0" xfId="0" applyNumberFormat="1" applyFont="1" applyFill="1" applyBorder="1" applyAlignment="1">
      <alignment horizontal="center" vertical="center"/>
    </xf>
    <xf numFmtId="0" fontId="6" fillId="7" borderId="131" xfId="0" applyFont="1" applyFill="1" applyBorder="1" applyAlignment="1">
      <alignment horizontal="center" vertical="center"/>
    </xf>
    <xf numFmtId="0" fontId="6" fillId="7" borderId="119" xfId="0" applyFont="1" applyFill="1" applyBorder="1" applyAlignment="1">
      <alignment horizontal="center" vertical="center"/>
    </xf>
    <xf numFmtId="49" fontId="10" fillId="8" borderId="2" xfId="0" applyNumberFormat="1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106" xfId="0" applyFont="1" applyFill="1" applyBorder="1" applyAlignment="1">
      <alignment horizontal="center" vertical="center"/>
    </xf>
    <xf numFmtId="0" fontId="9" fillId="8" borderId="258" xfId="0" applyFont="1" applyFill="1" applyBorder="1" applyAlignment="1">
      <alignment horizontal="center" vertical="center"/>
    </xf>
    <xf numFmtId="0" fontId="9" fillId="8" borderId="259" xfId="0" applyFont="1" applyFill="1" applyBorder="1" applyAlignment="1">
      <alignment horizontal="center" vertical="center"/>
    </xf>
    <xf numFmtId="0" fontId="9" fillId="8" borderId="260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10" fillId="8" borderId="146" xfId="0" applyFont="1" applyFill="1" applyBorder="1" applyAlignment="1" applyProtection="1">
      <alignment horizontal="center" vertical="center" wrapText="1"/>
    </xf>
    <xf numFmtId="0" fontId="10" fillId="8" borderId="125" xfId="0" applyFont="1" applyFill="1" applyBorder="1" applyAlignment="1" applyProtection="1">
      <alignment horizontal="center" vertical="center" wrapText="1"/>
    </xf>
    <xf numFmtId="0" fontId="10" fillId="8" borderId="129" xfId="0" applyFont="1" applyFill="1" applyBorder="1" applyAlignment="1" applyProtection="1">
      <alignment horizontal="center" vertical="center" wrapText="1"/>
    </xf>
    <xf numFmtId="0" fontId="9" fillId="8" borderId="254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10" fillId="8" borderId="120" xfId="0" applyFont="1" applyFill="1" applyBorder="1" applyAlignment="1" applyProtection="1">
      <alignment horizontal="center" vertical="center"/>
    </xf>
    <xf numFmtId="0" fontId="10" fillId="8" borderId="124" xfId="0" applyFont="1" applyFill="1" applyBorder="1" applyAlignment="1" applyProtection="1">
      <alignment horizontal="center" vertical="center"/>
    </xf>
    <xf numFmtId="0" fontId="9" fillId="8" borderId="127" xfId="0" applyFont="1" applyFill="1" applyBorder="1" applyAlignment="1">
      <alignment horizontal="center" vertical="center"/>
    </xf>
    <xf numFmtId="49" fontId="10" fillId="0" borderId="28" xfId="0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/>
    </xf>
    <xf numFmtId="49" fontId="10" fillId="9" borderId="2" xfId="0" applyNumberFormat="1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left" vertical="center" wrapText="1"/>
    </xf>
    <xf numFmtId="49" fontId="10" fillId="0" borderId="312" xfId="0" applyNumberFormat="1" applyFont="1" applyFill="1" applyBorder="1" applyAlignment="1">
      <alignment horizontal="center" vertical="center" wrapText="1"/>
    </xf>
    <xf numFmtId="49" fontId="10" fillId="9" borderId="24" xfId="0" applyNumberFormat="1" applyFont="1" applyFill="1" applyBorder="1" applyAlignment="1">
      <alignment horizontal="left" vertical="center"/>
    </xf>
    <xf numFmtId="0" fontId="10" fillId="9" borderId="24" xfId="0" applyFont="1" applyFill="1" applyBorder="1" applyAlignment="1">
      <alignment horizontal="left" vertical="center"/>
    </xf>
    <xf numFmtId="49" fontId="10" fillId="0" borderId="28" xfId="0" applyNumberFormat="1" applyFont="1" applyFill="1" applyBorder="1" applyAlignment="1">
      <alignment horizontal="center" vertical="center"/>
    </xf>
    <xf numFmtId="49" fontId="10" fillId="9" borderId="2" xfId="0" applyNumberFormat="1" applyFont="1" applyFill="1" applyBorder="1" applyAlignment="1">
      <alignment horizontal="left" vertical="center"/>
    </xf>
    <xf numFmtId="0" fontId="10" fillId="9" borderId="2" xfId="0" applyFont="1" applyFill="1" applyBorder="1" applyAlignment="1">
      <alignment horizontal="left" vertical="center"/>
    </xf>
    <xf numFmtId="0" fontId="10" fillId="8" borderId="124" xfId="0" applyFont="1" applyFill="1" applyBorder="1" applyAlignment="1" applyProtection="1">
      <alignment horizontal="center" vertical="center" wrapText="1"/>
    </xf>
    <xf numFmtId="0" fontId="10" fillId="8" borderId="127" xfId="0" applyFont="1" applyFill="1" applyBorder="1" applyAlignment="1" applyProtection="1">
      <alignment horizontal="center" vertical="center" wrapText="1"/>
    </xf>
    <xf numFmtId="0" fontId="9" fillId="8" borderId="2" xfId="0" applyFont="1" applyFill="1" applyBorder="1" applyAlignment="1">
      <alignment horizontal="center" vertical="center"/>
    </xf>
    <xf numFmtId="0" fontId="9" fillId="8" borderId="124" xfId="0" applyFont="1" applyFill="1" applyBorder="1" applyAlignment="1">
      <alignment horizontal="center" vertical="center"/>
    </xf>
    <xf numFmtId="0" fontId="6" fillId="7" borderId="312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9" fillId="0" borderId="312" xfId="0" applyFont="1" applyFill="1" applyBorder="1" applyAlignment="1">
      <alignment horizontal="center" vertical="center"/>
    </xf>
    <xf numFmtId="0" fontId="28" fillId="0" borderId="146" xfId="0" applyFont="1" applyFill="1" applyBorder="1" applyAlignment="1">
      <alignment horizontal="center" vertical="center"/>
    </xf>
    <xf numFmtId="0" fontId="28" fillId="0" borderId="125" xfId="0" applyFont="1" applyFill="1" applyBorder="1" applyAlignment="1">
      <alignment horizontal="center" vertical="center"/>
    </xf>
    <xf numFmtId="0" fontId="28" fillId="0" borderId="129" xfId="0" applyFont="1" applyFill="1" applyBorder="1" applyAlignment="1">
      <alignment horizontal="center" vertical="center"/>
    </xf>
    <xf numFmtId="0" fontId="10" fillId="0" borderId="146" xfId="0" applyFont="1" applyFill="1" applyBorder="1" applyAlignment="1">
      <alignment horizontal="center" vertical="center"/>
    </xf>
    <xf numFmtId="0" fontId="10" fillId="0" borderId="125" xfId="0" applyFont="1" applyFill="1" applyBorder="1" applyAlignment="1">
      <alignment horizontal="center" vertical="center"/>
    </xf>
    <xf numFmtId="0" fontId="10" fillId="0" borderId="129" xfId="0" applyFont="1" applyFill="1" applyBorder="1" applyAlignment="1">
      <alignment horizontal="center" vertical="center"/>
    </xf>
    <xf numFmtId="0" fontId="10" fillId="3" borderId="114" xfId="0" applyFont="1" applyFill="1" applyBorder="1" applyAlignment="1">
      <alignment horizontal="center" vertical="center" wrapText="1"/>
    </xf>
    <xf numFmtId="0" fontId="9" fillId="3" borderId="114" xfId="0" applyFont="1" applyFill="1" applyBorder="1" applyAlignment="1">
      <alignment vertical="center"/>
    </xf>
    <xf numFmtId="0" fontId="10" fillId="0" borderId="131" xfId="0" applyFont="1" applyFill="1" applyBorder="1" applyAlignment="1">
      <alignment horizontal="center" vertical="center"/>
    </xf>
    <xf numFmtId="0" fontId="10" fillId="0" borderId="119" xfId="0" applyFont="1" applyFill="1" applyBorder="1" applyAlignment="1">
      <alignment horizontal="center" vertical="center"/>
    </xf>
    <xf numFmtId="0" fontId="10" fillId="0" borderId="137" xfId="0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right" wrapText="1"/>
      <protection locked="0"/>
    </xf>
    <xf numFmtId="0" fontId="9" fillId="0" borderId="9" xfId="0" applyFont="1" applyFill="1" applyBorder="1" applyAlignment="1">
      <alignment wrapText="1"/>
    </xf>
    <xf numFmtId="164" fontId="7" fillId="0" borderId="9" xfId="0" applyNumberFormat="1" applyFont="1" applyFill="1" applyBorder="1" applyAlignment="1">
      <alignment horizontal="center" vertical="center" wrapText="1"/>
    </xf>
    <xf numFmtId="164" fontId="6" fillId="11" borderId="262" xfId="0" applyNumberFormat="1" applyFont="1" applyFill="1" applyBorder="1" applyAlignment="1">
      <alignment horizontal="center" vertical="center"/>
    </xf>
    <xf numFmtId="164" fontId="6" fillId="11" borderId="59" xfId="0" applyNumberFormat="1" applyFont="1" applyFill="1" applyBorder="1" applyAlignment="1">
      <alignment horizontal="center" vertical="center"/>
    </xf>
    <xf numFmtId="164" fontId="6" fillId="11" borderId="66" xfId="0" applyNumberFormat="1" applyFont="1" applyFill="1" applyBorder="1" applyAlignment="1">
      <alignment horizontal="center" vertical="center"/>
    </xf>
    <xf numFmtId="164" fontId="6" fillId="11" borderId="65" xfId="0" applyNumberFormat="1" applyFont="1" applyFill="1" applyBorder="1" applyAlignment="1">
      <alignment horizontal="center" vertical="center"/>
    </xf>
    <xf numFmtId="0" fontId="6" fillId="11" borderId="50" xfId="0" applyFont="1" applyFill="1" applyBorder="1" applyAlignment="1">
      <alignment horizontal="center" vertical="center" wrapText="1"/>
    </xf>
    <xf numFmtId="0" fontId="6" fillId="11" borderId="258" xfId="0" applyFont="1" applyFill="1" applyBorder="1" applyAlignment="1">
      <alignment horizontal="center" vertical="center" wrapText="1"/>
    </xf>
    <xf numFmtId="0" fontId="6" fillId="11" borderId="259" xfId="0" applyFont="1" applyFill="1" applyBorder="1" applyAlignment="1">
      <alignment horizontal="center" vertical="center" wrapText="1"/>
    </xf>
    <xf numFmtId="0" fontId="5" fillId="0" borderId="254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164" fontId="5" fillId="0" borderId="262" xfId="0" applyNumberFormat="1" applyFont="1" applyBorder="1" applyAlignment="1">
      <alignment vertical="center"/>
    </xf>
    <xf numFmtId="164" fontId="5" fillId="0" borderId="164" xfId="0" applyNumberFormat="1" applyFont="1" applyBorder="1" applyAlignment="1">
      <alignment vertical="center"/>
    </xf>
    <xf numFmtId="164" fontId="5" fillId="0" borderId="41" xfId="0" applyNumberFormat="1" applyFont="1" applyBorder="1" applyAlignment="1">
      <alignment vertical="center"/>
    </xf>
    <xf numFmtId="164" fontId="5" fillId="0" borderId="167" xfId="0" applyNumberFormat="1" applyFont="1" applyBorder="1" applyAlignment="1">
      <alignment vertical="center"/>
    </xf>
    <xf numFmtId="164" fontId="5" fillId="0" borderId="66" xfId="0" applyNumberFormat="1" applyFont="1" applyBorder="1" applyAlignment="1">
      <alignment vertical="center"/>
    </xf>
    <xf numFmtId="164" fontId="5" fillId="0" borderId="170" xfId="0" applyNumberFormat="1" applyFont="1" applyBorder="1" applyAlignment="1">
      <alignment vertical="center"/>
    </xf>
    <xf numFmtId="164" fontId="5" fillId="0" borderId="153" xfId="0" applyNumberFormat="1" applyFont="1" applyBorder="1" applyAlignment="1">
      <alignment vertical="center"/>
    </xf>
    <xf numFmtId="164" fontId="5" fillId="0" borderId="154" xfId="0" applyNumberFormat="1" applyFont="1" applyBorder="1" applyAlignment="1">
      <alignment vertical="center"/>
    </xf>
    <xf numFmtId="164" fontId="5" fillId="0" borderId="155" xfId="0" applyNumberFormat="1" applyFont="1" applyBorder="1" applyAlignment="1">
      <alignment vertical="center"/>
    </xf>
    <xf numFmtId="164" fontId="5" fillId="0" borderId="147" xfId="0" applyNumberFormat="1" applyFont="1" applyBorder="1" applyAlignment="1">
      <alignment vertical="center"/>
    </xf>
    <xf numFmtId="164" fontId="5" fillId="0" borderId="148" xfId="0" applyNumberFormat="1" applyFont="1" applyBorder="1" applyAlignment="1">
      <alignment vertical="center"/>
    </xf>
    <xf numFmtId="164" fontId="5" fillId="0" borderId="149" xfId="0" applyNumberFormat="1" applyFont="1" applyBorder="1" applyAlignment="1">
      <alignment vertical="center"/>
    </xf>
    <xf numFmtId="164" fontId="5" fillId="0" borderId="150" xfId="0" applyNumberFormat="1" applyFont="1" applyBorder="1" applyAlignment="1">
      <alignment vertical="center"/>
    </xf>
    <xf numFmtId="164" fontId="5" fillId="0" borderId="158" xfId="0" applyNumberFormat="1" applyFont="1" applyBorder="1" applyAlignment="1">
      <alignment vertical="center"/>
    </xf>
    <xf numFmtId="164" fontId="5" fillId="0" borderId="159" xfId="0" applyNumberFormat="1" applyFont="1" applyBorder="1" applyAlignment="1">
      <alignment vertical="center"/>
    </xf>
    <xf numFmtId="164" fontId="6" fillId="8" borderId="259" xfId="0" applyNumberFormat="1" applyFont="1" applyFill="1" applyBorder="1" applyAlignment="1">
      <alignment horizontal="center" vertical="center" wrapText="1"/>
    </xf>
    <xf numFmtId="164" fontId="6" fillId="8" borderId="2" xfId="0" applyNumberFormat="1" applyFont="1" applyFill="1" applyBorder="1" applyAlignment="1">
      <alignment horizontal="center" vertical="center"/>
    </xf>
    <xf numFmtId="0" fontId="6" fillId="8" borderId="50" xfId="0" applyFont="1" applyFill="1" applyBorder="1" applyAlignment="1">
      <alignment horizontal="center" vertical="center" wrapText="1"/>
    </xf>
    <xf numFmtId="0" fontId="6" fillId="8" borderId="258" xfId="0" applyFont="1" applyFill="1" applyBorder="1" applyAlignment="1">
      <alignment horizontal="center" vertical="center" wrapText="1"/>
    </xf>
    <xf numFmtId="0" fontId="6" fillId="8" borderId="259" xfId="0" applyFont="1" applyFill="1" applyBorder="1" applyAlignment="1">
      <alignment horizontal="center" vertical="center" wrapText="1"/>
    </xf>
    <xf numFmtId="164" fontId="6" fillId="8" borderId="262" xfId="0" applyNumberFormat="1" applyFont="1" applyFill="1" applyBorder="1" applyAlignment="1">
      <alignment horizontal="center" vertical="center"/>
    </xf>
    <xf numFmtId="164" fontId="6" fillId="8" borderId="59" xfId="0" applyNumberFormat="1" applyFont="1" applyFill="1" applyBorder="1" applyAlignment="1">
      <alignment horizontal="center" vertical="center"/>
    </xf>
    <xf numFmtId="164" fontId="6" fillId="8" borderId="66" xfId="0" applyNumberFormat="1" applyFont="1" applyFill="1" applyBorder="1" applyAlignment="1">
      <alignment horizontal="center" vertical="center"/>
    </xf>
    <xf numFmtId="164" fontId="6" fillId="8" borderId="65" xfId="0" applyNumberFormat="1" applyFont="1" applyFill="1" applyBorder="1" applyAlignment="1">
      <alignment horizontal="center" vertical="center"/>
    </xf>
    <xf numFmtId="164" fontId="5" fillId="0" borderId="151" xfId="0" applyNumberFormat="1" applyFont="1" applyBorder="1" applyAlignment="1">
      <alignment vertical="center"/>
    </xf>
    <xf numFmtId="164" fontId="5" fillId="0" borderId="152" xfId="0" applyNumberFormat="1" applyFont="1" applyBorder="1" applyAlignment="1">
      <alignment vertical="center"/>
    </xf>
    <xf numFmtId="0" fontId="11" fillId="0" borderId="9" xfId="0" applyFont="1" applyFill="1" applyBorder="1" applyAlignment="1">
      <alignment horizontal="center" vertical="center" wrapText="1"/>
    </xf>
    <xf numFmtId="164" fontId="5" fillId="0" borderId="248" xfId="0" applyNumberFormat="1" applyFont="1" applyBorder="1" applyAlignment="1">
      <alignment vertical="center"/>
    </xf>
    <xf numFmtId="164" fontId="5" fillId="0" borderId="13" xfId="0" applyNumberFormat="1" applyFont="1" applyBorder="1" applyAlignment="1">
      <alignment vertical="center"/>
    </xf>
    <xf numFmtId="164" fontId="5" fillId="0" borderId="67" xfId="0" applyNumberFormat="1" applyFont="1" applyBorder="1" applyAlignment="1">
      <alignment vertical="center"/>
    </xf>
    <xf numFmtId="164" fontId="6" fillId="8" borderId="50" xfId="0" applyNumberFormat="1" applyFont="1" applyFill="1" applyBorder="1" applyAlignment="1">
      <alignment horizontal="center" vertical="center" wrapText="1"/>
    </xf>
    <xf numFmtId="164" fontId="6" fillId="8" borderId="258" xfId="0" applyNumberFormat="1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textRotation="90"/>
    </xf>
    <xf numFmtId="165" fontId="5" fillId="0" borderId="262" xfId="0" applyNumberFormat="1" applyFont="1" applyBorder="1" applyAlignment="1">
      <alignment vertical="center"/>
    </xf>
    <xf numFmtId="0" fontId="5" fillId="0" borderId="266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6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66" fontId="5" fillId="0" borderId="248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5" fillId="0" borderId="237" xfId="0" applyFont="1" applyBorder="1" applyAlignment="1">
      <alignment vertical="center"/>
    </xf>
    <xf numFmtId="0" fontId="5" fillId="0" borderId="228" xfId="0" applyFont="1" applyBorder="1" applyAlignment="1">
      <alignment vertical="center"/>
    </xf>
    <xf numFmtId="0" fontId="5" fillId="0" borderId="238" xfId="0" applyFont="1" applyBorder="1" applyAlignment="1">
      <alignment vertical="center"/>
    </xf>
    <xf numFmtId="0" fontId="5" fillId="0" borderId="154" xfId="0" applyFont="1" applyBorder="1" applyAlignment="1">
      <alignment vertical="center"/>
    </xf>
    <xf numFmtId="0" fontId="5" fillId="0" borderId="155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68" xfId="0" applyFont="1" applyBorder="1" applyAlignment="1">
      <alignment vertical="center"/>
    </xf>
    <xf numFmtId="0" fontId="5" fillId="0" borderId="148" xfId="0" applyFont="1" applyBorder="1" applyAlignment="1">
      <alignment vertical="center"/>
    </xf>
    <xf numFmtId="0" fontId="5" fillId="0" borderId="149" xfId="0" applyFont="1" applyBorder="1" applyAlignment="1">
      <alignment vertical="center"/>
    </xf>
    <xf numFmtId="0" fontId="5" fillId="0" borderId="150" xfId="0" applyFont="1" applyBorder="1" applyAlignment="1">
      <alignment vertical="center"/>
    </xf>
    <xf numFmtId="0" fontId="5" fillId="0" borderId="158" xfId="0" applyFont="1" applyBorder="1" applyAlignment="1">
      <alignment vertical="center"/>
    </xf>
    <xf numFmtId="0" fontId="5" fillId="0" borderId="159" xfId="0" applyFont="1" applyBorder="1" applyAlignment="1">
      <alignment vertical="center"/>
    </xf>
    <xf numFmtId="0" fontId="6" fillId="8" borderId="258" xfId="0" applyFont="1" applyFill="1" applyBorder="1" applyAlignment="1">
      <alignment vertical="center" wrapText="1"/>
    </xf>
    <xf numFmtId="0" fontId="6" fillId="8" borderId="259" xfId="0" applyFont="1" applyFill="1" applyBorder="1" applyAlignment="1">
      <alignment vertical="center" wrapText="1"/>
    </xf>
    <xf numFmtId="0" fontId="5" fillId="8" borderId="50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6" fillId="8" borderId="262" xfId="0" applyFont="1" applyFill="1" applyBorder="1" applyAlignment="1">
      <alignment horizontal="center" vertical="center" wrapText="1"/>
    </xf>
    <xf numFmtId="0" fontId="5" fillId="8" borderId="59" xfId="0" applyFont="1" applyFill="1" applyBorder="1" applyAlignment="1">
      <alignment horizontal="center" vertical="center"/>
    </xf>
    <xf numFmtId="0" fontId="5" fillId="8" borderId="66" xfId="0" applyFont="1" applyFill="1" applyBorder="1" applyAlignment="1">
      <alignment horizontal="center" vertical="center"/>
    </xf>
    <xf numFmtId="0" fontId="5" fillId="8" borderId="65" xfId="0" applyFont="1" applyFill="1" applyBorder="1" applyAlignment="1">
      <alignment horizontal="center" vertical="center"/>
    </xf>
    <xf numFmtId="164" fontId="6" fillId="4" borderId="50" xfId="0" applyNumberFormat="1" applyFont="1" applyFill="1" applyBorder="1" applyAlignment="1">
      <alignment horizontal="left" vertical="center"/>
    </xf>
    <xf numFmtId="164" fontId="6" fillId="4" borderId="258" xfId="0" applyNumberFormat="1" applyFont="1" applyFill="1" applyBorder="1" applyAlignment="1">
      <alignment horizontal="left" vertical="center"/>
    </xf>
    <xf numFmtId="164" fontId="6" fillId="7" borderId="156" xfId="0" applyNumberFormat="1" applyFont="1" applyFill="1" applyBorder="1" applyAlignment="1">
      <alignment vertical="center"/>
    </xf>
    <xf numFmtId="0" fontId="6" fillId="7" borderId="157" xfId="0" applyFont="1" applyFill="1" applyBorder="1" applyAlignment="1">
      <alignment vertical="center"/>
    </xf>
    <xf numFmtId="166" fontId="6" fillId="7" borderId="50" xfId="0" applyNumberFormat="1" applyFont="1" applyFill="1" applyBorder="1" applyAlignment="1">
      <alignment vertical="center"/>
    </xf>
    <xf numFmtId="0" fontId="5" fillId="7" borderId="259" xfId="0" applyFont="1" applyFill="1" applyBorder="1" applyAlignment="1">
      <alignment vertical="center"/>
    </xf>
    <xf numFmtId="164" fontId="6" fillId="7" borderId="50" xfId="0" applyNumberFormat="1" applyFont="1" applyFill="1" applyBorder="1" applyAlignment="1">
      <alignment vertical="center"/>
    </xf>
    <xf numFmtId="164" fontId="6" fillId="7" borderId="259" xfId="0" applyNumberFormat="1" applyFont="1" applyFill="1" applyBorder="1" applyAlignment="1">
      <alignment vertical="center"/>
    </xf>
    <xf numFmtId="164" fontId="6" fillId="7" borderId="50" xfId="0" applyNumberFormat="1" applyFont="1" applyFill="1" applyBorder="1" applyAlignment="1">
      <alignment horizontal="left" vertical="center"/>
    </xf>
    <xf numFmtId="164" fontId="6" fillId="7" borderId="258" xfId="0" applyNumberFormat="1" applyFont="1" applyFill="1" applyBorder="1" applyAlignment="1">
      <alignment horizontal="left" vertical="center"/>
    </xf>
    <xf numFmtId="164" fontId="7" fillId="3" borderId="9" xfId="0" applyNumberFormat="1" applyFont="1" applyFill="1" applyBorder="1" applyAlignment="1">
      <alignment horizontal="center" vertical="center" wrapText="1"/>
    </xf>
    <xf numFmtId="164" fontId="6" fillId="11" borderId="50" xfId="0" applyNumberFormat="1" applyFont="1" applyFill="1" applyBorder="1" applyAlignment="1">
      <alignment horizontal="center" vertical="center" wrapText="1"/>
    </xf>
    <xf numFmtId="164" fontId="6" fillId="11" borderId="258" xfId="0" applyNumberFormat="1" applyFont="1" applyFill="1" applyBorder="1" applyAlignment="1">
      <alignment horizontal="center" vertical="center" wrapText="1"/>
    </xf>
    <xf numFmtId="164" fontId="6" fillId="11" borderId="259" xfId="0" applyNumberFormat="1" applyFont="1" applyFill="1" applyBorder="1" applyAlignment="1">
      <alignment horizontal="center" vertical="center" wrapText="1"/>
    </xf>
    <xf numFmtId="164" fontId="6" fillId="0" borderId="41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64" fontId="5" fillId="3" borderId="9" xfId="0" applyNumberFormat="1" applyFont="1" applyFill="1" applyBorder="1" applyAlignment="1">
      <alignment horizontal="right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11" borderId="2" xfId="0" applyNumberFormat="1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vertical="center"/>
    </xf>
    <xf numFmtId="0" fontId="11" fillId="3" borderId="9" xfId="0" applyFont="1" applyFill="1" applyBorder="1" applyAlignment="1"/>
    <xf numFmtId="0" fontId="9" fillId="0" borderId="9" xfId="0" applyFont="1" applyBorder="1" applyAlignment="1">
      <alignment horizontal="right" wrapText="1"/>
    </xf>
    <xf numFmtId="0" fontId="5" fillId="8" borderId="266" xfId="0" applyFont="1" applyFill="1" applyBorder="1" applyAlignment="1">
      <alignment vertical="center"/>
    </xf>
    <xf numFmtId="0" fontId="5" fillId="8" borderId="66" xfId="0" applyFont="1" applyFill="1" applyBorder="1" applyAlignment="1">
      <alignment vertical="center"/>
    </xf>
    <xf numFmtId="0" fontId="5" fillId="8" borderId="9" xfId="0" applyFont="1" applyFill="1" applyBorder="1" applyAlignment="1">
      <alignment vertical="center"/>
    </xf>
    <xf numFmtId="164" fontId="6" fillId="8" borderId="2" xfId="0" applyNumberFormat="1" applyFont="1" applyFill="1" applyBorder="1" applyAlignment="1">
      <alignment horizontal="center" vertical="center" wrapText="1"/>
    </xf>
    <xf numFmtId="164" fontId="6" fillId="8" borderId="259" xfId="0" applyNumberFormat="1" applyFont="1" applyFill="1" applyBorder="1" applyAlignment="1">
      <alignment horizontal="center" vertical="center"/>
    </xf>
    <xf numFmtId="164" fontId="9" fillId="0" borderId="147" xfId="0" applyNumberFormat="1" applyFont="1" applyBorder="1" applyAlignment="1">
      <alignment vertical="center"/>
    </xf>
    <xf numFmtId="164" fontId="9" fillId="0" borderId="148" xfId="0" applyNumberFormat="1" applyFont="1" applyBorder="1" applyAlignment="1">
      <alignment vertical="center"/>
    </xf>
    <xf numFmtId="164" fontId="9" fillId="0" borderId="149" xfId="0" applyNumberFormat="1" applyFont="1" applyBorder="1" applyAlignment="1">
      <alignment vertical="center"/>
    </xf>
    <xf numFmtId="164" fontId="9" fillId="0" borderId="150" xfId="0" applyNumberFormat="1" applyFont="1" applyBorder="1" applyAlignment="1">
      <alignment vertical="center"/>
    </xf>
    <xf numFmtId="164" fontId="9" fillId="0" borderId="151" xfId="0" applyNumberFormat="1" applyFont="1" applyBorder="1" applyAlignment="1">
      <alignment vertical="center"/>
    </xf>
    <xf numFmtId="164" fontId="9" fillId="0" borderId="152" xfId="0" applyNumberFormat="1" applyFont="1" applyBorder="1" applyAlignment="1">
      <alignment vertical="center"/>
    </xf>
    <xf numFmtId="164" fontId="9" fillId="0" borderId="153" xfId="0" applyNumberFormat="1" applyFont="1" applyBorder="1" applyAlignment="1">
      <alignment vertical="center"/>
    </xf>
    <xf numFmtId="164" fontId="9" fillId="0" borderId="154" xfId="0" applyNumberFormat="1" applyFont="1" applyBorder="1" applyAlignment="1">
      <alignment vertical="center"/>
    </xf>
    <xf numFmtId="164" fontId="9" fillId="0" borderId="160" xfId="0" applyNumberFormat="1" applyFont="1" applyBorder="1" applyAlignment="1">
      <alignment vertical="center"/>
    </xf>
    <xf numFmtId="0" fontId="9" fillId="0" borderId="254" xfId="0" applyFont="1" applyBorder="1" applyAlignment="1">
      <alignment horizontal="center" vertical="center" textRotation="90"/>
    </xf>
    <xf numFmtId="0" fontId="9" fillId="0" borderId="14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164" fontId="10" fillId="7" borderId="50" xfId="0" applyNumberFormat="1" applyFont="1" applyFill="1" applyBorder="1" applyAlignment="1">
      <alignment vertical="center"/>
    </xf>
    <xf numFmtId="0" fontId="10" fillId="7" borderId="259" xfId="0" applyFont="1" applyFill="1" applyBorder="1" applyAlignment="1">
      <alignment vertical="center"/>
    </xf>
    <xf numFmtId="164" fontId="9" fillId="0" borderId="254" xfId="0" applyNumberFormat="1" applyFont="1" applyBorder="1" applyAlignment="1">
      <alignment horizontal="center" vertical="center" textRotation="90" wrapText="1"/>
    </xf>
    <xf numFmtId="0" fontId="9" fillId="0" borderId="14" xfId="0" applyFont="1" applyBorder="1" applyAlignment="1">
      <alignment textRotation="90"/>
    </xf>
    <xf numFmtId="0" fontId="9" fillId="0" borderId="8" xfId="0" applyFont="1" applyBorder="1" applyAlignment="1">
      <alignment textRotation="90"/>
    </xf>
    <xf numFmtId="164" fontId="9" fillId="0" borderId="214" xfId="0" applyNumberFormat="1" applyFont="1" applyBorder="1" applyAlignment="1">
      <alignment vertical="center"/>
    </xf>
    <xf numFmtId="164" fontId="9" fillId="0" borderId="175" xfId="0" applyNumberFormat="1" applyFont="1" applyBorder="1" applyAlignment="1">
      <alignment vertical="center"/>
    </xf>
    <xf numFmtId="164" fontId="9" fillId="0" borderId="216" xfId="0" applyNumberFormat="1" applyFont="1" applyBorder="1" applyAlignment="1">
      <alignment vertical="center"/>
    </xf>
    <xf numFmtId="164" fontId="9" fillId="0" borderId="183" xfId="0" applyNumberFormat="1" applyFont="1" applyBorder="1" applyAlignment="1">
      <alignment vertical="center"/>
    </xf>
    <xf numFmtId="164" fontId="9" fillId="0" borderId="220" xfId="0" applyNumberFormat="1" applyFont="1" applyBorder="1" applyAlignment="1">
      <alignment vertical="center"/>
    </xf>
    <xf numFmtId="164" fontId="9" fillId="0" borderId="186" xfId="0" applyNumberFormat="1" applyFont="1" applyBorder="1" applyAlignment="1">
      <alignment vertical="center"/>
    </xf>
    <xf numFmtId="164" fontId="9" fillId="0" borderId="215" xfId="0" applyNumberFormat="1" applyFont="1" applyBorder="1" applyAlignment="1">
      <alignment vertical="center"/>
    </xf>
    <xf numFmtId="164" fontId="9" fillId="0" borderId="217" xfId="0" applyNumberFormat="1" applyFont="1" applyBorder="1" applyAlignment="1">
      <alignment vertical="center"/>
    </xf>
    <xf numFmtId="164" fontId="9" fillId="0" borderId="239" xfId="0" applyNumberFormat="1" applyFont="1" applyBorder="1" applyAlignment="1">
      <alignment vertical="center"/>
    </xf>
    <xf numFmtId="164" fontId="9" fillId="0" borderId="240" xfId="0" applyNumberFormat="1" applyFont="1" applyBorder="1" applyAlignment="1">
      <alignment vertical="center"/>
    </xf>
    <xf numFmtId="164" fontId="9" fillId="0" borderId="241" xfId="0" applyNumberFormat="1" applyFont="1" applyBorder="1" applyAlignment="1">
      <alignment vertical="center"/>
    </xf>
    <xf numFmtId="164" fontId="9" fillId="0" borderId="242" xfId="0" applyNumberFormat="1" applyFont="1" applyBorder="1" applyAlignment="1">
      <alignment vertical="center"/>
    </xf>
    <xf numFmtId="164" fontId="9" fillId="0" borderId="243" xfId="0" applyNumberFormat="1" applyFont="1" applyBorder="1" applyAlignment="1">
      <alignment vertical="center"/>
    </xf>
    <xf numFmtId="164" fontId="9" fillId="0" borderId="244" xfId="0" applyNumberFormat="1" applyFont="1" applyBorder="1" applyAlignment="1">
      <alignment vertical="center"/>
    </xf>
    <xf numFmtId="164" fontId="9" fillId="0" borderId="245" xfId="0" applyNumberFormat="1" applyFont="1" applyBorder="1" applyAlignment="1">
      <alignment vertical="center"/>
    </xf>
    <xf numFmtId="164" fontId="9" fillId="0" borderId="231" xfId="0" applyNumberFormat="1" applyFont="1" applyBorder="1" applyAlignment="1">
      <alignment vertical="center"/>
    </xf>
    <xf numFmtId="164" fontId="9" fillId="0" borderId="184" xfId="0" applyNumberFormat="1" applyFont="1" applyBorder="1" applyAlignment="1">
      <alignment vertical="center"/>
    </xf>
    <xf numFmtId="164" fontId="9" fillId="0" borderId="246" xfId="0" applyNumberFormat="1" applyFont="1" applyBorder="1" applyAlignment="1">
      <alignment vertical="center"/>
    </xf>
    <xf numFmtId="4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26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left" vertical="center"/>
    </xf>
    <xf numFmtId="0" fontId="6" fillId="8" borderId="21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/>
    </xf>
    <xf numFmtId="0" fontId="9" fillId="8" borderId="45" xfId="0" applyFont="1" applyFill="1" applyBorder="1" applyAlignment="1">
      <alignment horizontal="center" vertical="center"/>
    </xf>
    <xf numFmtId="0" fontId="6" fillId="8" borderId="50" xfId="0" applyFont="1" applyFill="1" applyBorder="1" applyAlignment="1">
      <alignment horizontal="center" vertical="center"/>
    </xf>
    <xf numFmtId="0" fontId="6" fillId="8" borderId="84" xfId="0" applyFont="1" applyFill="1" applyBorder="1" applyAlignment="1">
      <alignment horizontal="center" vertical="center"/>
    </xf>
    <xf numFmtId="0" fontId="6" fillId="8" borderId="34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vertical="center"/>
    </xf>
    <xf numFmtId="0" fontId="9" fillId="8" borderId="84" xfId="0" applyFont="1" applyFill="1" applyBorder="1" applyAlignment="1">
      <alignment vertical="center"/>
    </xf>
    <xf numFmtId="0" fontId="6" fillId="8" borderId="161" xfId="0" applyFont="1" applyFill="1" applyBorder="1" applyAlignment="1">
      <alignment horizontal="center" vertical="center" wrapText="1"/>
    </xf>
    <xf numFmtId="0" fontId="9" fillId="8" borderId="34" xfId="0" applyFont="1" applyFill="1" applyBorder="1" applyAlignment="1">
      <alignment vertical="center"/>
    </xf>
    <xf numFmtId="0" fontId="10" fillId="8" borderId="142" xfId="0" applyFont="1" applyFill="1" applyBorder="1" applyAlignment="1">
      <alignment horizontal="center" vertical="center" wrapText="1"/>
    </xf>
    <xf numFmtId="0" fontId="9" fillId="8" borderId="144" xfId="0" applyFont="1" applyFill="1" applyBorder="1" applyAlignment="1">
      <alignment horizontal="center" vertical="center" wrapText="1"/>
    </xf>
    <xf numFmtId="0" fontId="6" fillId="8" borderId="45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3" fillId="8" borderId="124" xfId="0" applyFont="1" applyFill="1" applyBorder="1" applyAlignment="1">
      <alignment horizontal="center" vertical="center" wrapText="1"/>
    </xf>
    <xf numFmtId="0" fontId="8" fillId="8" borderId="127" xfId="0" applyFont="1" applyFill="1" applyBorder="1" applyAlignment="1">
      <alignment horizontal="center" vertical="center" wrapText="1"/>
    </xf>
    <xf numFmtId="4" fontId="9" fillId="0" borderId="0" xfId="0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3" fillId="8" borderId="120" xfId="0" applyFont="1" applyFill="1" applyBorder="1" applyAlignment="1">
      <alignment horizontal="center" vertical="center" wrapText="1"/>
    </xf>
    <xf numFmtId="0" fontId="13" fillId="8" borderId="28" xfId="0" applyFont="1" applyFill="1" applyBorder="1" applyAlignment="1">
      <alignment horizontal="center" vertical="center"/>
    </xf>
    <xf numFmtId="0" fontId="13" fillId="8" borderId="312" xfId="0" applyFont="1" applyFill="1" applyBorder="1" applyAlignment="1">
      <alignment horizontal="center" vertical="center"/>
    </xf>
    <xf numFmtId="0" fontId="13" fillId="8" borderId="124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 wrapText="1"/>
    </xf>
    <xf numFmtId="0" fontId="13" fillId="8" borderId="24" xfId="0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vertical="center" wrapText="1"/>
    </xf>
    <xf numFmtId="0" fontId="13" fillId="8" borderId="12" xfId="0" applyFont="1" applyFill="1" applyBorder="1" applyAlignment="1">
      <alignment horizontal="center" vertical="center" wrapText="1"/>
    </xf>
    <xf numFmtId="0" fontId="8" fillId="8" borderId="122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49" fontId="6" fillId="8" borderId="134" xfId="0" applyNumberFormat="1" applyFont="1" applyFill="1" applyBorder="1" applyAlignment="1">
      <alignment horizontal="left" vertical="center" wrapText="1"/>
    </xf>
    <xf numFmtId="0" fontId="5" fillId="8" borderId="247" xfId="0" applyFont="1" applyFill="1" applyBorder="1" applyAlignment="1">
      <alignment horizontal="left" vertical="center"/>
    </xf>
    <xf numFmtId="0" fontId="5" fillId="8" borderId="107" xfId="0" applyFont="1" applyFill="1" applyBorder="1" applyAlignment="1">
      <alignment horizontal="left" vertical="center"/>
    </xf>
    <xf numFmtId="0" fontId="5" fillId="8" borderId="134" xfId="0" applyNumberFormat="1" applyFont="1" applyFill="1" applyBorder="1" applyAlignment="1">
      <alignment horizontal="center" vertical="center" wrapText="1"/>
    </xf>
    <xf numFmtId="0" fontId="5" fillId="8" borderId="33" xfId="0" applyNumberFormat="1" applyFont="1" applyFill="1" applyBorder="1" applyAlignment="1">
      <alignment horizontal="center" vertical="center" wrapText="1"/>
    </xf>
    <xf numFmtId="0" fontId="5" fillId="8" borderId="132" xfId="0" applyFont="1" applyFill="1" applyBorder="1" applyAlignment="1">
      <alignment vertical="center"/>
    </xf>
    <xf numFmtId="165" fontId="5" fillId="8" borderId="106" xfId="0" applyNumberFormat="1" applyFont="1" applyFill="1" applyBorder="1" applyAlignment="1">
      <alignment horizontal="center" vertical="center" wrapText="1"/>
    </xf>
    <xf numFmtId="165" fontId="5" fillId="8" borderId="258" xfId="0" applyNumberFormat="1" applyFont="1" applyFill="1" applyBorder="1" applyAlignment="1">
      <alignment horizontal="center" vertical="center" wrapText="1"/>
    </xf>
    <xf numFmtId="0" fontId="5" fillId="8" borderId="264" xfId="0" applyFont="1" applyFill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2" fillId="8" borderId="124" xfId="0" applyFont="1" applyFill="1" applyBorder="1" applyAlignment="1">
      <alignment horizontal="center" vertical="center"/>
    </xf>
    <xf numFmtId="0" fontId="12" fillId="8" borderId="120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vertical="center" wrapText="1"/>
    </xf>
    <xf numFmtId="0" fontId="5" fillId="0" borderId="84" xfId="0" applyFont="1" applyBorder="1" applyAlignment="1">
      <alignment vertical="center" wrapText="1"/>
    </xf>
    <xf numFmtId="0" fontId="5" fillId="0" borderId="84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6" fillId="0" borderId="66" xfId="0" applyFont="1" applyFill="1" applyBorder="1" applyAlignment="1">
      <alignment horizontal="left" vertical="center" wrapText="1"/>
    </xf>
    <xf numFmtId="0" fontId="5" fillId="0" borderId="65" xfId="0" applyFont="1" applyFill="1" applyBorder="1" applyAlignment="1">
      <alignment vertical="center" wrapText="1"/>
    </xf>
    <xf numFmtId="0" fontId="6" fillId="0" borderId="66" xfId="0" applyFont="1" applyFill="1" applyBorder="1" applyAlignment="1">
      <alignment vertical="center" wrapText="1"/>
    </xf>
    <xf numFmtId="0" fontId="12" fillId="0" borderId="65" xfId="0" applyFont="1" applyFill="1" applyBorder="1" applyAlignment="1">
      <alignment vertical="center"/>
    </xf>
    <xf numFmtId="0" fontId="6" fillId="0" borderId="126" xfId="0" applyFont="1" applyFill="1" applyBorder="1" applyAlignment="1">
      <alignment vertical="center" wrapText="1"/>
    </xf>
    <xf numFmtId="0" fontId="5" fillId="0" borderId="128" xfId="0" applyFont="1" applyFill="1" applyBorder="1" applyAlignment="1">
      <alignment vertical="center"/>
    </xf>
    <xf numFmtId="0" fontId="6" fillId="0" borderId="50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vertical="center"/>
    </xf>
  </cellXfs>
  <cellStyles count="7">
    <cellStyle name="Čárka" xfId="6" builtinId="3"/>
    <cellStyle name="Čárka 2" xfId="1" xr:uid="{00000000-0005-0000-0000-000001000000}"/>
    <cellStyle name="čárky 2" xfId="2" xr:uid="{00000000-0005-0000-0000-000002000000}"/>
    <cellStyle name="Hypertextový odkaz" xfId="3" builtinId="8"/>
    <cellStyle name="Normální" xfId="0" builtinId="0"/>
    <cellStyle name="normální 2" xfId="4" xr:uid="{00000000-0005-0000-0000-000005000000}"/>
    <cellStyle name="normální 3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ZBOR_IQ2021/tabulky%20c.%201-7%20rozbor%20I_Q_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&#193;V&#282;RE&#268;N&#221;%20&#218;&#268;ET%202021/tabulky%20c.%201-8%20rozbor%20IV.%20Q.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příjmy "/>
      <sheetName val="2 výdaje "/>
      <sheetName val="3 ZČ, správní firmy"/>
      <sheetName val="4 ZČ, odbory"/>
      <sheetName val="5 ZČ celkem"/>
      <sheetName val="6 investice"/>
      <sheetName val="7 PO"/>
      <sheetName val="kapitálové výdaje"/>
    </sheetNames>
    <sheetDataSet>
      <sheetData sheetId="0"/>
      <sheetData sheetId="1"/>
      <sheetData sheetId="2">
        <row r="4">
          <cell r="BK4">
            <v>46</v>
          </cell>
        </row>
        <row r="5">
          <cell r="BK5">
            <v>747</v>
          </cell>
        </row>
        <row r="6">
          <cell r="BK6">
            <v>506</v>
          </cell>
        </row>
        <row r="7">
          <cell r="BK7">
            <v>12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příjmy "/>
      <sheetName val="2 výdaje "/>
      <sheetName val="3 ZČ, správní firmy"/>
      <sheetName val="4 ZČ, odbory"/>
      <sheetName val="5 ZČ celkem"/>
      <sheetName val="6 investice"/>
      <sheetName val="7 PO"/>
      <sheetName val="8 Transfery přijaté"/>
      <sheetName val="8 Transfery přijaté (2)"/>
      <sheetName val="kapitálové výdaje"/>
    </sheetNames>
    <sheetDataSet>
      <sheetData sheetId="0"/>
      <sheetData sheetId="1"/>
      <sheetData sheetId="2"/>
      <sheetData sheetId="3">
        <row r="101">
          <cell r="C101">
            <v>19500</v>
          </cell>
          <cell r="D101">
            <v>19500</v>
          </cell>
        </row>
        <row r="102">
          <cell r="C102">
            <v>2000</v>
          </cell>
          <cell r="D102">
            <v>2000</v>
          </cell>
        </row>
        <row r="103">
          <cell r="C103">
            <v>1400</v>
          </cell>
          <cell r="D103">
            <v>1400</v>
          </cell>
        </row>
        <row r="104">
          <cell r="C104">
            <v>1300</v>
          </cell>
          <cell r="D104">
            <v>1300</v>
          </cell>
        </row>
        <row r="105">
          <cell r="C105">
            <v>0</v>
          </cell>
          <cell r="D105">
            <v>0</v>
          </cell>
        </row>
        <row r="106">
          <cell r="C106">
            <v>200</v>
          </cell>
          <cell r="D106">
            <v>200</v>
          </cell>
        </row>
        <row r="107">
          <cell r="C107">
            <v>9770</v>
          </cell>
          <cell r="D107">
            <v>9300</v>
          </cell>
        </row>
        <row r="108">
          <cell r="C108">
            <v>0</v>
          </cell>
          <cell r="D108">
            <v>0</v>
          </cell>
        </row>
        <row r="109">
          <cell r="C109">
            <v>24000</v>
          </cell>
          <cell r="D109">
            <v>24000</v>
          </cell>
        </row>
        <row r="110">
          <cell r="C110">
            <v>26131</v>
          </cell>
          <cell r="D110">
            <v>26601</v>
          </cell>
        </row>
        <row r="111">
          <cell r="C111">
            <v>100</v>
          </cell>
          <cell r="D111">
            <v>100</v>
          </cell>
        </row>
        <row r="112">
          <cell r="C112">
            <v>0</v>
          </cell>
          <cell r="D112">
            <v>0</v>
          </cell>
        </row>
        <row r="113">
          <cell r="C113">
            <v>0</v>
          </cell>
          <cell r="D113">
            <v>0</v>
          </cell>
        </row>
        <row r="114">
          <cell r="C114">
            <v>3197</v>
          </cell>
          <cell r="D114">
            <v>3197</v>
          </cell>
        </row>
        <row r="115">
          <cell r="C115">
            <v>17363</v>
          </cell>
          <cell r="D115">
            <v>17363</v>
          </cell>
        </row>
        <row r="116">
          <cell r="C116">
            <v>0</v>
          </cell>
          <cell r="D116">
            <v>0</v>
          </cell>
        </row>
        <row r="118">
          <cell r="C118">
            <v>4144</v>
          </cell>
          <cell r="D118">
            <v>4144</v>
          </cell>
        </row>
        <row r="119">
          <cell r="C119">
            <v>8820</v>
          </cell>
          <cell r="D119">
            <v>8820</v>
          </cell>
        </row>
        <row r="120">
          <cell r="C120">
            <v>2000</v>
          </cell>
          <cell r="D120">
            <v>2000</v>
          </cell>
        </row>
        <row r="121">
          <cell r="C121">
            <v>1400</v>
          </cell>
          <cell r="D121">
            <v>1400</v>
          </cell>
        </row>
        <row r="122">
          <cell r="C122">
            <v>4017.5</v>
          </cell>
          <cell r="D122">
            <v>5133.5</v>
          </cell>
        </row>
        <row r="123">
          <cell r="C123">
            <v>12000</v>
          </cell>
          <cell r="D123">
            <v>12000</v>
          </cell>
        </row>
        <row r="124">
          <cell r="C124">
            <v>34768</v>
          </cell>
          <cell r="D124">
            <v>34768</v>
          </cell>
        </row>
        <row r="126">
          <cell r="C126">
            <v>100</v>
          </cell>
          <cell r="D126">
            <v>100</v>
          </cell>
        </row>
        <row r="127">
          <cell r="C127">
            <v>2000</v>
          </cell>
          <cell r="D127">
            <v>2000</v>
          </cell>
        </row>
        <row r="128">
          <cell r="C128">
            <v>57713</v>
          </cell>
          <cell r="D128">
            <v>57713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1:G162"/>
  <sheetViews>
    <sheetView view="pageBreakPreview" topLeftCell="B1" zoomScale="90" zoomScaleNormal="85" zoomScaleSheetLayoutView="90" workbookViewId="0">
      <selection activeCell="I2" sqref="I2"/>
    </sheetView>
  </sheetViews>
  <sheetFormatPr defaultColWidth="9.1328125" defaultRowHeight="12.75" x14ac:dyDescent="0.35"/>
  <cols>
    <col min="1" max="1" width="9.1328125" style="1" customWidth="1"/>
    <col min="2" max="2" width="10.265625" style="5" customWidth="1"/>
    <col min="3" max="3" width="45.86328125" style="1" customWidth="1"/>
    <col min="4" max="6" width="14.86328125" style="1" customWidth="1"/>
    <col min="7" max="7" width="16.265625" style="1" customWidth="1"/>
    <col min="8" max="16384" width="9.1328125" style="1"/>
  </cols>
  <sheetData>
    <row r="1" spans="1:7" ht="51.75" customHeight="1" thickBot="1" x14ac:dyDescent="0.4">
      <c r="A1" s="860" t="s">
        <v>404</v>
      </c>
      <c r="B1" s="860"/>
      <c r="C1" s="860"/>
      <c r="D1" s="860"/>
      <c r="E1" s="860"/>
      <c r="F1" s="860"/>
      <c r="G1" s="166" t="s">
        <v>584</v>
      </c>
    </row>
    <row r="2" spans="1:7" ht="36.6" customHeight="1" x14ac:dyDescent="0.35">
      <c r="A2" s="861" t="s">
        <v>220</v>
      </c>
      <c r="B2" s="862"/>
      <c r="C2" s="862"/>
      <c r="D2" s="862"/>
      <c r="E2" s="862"/>
      <c r="F2" s="862"/>
      <c r="G2" s="863"/>
    </row>
    <row r="3" spans="1:7" ht="30.6" customHeight="1" x14ac:dyDescent="0.35">
      <c r="A3" s="864" t="s">
        <v>221</v>
      </c>
      <c r="B3" s="866" t="s">
        <v>222</v>
      </c>
      <c r="C3" s="866"/>
      <c r="D3" s="866" t="s">
        <v>248</v>
      </c>
      <c r="E3" s="866" t="s">
        <v>405</v>
      </c>
      <c r="F3" s="866" t="s">
        <v>406</v>
      </c>
      <c r="G3" s="868" t="s">
        <v>22</v>
      </c>
    </row>
    <row r="4" spans="1:7" s="2" customFormat="1" ht="30.6" customHeight="1" x14ac:dyDescent="0.35">
      <c r="A4" s="865"/>
      <c r="B4" s="180" t="s">
        <v>223</v>
      </c>
      <c r="C4" s="180" t="s">
        <v>82</v>
      </c>
      <c r="D4" s="867"/>
      <c r="E4" s="866"/>
      <c r="F4" s="866"/>
      <c r="G4" s="868"/>
    </row>
    <row r="5" spans="1:7" ht="21" customHeight="1" x14ac:dyDescent="0.35">
      <c r="A5" s="858" t="s">
        <v>224</v>
      </c>
      <c r="B5" s="442">
        <v>1341</v>
      </c>
      <c r="C5" s="577" t="s">
        <v>407</v>
      </c>
      <c r="D5" s="717">
        <v>2100</v>
      </c>
      <c r="E5" s="718">
        <v>2100</v>
      </c>
      <c r="F5" s="718">
        <v>2245.9</v>
      </c>
      <c r="G5" s="719">
        <f t="shared" ref="G5:G12" si="0">F5/E5</f>
        <v>1.0694761904761905</v>
      </c>
    </row>
    <row r="6" spans="1:7" ht="21" customHeight="1" x14ac:dyDescent="0.35">
      <c r="A6" s="859"/>
      <c r="B6" s="443">
        <v>1342</v>
      </c>
      <c r="C6" s="578" t="s">
        <v>408</v>
      </c>
      <c r="D6" s="720">
        <v>4600</v>
      </c>
      <c r="E6" s="721">
        <v>4600</v>
      </c>
      <c r="F6" s="721">
        <v>4997.3999999999996</v>
      </c>
      <c r="G6" s="719">
        <f t="shared" si="0"/>
        <v>1.0863913043478259</v>
      </c>
    </row>
    <row r="7" spans="1:7" ht="21" customHeight="1" x14ac:dyDescent="0.35">
      <c r="A7" s="859"/>
      <c r="B7" s="443">
        <v>1343</v>
      </c>
      <c r="C7" s="578" t="s">
        <v>409</v>
      </c>
      <c r="D7" s="720">
        <v>15700</v>
      </c>
      <c r="E7" s="721">
        <v>15700</v>
      </c>
      <c r="F7" s="721">
        <v>16623</v>
      </c>
      <c r="G7" s="719">
        <f t="shared" si="0"/>
        <v>1.0587898089171974</v>
      </c>
    </row>
    <row r="8" spans="1:7" ht="21" customHeight="1" x14ac:dyDescent="0.35">
      <c r="A8" s="859"/>
      <c r="B8" s="443">
        <v>1344</v>
      </c>
      <c r="C8" s="578" t="s">
        <v>410</v>
      </c>
      <c r="D8" s="720">
        <v>100</v>
      </c>
      <c r="E8" s="721">
        <v>100</v>
      </c>
      <c r="F8" s="721">
        <v>136.4</v>
      </c>
      <c r="G8" s="719">
        <f>F8/E8</f>
        <v>1.3640000000000001</v>
      </c>
    </row>
    <row r="9" spans="1:7" ht="21" customHeight="1" x14ac:dyDescent="0.35">
      <c r="A9" s="859"/>
      <c r="B9" s="443">
        <v>1349</v>
      </c>
      <c r="C9" s="578" t="s">
        <v>411</v>
      </c>
      <c r="D9" s="720">
        <v>0</v>
      </c>
      <c r="E9" s="721">
        <v>0</v>
      </c>
      <c r="F9" s="721">
        <v>54.4</v>
      </c>
      <c r="G9" s="719"/>
    </row>
    <row r="10" spans="1:7" ht="21" customHeight="1" x14ac:dyDescent="0.35">
      <c r="A10" s="859"/>
      <c r="B10" s="443">
        <v>1361</v>
      </c>
      <c r="C10" s="578" t="s">
        <v>412</v>
      </c>
      <c r="D10" s="720">
        <v>10751</v>
      </c>
      <c r="E10" s="721">
        <v>10751</v>
      </c>
      <c r="F10" s="721">
        <v>14565.8</v>
      </c>
      <c r="G10" s="719">
        <f t="shared" si="0"/>
        <v>1.3548321086410566</v>
      </c>
    </row>
    <row r="11" spans="1:7" ht="21" customHeight="1" x14ac:dyDescent="0.35">
      <c r="A11" s="859"/>
      <c r="B11" s="445">
        <v>1511</v>
      </c>
      <c r="C11" s="579" t="s">
        <v>413</v>
      </c>
      <c r="D11" s="722">
        <v>87600</v>
      </c>
      <c r="E11" s="723">
        <v>87600</v>
      </c>
      <c r="F11" s="722">
        <v>89883</v>
      </c>
      <c r="G11" s="724">
        <f t="shared" si="0"/>
        <v>1.0260616438356165</v>
      </c>
    </row>
    <row r="12" spans="1:7" ht="29.25" customHeight="1" x14ac:dyDescent="0.35">
      <c r="A12" s="859"/>
      <c r="B12" s="839" t="s">
        <v>27</v>
      </c>
      <c r="C12" s="840"/>
      <c r="D12" s="186">
        <f>SUM(D5:D11)</f>
        <v>120851</v>
      </c>
      <c r="E12" s="186">
        <f>SUM(E5:E11)</f>
        <v>120851</v>
      </c>
      <c r="F12" s="186">
        <f>SUM(F5:F11)</f>
        <v>128505.9</v>
      </c>
      <c r="G12" s="187">
        <f t="shared" si="0"/>
        <v>1.0633416355677652</v>
      </c>
    </row>
    <row r="13" spans="1:7" ht="21" customHeight="1" x14ac:dyDescent="0.35">
      <c r="A13" s="858" t="s">
        <v>225</v>
      </c>
      <c r="B13" s="443">
        <v>2111</v>
      </c>
      <c r="C13" s="444" t="s">
        <v>134</v>
      </c>
      <c r="D13" s="720">
        <v>0</v>
      </c>
      <c r="E13" s="721">
        <v>0</v>
      </c>
      <c r="F13" s="721">
        <v>2.6</v>
      </c>
      <c r="G13" s="719"/>
    </row>
    <row r="14" spans="1:7" ht="21" customHeight="1" x14ac:dyDescent="0.35">
      <c r="A14" s="859"/>
      <c r="B14" s="443">
        <v>2141</v>
      </c>
      <c r="C14" s="444" t="s">
        <v>0</v>
      </c>
      <c r="D14" s="720">
        <v>7300</v>
      </c>
      <c r="E14" s="721">
        <v>7300</v>
      </c>
      <c r="F14" s="721">
        <v>29688.7</v>
      </c>
      <c r="G14" s="719">
        <f>F14/E14</f>
        <v>4.0669452054794526</v>
      </c>
    </row>
    <row r="15" spans="1:7" ht="21" customHeight="1" x14ac:dyDescent="0.35">
      <c r="A15" s="859"/>
      <c r="B15" s="447">
        <v>2149</v>
      </c>
      <c r="C15" s="448" t="s">
        <v>375</v>
      </c>
      <c r="D15" s="720">
        <v>0</v>
      </c>
      <c r="E15" s="721">
        <v>0</v>
      </c>
      <c r="F15" s="721">
        <v>6689.9</v>
      </c>
      <c r="G15" s="725"/>
    </row>
    <row r="16" spans="1:7" ht="21" customHeight="1" x14ac:dyDescent="0.35">
      <c r="A16" s="859"/>
      <c r="B16" s="443">
        <v>2212</v>
      </c>
      <c r="C16" s="444" t="s">
        <v>226</v>
      </c>
      <c r="D16" s="720">
        <v>20640</v>
      </c>
      <c r="E16" s="721">
        <v>21454.7</v>
      </c>
      <c r="F16" s="721">
        <v>23078.400000000001</v>
      </c>
      <c r="G16" s="719">
        <f>F16/E16</f>
        <v>1.0756803870480593</v>
      </c>
    </row>
    <row r="17" spans="1:7" ht="21" customHeight="1" x14ac:dyDescent="0.35">
      <c r="A17" s="859"/>
      <c r="B17" s="443">
        <v>2229</v>
      </c>
      <c r="C17" s="444" t="s">
        <v>132</v>
      </c>
      <c r="D17" s="720">
        <v>5080</v>
      </c>
      <c r="E17" s="721">
        <v>27293.4</v>
      </c>
      <c r="F17" s="721">
        <v>22729.200000000001</v>
      </c>
      <c r="G17" s="719">
        <f>F17/E17</f>
        <v>0.83277275824924701</v>
      </c>
    </row>
    <row r="18" spans="1:7" ht="21" customHeight="1" x14ac:dyDescent="0.35">
      <c r="A18" s="859"/>
      <c r="B18" s="447">
        <v>2310</v>
      </c>
      <c r="C18" s="448" t="s">
        <v>414</v>
      </c>
      <c r="D18" s="720">
        <v>0</v>
      </c>
      <c r="E18" s="721">
        <v>0</v>
      </c>
      <c r="F18" s="721">
        <v>243</v>
      </c>
      <c r="G18" s="719"/>
    </row>
    <row r="19" spans="1:7" ht="21" customHeight="1" x14ac:dyDescent="0.35">
      <c r="A19" s="859"/>
      <c r="B19" s="447">
        <v>2321</v>
      </c>
      <c r="C19" s="448" t="s">
        <v>523</v>
      </c>
      <c r="D19" s="720">
        <v>0</v>
      </c>
      <c r="E19" s="721">
        <v>20</v>
      </c>
      <c r="F19" s="721">
        <v>20</v>
      </c>
      <c r="G19" s="719">
        <f>F19/E19</f>
        <v>1</v>
      </c>
    </row>
    <row r="20" spans="1:7" ht="21" customHeight="1" x14ac:dyDescent="0.35">
      <c r="A20" s="859"/>
      <c r="B20" s="443">
        <v>2322</v>
      </c>
      <c r="C20" s="444" t="s">
        <v>133</v>
      </c>
      <c r="D20" s="720">
        <v>50</v>
      </c>
      <c r="E20" s="721">
        <v>50</v>
      </c>
      <c r="F20" s="721">
        <v>2576.6999999999998</v>
      </c>
      <c r="G20" s="719">
        <f>F20/E20</f>
        <v>51.533999999999999</v>
      </c>
    </row>
    <row r="21" spans="1:7" ht="32.450000000000003" customHeight="1" x14ac:dyDescent="0.35">
      <c r="A21" s="859"/>
      <c r="B21" s="443" t="s">
        <v>98</v>
      </c>
      <c r="C21" s="450" t="s">
        <v>227</v>
      </c>
      <c r="D21" s="720">
        <v>4056</v>
      </c>
      <c r="E21" s="721">
        <v>5458.5</v>
      </c>
      <c r="F21" s="721">
        <v>9993.1</v>
      </c>
      <c r="G21" s="719">
        <f>F21/E21</f>
        <v>1.8307410460749292</v>
      </c>
    </row>
    <row r="22" spans="1:7" ht="33" customHeight="1" x14ac:dyDescent="0.35">
      <c r="A22" s="859"/>
      <c r="B22" s="839" t="s">
        <v>27</v>
      </c>
      <c r="C22" s="840"/>
      <c r="D22" s="188">
        <f>SUM(D13:D21)</f>
        <v>37126</v>
      </c>
      <c r="E22" s="188">
        <f>SUM(E13:E21)</f>
        <v>61576.600000000006</v>
      </c>
      <c r="F22" s="188">
        <f>SUM(F13:F21)</f>
        <v>95021.6</v>
      </c>
      <c r="G22" s="189">
        <f t="shared" ref="G22:G25" si="1">F22/E22</f>
        <v>1.5431446361117698</v>
      </c>
    </row>
    <row r="23" spans="1:7" ht="36" customHeight="1" x14ac:dyDescent="0.35">
      <c r="A23" s="856" t="s">
        <v>585</v>
      </c>
      <c r="B23" s="580">
        <v>3122</v>
      </c>
      <c r="C23" s="581" t="s">
        <v>415</v>
      </c>
      <c r="D23" s="723">
        <v>0</v>
      </c>
      <c r="E23" s="723">
        <v>24566</v>
      </c>
      <c r="F23" s="723">
        <v>36869.800000000003</v>
      </c>
      <c r="G23" s="719">
        <f>F23/E23</f>
        <v>1.5008466986892455</v>
      </c>
    </row>
    <row r="24" spans="1:7" ht="29.25" customHeight="1" x14ac:dyDescent="0.35">
      <c r="A24" s="857"/>
      <c r="B24" s="839" t="s">
        <v>27</v>
      </c>
      <c r="C24" s="840"/>
      <c r="D24" s="188">
        <f>D23</f>
        <v>0</v>
      </c>
      <c r="E24" s="188">
        <f t="shared" ref="E24:F24" si="2">E23</f>
        <v>24566</v>
      </c>
      <c r="F24" s="188">
        <f t="shared" si="2"/>
        <v>36869.800000000003</v>
      </c>
      <c r="G24" s="189">
        <f t="shared" ref="G24" si="3">F24/E24</f>
        <v>1.5008466986892455</v>
      </c>
    </row>
    <row r="25" spans="1:7" ht="33" customHeight="1" x14ac:dyDescent="0.35">
      <c r="A25" s="841" t="s">
        <v>196</v>
      </c>
      <c r="B25" s="842"/>
      <c r="C25" s="843"/>
      <c r="D25" s="18">
        <f>D12+D22+D24</f>
        <v>157977</v>
      </c>
      <c r="E25" s="18">
        <f>E12+E22+E24</f>
        <v>206993.6</v>
      </c>
      <c r="F25" s="18">
        <f>F12+F22+F24</f>
        <v>260397.3</v>
      </c>
      <c r="G25" s="19">
        <f t="shared" si="1"/>
        <v>1.257996865603574</v>
      </c>
    </row>
    <row r="26" spans="1:7" ht="21" customHeight="1" x14ac:dyDescent="0.35">
      <c r="A26" s="844" t="s">
        <v>228</v>
      </c>
      <c r="B26" s="788">
        <v>4131.2</v>
      </c>
      <c r="C26" s="786" t="s">
        <v>36</v>
      </c>
      <c r="D26" s="785">
        <v>107458.2</v>
      </c>
      <c r="E26" s="721">
        <v>130003.3</v>
      </c>
      <c r="F26" s="721">
        <v>96423.6</v>
      </c>
      <c r="G26" s="719">
        <f t="shared" ref="G26:G31" si="4">F26/E26</f>
        <v>0.74170117220101339</v>
      </c>
    </row>
    <row r="27" spans="1:7" ht="32.450000000000003" customHeight="1" x14ac:dyDescent="0.35">
      <c r="A27" s="845"/>
      <c r="B27" s="789">
        <v>4137</v>
      </c>
      <c r="C27" s="787" t="s">
        <v>350</v>
      </c>
      <c r="D27" s="721">
        <v>72197.8</v>
      </c>
      <c r="E27" s="728">
        <v>146614.6</v>
      </c>
      <c r="F27" s="721">
        <v>143409.29999999999</v>
      </c>
      <c r="G27" s="719">
        <f t="shared" si="4"/>
        <v>0.97813792078005857</v>
      </c>
    </row>
    <row r="28" spans="1:7" ht="32.450000000000003" customHeight="1" x14ac:dyDescent="0.35">
      <c r="A28" s="845"/>
      <c r="B28" s="789">
        <v>4137</v>
      </c>
      <c r="C28" s="787" t="s">
        <v>345</v>
      </c>
      <c r="D28" s="729">
        <v>293628</v>
      </c>
      <c r="E28" s="728">
        <v>399111.4</v>
      </c>
      <c r="F28" s="721">
        <v>399044</v>
      </c>
      <c r="G28" s="757">
        <f t="shared" si="4"/>
        <v>0.99983112484384051</v>
      </c>
    </row>
    <row r="29" spans="1:7" ht="32.450000000000003" customHeight="1" x14ac:dyDescent="0.35">
      <c r="A29" s="845"/>
      <c r="B29" s="451">
        <v>4251</v>
      </c>
      <c r="C29" s="508" t="s">
        <v>351</v>
      </c>
      <c r="D29" s="727">
        <v>0</v>
      </c>
      <c r="E29" s="721">
        <v>47900.1</v>
      </c>
      <c r="F29" s="721">
        <v>46236</v>
      </c>
      <c r="G29" s="719">
        <f t="shared" si="4"/>
        <v>0.96525894517965516</v>
      </c>
    </row>
    <row r="30" spans="1:7" ht="33.6" customHeight="1" thickBot="1" x14ac:dyDescent="0.4">
      <c r="A30" s="846"/>
      <c r="B30" s="847" t="s">
        <v>27</v>
      </c>
      <c r="C30" s="848"/>
      <c r="D30" s="188">
        <f>SUM(D26:D29)</f>
        <v>473284</v>
      </c>
      <c r="E30" s="188">
        <f>SUM(E26:E29)</f>
        <v>723629.4</v>
      </c>
      <c r="F30" s="188">
        <f>SUM(F26:F29)</f>
        <v>685112.9</v>
      </c>
      <c r="G30" s="189">
        <f t="shared" si="4"/>
        <v>0.94677316869657313</v>
      </c>
    </row>
    <row r="31" spans="1:7" ht="39" customHeight="1" x14ac:dyDescent="0.35">
      <c r="A31" s="849" t="s">
        <v>1</v>
      </c>
      <c r="B31" s="850"/>
      <c r="C31" s="851"/>
      <c r="D31" s="181">
        <f>D25+D30</f>
        <v>631261</v>
      </c>
      <c r="E31" s="182">
        <f>E25+E30</f>
        <v>930623</v>
      </c>
      <c r="F31" s="182">
        <f>F25+F30</f>
        <v>945510.2</v>
      </c>
      <c r="G31" s="183">
        <f t="shared" si="4"/>
        <v>1.0159970256484097</v>
      </c>
    </row>
    <row r="32" spans="1:7" ht="36.6" customHeight="1" x14ac:dyDescent="0.35">
      <c r="A32" s="852" t="s">
        <v>229</v>
      </c>
      <c r="B32" s="853"/>
      <c r="C32" s="853"/>
      <c r="D32" s="853"/>
      <c r="E32" s="853"/>
      <c r="F32" s="853"/>
      <c r="G32" s="854"/>
    </row>
    <row r="33" spans="1:7" ht="33" customHeight="1" x14ac:dyDescent="0.35">
      <c r="A33" s="845" t="s">
        <v>230</v>
      </c>
      <c r="B33" s="452">
        <v>8115</v>
      </c>
      <c r="C33" s="453" t="s">
        <v>136</v>
      </c>
      <c r="D33" s="721">
        <v>414494.2</v>
      </c>
      <c r="E33" s="721">
        <v>568223.9</v>
      </c>
      <c r="F33" s="721">
        <v>213568.9</v>
      </c>
      <c r="G33" s="719">
        <f>F33/E33</f>
        <v>0.37585342679179806</v>
      </c>
    </row>
    <row r="34" spans="1:7" ht="21" customHeight="1" x14ac:dyDescent="0.35">
      <c r="A34" s="845"/>
      <c r="B34" s="447">
        <v>8118</v>
      </c>
      <c r="C34" s="508" t="s">
        <v>387</v>
      </c>
      <c r="D34" s="726">
        <v>0</v>
      </c>
      <c r="E34" s="721">
        <v>-6000</v>
      </c>
      <c r="F34" s="721">
        <v>-6000</v>
      </c>
      <c r="G34" s="719">
        <f>F34/E34</f>
        <v>1</v>
      </c>
    </row>
    <row r="35" spans="1:7" ht="18.95" customHeight="1" x14ac:dyDescent="0.35">
      <c r="A35" s="855"/>
      <c r="B35" s="452">
        <v>8901</v>
      </c>
      <c r="C35" s="453" t="s">
        <v>352</v>
      </c>
      <c r="D35" s="721">
        <v>0</v>
      </c>
      <c r="E35" s="721">
        <v>0</v>
      </c>
      <c r="F35" s="721">
        <v>68.599999999999994</v>
      </c>
      <c r="G35" s="719"/>
    </row>
    <row r="36" spans="1:7" ht="33" customHeight="1" thickBot="1" x14ac:dyDescent="0.4">
      <c r="A36" s="855"/>
      <c r="B36" s="847" t="s">
        <v>27</v>
      </c>
      <c r="C36" s="848"/>
      <c r="D36" s="190">
        <f>SUM(D33:D35)</f>
        <v>414494.2</v>
      </c>
      <c r="E36" s="190">
        <f>SUM(E33:E35)</f>
        <v>562223.9</v>
      </c>
      <c r="F36" s="190">
        <f>SUM(F33:F35)</f>
        <v>207637.5</v>
      </c>
      <c r="G36" s="189">
        <f>F36/E36</f>
        <v>0.36931460935758864</v>
      </c>
    </row>
    <row r="37" spans="1:7" ht="41.25" customHeight="1" thickBot="1" x14ac:dyDescent="0.4">
      <c r="A37" s="836" t="s">
        <v>12</v>
      </c>
      <c r="B37" s="837"/>
      <c r="C37" s="838"/>
      <c r="D37" s="184">
        <f>SUM(D31:D35)</f>
        <v>1045755.2</v>
      </c>
      <c r="E37" s="184">
        <f>SUM(E31:E35)</f>
        <v>1492846.9</v>
      </c>
      <c r="F37" s="184">
        <f>SUM(F31:F35)</f>
        <v>1153147.7</v>
      </c>
      <c r="G37" s="185">
        <f>F37/E37</f>
        <v>0.77244873536596426</v>
      </c>
    </row>
    <row r="40" spans="1:7" x14ac:dyDescent="0.35">
      <c r="C40" s="2"/>
    </row>
    <row r="41" spans="1:7" x14ac:dyDescent="0.35">
      <c r="D41" s="7"/>
    </row>
    <row r="43" spans="1:7" x14ac:dyDescent="0.35">
      <c r="C43" s="7"/>
    </row>
    <row r="98" spans="3:6" x14ac:dyDescent="0.35">
      <c r="C98" s="2"/>
      <c r="D98" s="2"/>
      <c r="E98" s="2"/>
      <c r="F98" s="2"/>
    </row>
    <row r="99" spans="3:6" x14ac:dyDescent="0.35">
      <c r="C99" s="2"/>
      <c r="D99" s="2"/>
      <c r="E99" s="2"/>
      <c r="F99" s="2"/>
    </row>
    <row r="100" spans="3:6" x14ac:dyDescent="0.35">
      <c r="C100" s="2"/>
      <c r="D100" s="2"/>
      <c r="E100" s="2"/>
      <c r="F100" s="2"/>
    </row>
    <row r="101" spans="3:6" x14ac:dyDescent="0.35">
      <c r="C101" s="2"/>
      <c r="D101" s="2"/>
      <c r="E101" s="2"/>
      <c r="F101" s="2"/>
    </row>
    <row r="102" spans="3:6" x14ac:dyDescent="0.35">
      <c r="C102" s="2"/>
      <c r="D102" s="2"/>
      <c r="E102" s="2"/>
      <c r="F102" s="2"/>
    </row>
    <row r="103" spans="3:6" x14ac:dyDescent="0.35">
      <c r="C103" s="2"/>
      <c r="D103" s="2"/>
      <c r="E103" s="2"/>
      <c r="F103" s="2"/>
    </row>
    <row r="104" spans="3:6" x14ac:dyDescent="0.35">
      <c r="C104" s="2"/>
      <c r="D104" s="2"/>
      <c r="E104" s="2"/>
      <c r="F104" s="2"/>
    </row>
    <row r="105" spans="3:6" x14ac:dyDescent="0.35">
      <c r="C105" s="2"/>
      <c r="D105" s="2"/>
      <c r="E105" s="2"/>
      <c r="F105" s="2"/>
    </row>
    <row r="106" spans="3:6" x14ac:dyDescent="0.35">
      <c r="C106" s="2"/>
      <c r="D106" s="2"/>
      <c r="E106" s="2"/>
      <c r="F106" s="2"/>
    </row>
    <row r="107" spans="3:6" x14ac:dyDescent="0.35">
      <c r="C107" s="2"/>
      <c r="D107" s="2"/>
      <c r="E107" s="2"/>
      <c r="F107" s="2"/>
    </row>
    <row r="108" spans="3:6" x14ac:dyDescent="0.35">
      <c r="C108" s="2"/>
      <c r="D108" s="2"/>
      <c r="E108" s="2"/>
      <c r="F108" s="2"/>
    </row>
    <row r="109" spans="3:6" x14ac:dyDescent="0.35">
      <c r="C109" s="2"/>
      <c r="D109" s="2"/>
      <c r="E109" s="2"/>
      <c r="F109" s="2"/>
    </row>
    <row r="110" spans="3:6" x14ac:dyDescent="0.35">
      <c r="C110" s="2"/>
      <c r="D110" s="2"/>
      <c r="E110" s="2"/>
      <c r="F110" s="2"/>
    </row>
    <row r="111" spans="3:6" x14ac:dyDescent="0.35">
      <c r="C111" s="2"/>
      <c r="D111" s="2"/>
      <c r="E111" s="2"/>
      <c r="F111" s="2"/>
    </row>
    <row r="112" spans="3:6" x14ac:dyDescent="0.35">
      <c r="C112" s="2"/>
      <c r="D112" s="2"/>
      <c r="E112" s="2"/>
      <c r="F112" s="2"/>
    </row>
    <row r="113" spans="3:6" x14ac:dyDescent="0.35">
      <c r="C113" s="2"/>
      <c r="D113" s="2"/>
      <c r="E113" s="2"/>
      <c r="F113" s="2"/>
    </row>
    <row r="114" spans="3:6" x14ac:dyDescent="0.35">
      <c r="C114" s="2"/>
      <c r="D114" s="2"/>
      <c r="E114" s="2"/>
      <c r="F114" s="2"/>
    </row>
    <row r="115" spans="3:6" x14ac:dyDescent="0.35">
      <c r="C115" s="2"/>
      <c r="D115" s="2"/>
      <c r="E115" s="2"/>
      <c r="F115" s="2"/>
    </row>
    <row r="116" spans="3:6" x14ac:dyDescent="0.35">
      <c r="C116" s="2"/>
      <c r="D116" s="2"/>
      <c r="E116" s="2"/>
      <c r="F116" s="2"/>
    </row>
    <row r="117" spans="3:6" x14ac:dyDescent="0.35">
      <c r="C117" s="2"/>
      <c r="D117" s="2"/>
      <c r="E117" s="2"/>
      <c r="F117" s="2"/>
    </row>
    <row r="118" spans="3:6" x14ac:dyDescent="0.35">
      <c r="C118" s="2"/>
      <c r="D118" s="2"/>
      <c r="E118" s="2"/>
      <c r="F118" s="2"/>
    </row>
    <row r="119" spans="3:6" x14ac:dyDescent="0.35">
      <c r="C119" s="2"/>
      <c r="D119" s="2"/>
      <c r="E119" s="2"/>
      <c r="F119" s="2"/>
    </row>
    <row r="120" spans="3:6" x14ac:dyDescent="0.35">
      <c r="C120" s="2"/>
      <c r="D120" s="2"/>
      <c r="E120" s="2"/>
      <c r="F120" s="2"/>
    </row>
    <row r="121" spans="3:6" x14ac:dyDescent="0.35">
      <c r="C121" s="2"/>
      <c r="D121" s="2"/>
      <c r="E121" s="2"/>
      <c r="F121" s="2"/>
    </row>
    <row r="122" spans="3:6" x14ac:dyDescent="0.35">
      <c r="C122" s="2"/>
      <c r="D122" s="2"/>
      <c r="E122" s="2"/>
      <c r="F122" s="2"/>
    </row>
    <row r="123" spans="3:6" x14ac:dyDescent="0.35">
      <c r="C123" s="2"/>
      <c r="D123" s="2"/>
      <c r="E123" s="2"/>
      <c r="F123" s="2"/>
    </row>
    <row r="124" spans="3:6" x14ac:dyDescent="0.35">
      <c r="C124" s="2"/>
      <c r="D124" s="2"/>
      <c r="E124" s="2"/>
      <c r="F124" s="2"/>
    </row>
    <row r="125" spans="3:6" x14ac:dyDescent="0.35">
      <c r="C125" s="2"/>
      <c r="D125" s="2"/>
      <c r="E125" s="2"/>
      <c r="F125" s="2"/>
    </row>
    <row r="126" spans="3:6" x14ac:dyDescent="0.35">
      <c r="C126" s="2"/>
      <c r="D126" s="2"/>
      <c r="E126" s="2"/>
      <c r="F126" s="2"/>
    </row>
    <row r="127" spans="3:6" x14ac:dyDescent="0.35">
      <c r="C127" s="2"/>
      <c r="D127" s="2"/>
      <c r="E127" s="2"/>
      <c r="F127" s="2"/>
    </row>
    <row r="128" spans="3:6" x14ac:dyDescent="0.35">
      <c r="C128" s="2"/>
      <c r="D128" s="2"/>
      <c r="E128" s="2"/>
      <c r="F128" s="2"/>
    </row>
    <row r="129" spans="3:6" x14ac:dyDescent="0.35">
      <c r="C129" s="2"/>
      <c r="D129" s="2"/>
      <c r="E129" s="2"/>
      <c r="F129" s="2"/>
    </row>
    <row r="130" spans="3:6" x14ac:dyDescent="0.35">
      <c r="C130" s="2"/>
      <c r="D130" s="2"/>
      <c r="E130" s="2"/>
      <c r="F130" s="2"/>
    </row>
    <row r="131" spans="3:6" x14ac:dyDescent="0.35">
      <c r="C131" s="2"/>
      <c r="D131" s="2"/>
      <c r="E131" s="2"/>
      <c r="F131" s="2"/>
    </row>
    <row r="132" spans="3:6" x14ac:dyDescent="0.35">
      <c r="C132" s="2"/>
      <c r="D132" s="2"/>
      <c r="E132" s="2"/>
      <c r="F132" s="2"/>
    </row>
    <row r="133" spans="3:6" x14ac:dyDescent="0.35">
      <c r="C133" s="2"/>
      <c r="D133" s="2"/>
      <c r="E133" s="2"/>
      <c r="F133" s="2"/>
    </row>
    <row r="134" spans="3:6" x14ac:dyDescent="0.35">
      <c r="C134" s="2"/>
      <c r="D134" s="2"/>
      <c r="E134" s="2"/>
      <c r="F134" s="2"/>
    </row>
    <row r="135" spans="3:6" x14ac:dyDescent="0.35">
      <c r="C135" s="2"/>
      <c r="D135" s="2"/>
      <c r="E135" s="2"/>
      <c r="F135" s="2"/>
    </row>
    <row r="136" spans="3:6" x14ac:dyDescent="0.35">
      <c r="C136" s="2"/>
      <c r="D136" s="2"/>
      <c r="E136" s="2"/>
      <c r="F136" s="2"/>
    </row>
    <row r="137" spans="3:6" x14ac:dyDescent="0.35">
      <c r="C137" s="2"/>
      <c r="D137" s="2"/>
      <c r="E137" s="2"/>
      <c r="F137" s="2"/>
    </row>
    <row r="138" spans="3:6" x14ac:dyDescent="0.35">
      <c r="C138" s="2"/>
      <c r="D138" s="2"/>
      <c r="E138" s="2"/>
      <c r="F138" s="2"/>
    </row>
    <row r="139" spans="3:6" x14ac:dyDescent="0.35">
      <c r="C139" s="2"/>
      <c r="D139" s="2"/>
      <c r="E139" s="2"/>
      <c r="F139" s="2"/>
    </row>
    <row r="140" spans="3:6" x14ac:dyDescent="0.35">
      <c r="C140" s="2"/>
      <c r="D140" s="2"/>
      <c r="E140" s="2"/>
      <c r="F140" s="2"/>
    </row>
    <row r="141" spans="3:6" x14ac:dyDescent="0.35">
      <c r="C141" s="2"/>
      <c r="D141" s="2"/>
      <c r="E141" s="2"/>
      <c r="F141" s="2"/>
    </row>
    <row r="142" spans="3:6" x14ac:dyDescent="0.35">
      <c r="C142" s="2"/>
      <c r="D142" s="2"/>
      <c r="E142" s="2"/>
      <c r="F142" s="2"/>
    </row>
    <row r="143" spans="3:6" x14ac:dyDescent="0.35">
      <c r="C143" s="2"/>
      <c r="D143" s="2"/>
      <c r="E143" s="2"/>
      <c r="F143" s="2"/>
    </row>
    <row r="144" spans="3:6" x14ac:dyDescent="0.35">
      <c r="C144" s="2"/>
      <c r="D144" s="2"/>
      <c r="E144" s="2"/>
      <c r="F144" s="2"/>
    </row>
    <row r="145" spans="3:6" x14ac:dyDescent="0.35">
      <c r="C145" s="2"/>
      <c r="D145" s="2"/>
      <c r="E145" s="2"/>
      <c r="F145" s="2"/>
    </row>
    <row r="146" spans="3:6" x14ac:dyDescent="0.35">
      <c r="C146" s="2"/>
      <c r="D146" s="2"/>
      <c r="E146" s="2"/>
      <c r="F146" s="2"/>
    </row>
    <row r="147" spans="3:6" x14ac:dyDescent="0.35">
      <c r="C147" s="2"/>
      <c r="D147" s="2"/>
      <c r="E147" s="2"/>
      <c r="F147" s="2"/>
    </row>
    <row r="148" spans="3:6" x14ac:dyDescent="0.35">
      <c r="C148" s="2"/>
      <c r="D148" s="2"/>
      <c r="E148" s="2"/>
      <c r="F148" s="2"/>
    </row>
    <row r="149" spans="3:6" x14ac:dyDescent="0.35">
      <c r="C149" s="2"/>
      <c r="D149" s="2"/>
      <c r="E149" s="2"/>
      <c r="F149" s="2"/>
    </row>
    <row r="150" spans="3:6" x14ac:dyDescent="0.35">
      <c r="C150" s="2"/>
      <c r="D150" s="2"/>
      <c r="E150" s="2"/>
      <c r="F150" s="2"/>
    </row>
    <row r="151" spans="3:6" x14ac:dyDescent="0.35">
      <c r="C151" s="2"/>
      <c r="D151" s="2"/>
      <c r="E151" s="2"/>
      <c r="F151" s="2"/>
    </row>
    <row r="152" spans="3:6" x14ac:dyDescent="0.35">
      <c r="C152" s="2"/>
      <c r="D152" s="2"/>
      <c r="E152" s="2"/>
      <c r="F152" s="2"/>
    </row>
    <row r="153" spans="3:6" x14ac:dyDescent="0.35">
      <c r="C153" s="2"/>
      <c r="D153" s="2"/>
      <c r="E153" s="2"/>
      <c r="F153" s="2"/>
    </row>
    <row r="154" spans="3:6" x14ac:dyDescent="0.35">
      <c r="C154" s="2"/>
      <c r="D154" s="2"/>
      <c r="E154" s="2"/>
      <c r="F154" s="2"/>
    </row>
    <row r="155" spans="3:6" x14ac:dyDescent="0.35">
      <c r="C155" s="2"/>
      <c r="D155" s="2"/>
      <c r="E155" s="2"/>
      <c r="F155" s="2"/>
    </row>
    <row r="156" spans="3:6" x14ac:dyDescent="0.35">
      <c r="C156" s="2"/>
      <c r="D156" s="2"/>
      <c r="E156" s="2"/>
      <c r="F156" s="2"/>
    </row>
    <row r="157" spans="3:6" x14ac:dyDescent="0.35">
      <c r="C157" s="2"/>
      <c r="D157" s="2"/>
      <c r="E157" s="2"/>
      <c r="F157" s="2"/>
    </row>
    <row r="158" spans="3:6" x14ac:dyDescent="0.35">
      <c r="C158" s="2"/>
      <c r="D158" s="2"/>
      <c r="E158" s="2"/>
      <c r="F158" s="2"/>
    </row>
    <row r="159" spans="3:6" x14ac:dyDescent="0.35">
      <c r="C159" s="2"/>
      <c r="D159" s="2"/>
      <c r="E159" s="2"/>
      <c r="F159" s="2"/>
    </row>
    <row r="160" spans="3:6" x14ac:dyDescent="0.35">
      <c r="C160" s="2"/>
      <c r="D160" s="2"/>
      <c r="E160" s="2"/>
      <c r="F160" s="2"/>
    </row>
    <row r="161" spans="3:6" x14ac:dyDescent="0.35">
      <c r="C161" s="2"/>
      <c r="D161" s="2"/>
      <c r="E161" s="2"/>
      <c r="F161" s="2"/>
    </row>
    <row r="162" spans="3:6" x14ac:dyDescent="0.35">
      <c r="C162" s="2"/>
      <c r="D162" s="2"/>
      <c r="E162" s="2"/>
      <c r="F162" s="2"/>
    </row>
  </sheetData>
  <mergeCells count="22">
    <mergeCell ref="A5:A12"/>
    <mergeCell ref="B12:C12"/>
    <mergeCell ref="A13:A22"/>
    <mergeCell ref="A1:F1"/>
    <mergeCell ref="A2:G2"/>
    <mergeCell ref="A3:A4"/>
    <mergeCell ref="B3:C3"/>
    <mergeCell ref="D3:D4"/>
    <mergeCell ref="E3:E4"/>
    <mergeCell ref="F3:F4"/>
    <mergeCell ref="G3:G4"/>
    <mergeCell ref="A37:C37"/>
    <mergeCell ref="B22:C22"/>
    <mergeCell ref="A25:C25"/>
    <mergeCell ref="A26:A30"/>
    <mergeCell ref="B30:C30"/>
    <mergeCell ref="A31:C31"/>
    <mergeCell ref="A32:G32"/>
    <mergeCell ref="A33:A36"/>
    <mergeCell ref="B36:C36"/>
    <mergeCell ref="A23:A24"/>
    <mergeCell ref="B24:C24"/>
  </mergeCells>
  <phoneticPr fontId="0" type="noConversion"/>
  <printOptions horizontalCentered="1"/>
  <pageMargins left="0.15748031496062992" right="0.15748031496062992" top="0.59055118110236227" bottom="0.47244094488188981" header="0" footer="0.19685039370078741"/>
  <pageSetup paperSize="9" scale="71" orientation="portrait" r:id="rId1"/>
  <headerFooter alignWithMargins="0">
    <oddFooter>&amp;L&amp;"Arial,Obyčejné"&amp;9Závěrečný účet za rok 2022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fitToPage="1"/>
  </sheetPr>
  <dimension ref="A1:P37"/>
  <sheetViews>
    <sheetView view="pageBreakPreview" zoomScale="80" zoomScaleNormal="100" zoomScaleSheetLayoutView="80" zoomScalePageLayoutView="85" workbookViewId="0">
      <pane ySplit="4" topLeftCell="A5" activePane="bottomLeft" state="frozen"/>
      <selection activeCell="G15" sqref="G15"/>
      <selection pane="bottomLeft" activeCell="U33" sqref="U33"/>
    </sheetView>
  </sheetViews>
  <sheetFormatPr defaultColWidth="9.1328125" defaultRowHeight="12.75" x14ac:dyDescent="0.35"/>
  <cols>
    <col min="1" max="1" width="24.1328125" style="9" customWidth="1"/>
    <col min="2" max="2" width="10.73046875" style="9" customWidth="1"/>
    <col min="3" max="3" width="11.86328125" style="9" customWidth="1"/>
    <col min="4" max="4" width="11" style="9" customWidth="1"/>
    <col min="5" max="6" width="10.73046875" style="9" customWidth="1"/>
    <col min="7" max="7" width="11" style="9" customWidth="1"/>
    <col min="8" max="11" width="10.73046875" style="9" customWidth="1"/>
    <col min="12" max="12" width="11.265625" style="9" customWidth="1"/>
    <col min="13" max="13" width="10.73046875" style="9" customWidth="1"/>
    <col min="14" max="14" width="11" style="9" customWidth="1"/>
    <col min="15" max="15" width="14.86328125" style="9" customWidth="1"/>
    <col min="16" max="16" width="10.86328125" style="9" bestFit="1" customWidth="1"/>
    <col min="17" max="16384" width="9.1328125" style="9"/>
  </cols>
  <sheetData>
    <row r="1" spans="1:15" ht="62.45" customHeight="1" x14ac:dyDescent="0.35">
      <c r="A1" s="1088" t="s">
        <v>511</v>
      </c>
      <c r="B1" s="1088"/>
      <c r="C1" s="1088"/>
      <c r="D1" s="1088"/>
      <c r="E1" s="1088"/>
      <c r="F1" s="1088"/>
      <c r="G1" s="1088"/>
      <c r="H1" s="1088"/>
      <c r="I1" s="1088"/>
      <c r="J1" s="1088"/>
      <c r="K1" s="1089"/>
      <c r="L1" s="1089"/>
      <c r="M1" s="1089"/>
      <c r="N1" s="1089"/>
      <c r="O1" s="167" t="s">
        <v>588</v>
      </c>
    </row>
    <row r="2" spans="1:15" ht="24" customHeight="1" x14ac:dyDescent="0.35">
      <c r="A2" s="1082" t="s">
        <v>322</v>
      </c>
      <c r="B2" s="970" t="s">
        <v>323</v>
      </c>
      <c r="C2" s="1090"/>
      <c r="D2" s="1090"/>
      <c r="E2" s="1090"/>
      <c r="F2" s="1090"/>
      <c r="G2" s="1090"/>
      <c r="H2" s="1090"/>
      <c r="I2" s="1091" t="s">
        <v>324</v>
      </c>
      <c r="J2" s="1090"/>
      <c r="K2" s="1090"/>
      <c r="L2" s="1090"/>
      <c r="M2" s="1090"/>
      <c r="N2" s="1090"/>
      <c r="O2" s="1092"/>
    </row>
    <row r="3" spans="1:15" ht="21.75" customHeight="1" x14ac:dyDescent="0.35">
      <c r="A3" s="1083"/>
      <c r="B3" s="1085" t="s">
        <v>43</v>
      </c>
      <c r="C3" s="1086"/>
      <c r="D3" s="1087"/>
      <c r="E3" s="1085" t="s">
        <v>44</v>
      </c>
      <c r="F3" s="1086"/>
      <c r="G3" s="1086"/>
      <c r="H3" s="1093" t="s">
        <v>347</v>
      </c>
      <c r="I3" s="1085" t="s">
        <v>43</v>
      </c>
      <c r="J3" s="1086"/>
      <c r="K3" s="1087"/>
      <c r="L3" s="1085" t="s">
        <v>44</v>
      </c>
      <c r="M3" s="1086"/>
      <c r="N3" s="1086"/>
      <c r="O3" s="1082" t="s">
        <v>325</v>
      </c>
    </row>
    <row r="4" spans="1:15" ht="51.75" customHeight="1" thickBot="1" x14ac:dyDescent="0.4">
      <c r="A4" s="1084"/>
      <c r="B4" s="170" t="s">
        <v>305</v>
      </c>
      <c r="C4" s="170" t="s">
        <v>15</v>
      </c>
      <c r="D4" s="170" t="s">
        <v>45</v>
      </c>
      <c r="E4" s="170" t="s">
        <v>305</v>
      </c>
      <c r="F4" s="170" t="s">
        <v>15</v>
      </c>
      <c r="G4" s="171" t="s">
        <v>46</v>
      </c>
      <c r="H4" s="1094"/>
      <c r="I4" s="170" t="s">
        <v>326</v>
      </c>
      <c r="J4" s="170" t="s">
        <v>15</v>
      </c>
      <c r="K4" s="170" t="s">
        <v>45</v>
      </c>
      <c r="L4" s="170" t="s">
        <v>326</v>
      </c>
      <c r="M4" s="170" t="s">
        <v>15</v>
      </c>
      <c r="N4" s="171" t="s">
        <v>46</v>
      </c>
      <c r="O4" s="1095"/>
    </row>
    <row r="5" spans="1:15" s="10" customFormat="1" ht="16.5" customHeight="1" x14ac:dyDescent="0.35">
      <c r="A5" s="803" t="s">
        <v>47</v>
      </c>
      <c r="B5" s="723">
        <v>28866.5</v>
      </c>
      <c r="C5" s="723">
        <v>26418.6</v>
      </c>
      <c r="D5" s="804">
        <f t="shared" ref="D5:D32" si="0">C5/B5</f>
        <v>0.9151992794415672</v>
      </c>
      <c r="E5" s="723">
        <v>28866.5</v>
      </c>
      <c r="F5" s="723">
        <v>26619</v>
      </c>
      <c r="G5" s="805">
        <f t="shared" ref="G5:G31" si="1">F5/E5</f>
        <v>0.92214158280359582</v>
      </c>
      <c r="H5" s="806">
        <f t="shared" ref="H5:H17" si="2">F5-C5</f>
        <v>200.40000000000146</v>
      </c>
      <c r="I5" s="807">
        <v>1860.7</v>
      </c>
      <c r="J5" s="807">
        <v>4275.8</v>
      </c>
      <c r="K5" s="808">
        <f>J5/I5</f>
        <v>2.2979523835115816</v>
      </c>
      <c r="L5" s="807">
        <v>1860.7</v>
      </c>
      <c r="M5" s="807">
        <v>4570.8</v>
      </c>
      <c r="N5" s="808">
        <f>M5/L5</f>
        <v>2.4564948675229754</v>
      </c>
      <c r="O5" s="807">
        <f>M5-J5</f>
        <v>295</v>
      </c>
    </row>
    <row r="6" spans="1:15" s="10" customFormat="1" ht="16.5" customHeight="1" x14ac:dyDescent="0.35">
      <c r="A6" s="809" t="s">
        <v>233</v>
      </c>
      <c r="B6" s="810">
        <v>23883.5</v>
      </c>
      <c r="C6" s="810">
        <v>23139.1</v>
      </c>
      <c r="D6" s="811">
        <f t="shared" si="0"/>
        <v>0.96883203885527658</v>
      </c>
      <c r="E6" s="810">
        <v>23883.5</v>
      </c>
      <c r="F6" s="810">
        <v>23458.7</v>
      </c>
      <c r="G6" s="805">
        <f t="shared" si="1"/>
        <v>0.9822136621516947</v>
      </c>
      <c r="H6" s="806">
        <f t="shared" si="2"/>
        <v>319.60000000000218</v>
      </c>
      <c r="I6" s="812">
        <v>1402.8</v>
      </c>
      <c r="J6" s="810">
        <v>1402.8</v>
      </c>
      <c r="K6" s="811">
        <f t="shared" ref="K6:K28" si="3">J6/I6</f>
        <v>1</v>
      </c>
      <c r="L6" s="810">
        <v>2706.9</v>
      </c>
      <c r="M6" s="810">
        <v>2707</v>
      </c>
      <c r="N6" s="811">
        <f t="shared" ref="N6:N31" si="4">M6/L6</f>
        <v>1.0000369426280986</v>
      </c>
      <c r="O6" s="810">
        <f t="shared" ref="O6:O31" si="5">M6-J6</f>
        <v>1304.2</v>
      </c>
    </row>
    <row r="7" spans="1:15" s="10" customFormat="1" ht="16.5" customHeight="1" x14ac:dyDescent="0.35">
      <c r="A7" s="813" t="s">
        <v>48</v>
      </c>
      <c r="B7" s="810">
        <v>14750.8</v>
      </c>
      <c r="C7" s="810">
        <v>14491.8</v>
      </c>
      <c r="D7" s="811">
        <f t="shared" si="0"/>
        <v>0.98244163028445919</v>
      </c>
      <c r="E7" s="810">
        <v>14750.8</v>
      </c>
      <c r="F7" s="810">
        <v>14711.9</v>
      </c>
      <c r="G7" s="805">
        <f t="shared" si="1"/>
        <v>0.99736285489600562</v>
      </c>
      <c r="H7" s="806">
        <v>220.8</v>
      </c>
      <c r="I7" s="812">
        <v>2140</v>
      </c>
      <c r="J7" s="810">
        <v>1553.8</v>
      </c>
      <c r="K7" s="811">
        <f t="shared" si="3"/>
        <v>0.72607476635514012</v>
      </c>
      <c r="L7" s="810">
        <v>2300</v>
      </c>
      <c r="M7" s="810">
        <v>1777.2</v>
      </c>
      <c r="N7" s="811">
        <f t="shared" si="4"/>
        <v>0.77269565217391312</v>
      </c>
      <c r="O7" s="810">
        <f t="shared" si="5"/>
        <v>223.40000000000009</v>
      </c>
    </row>
    <row r="8" spans="1:15" s="10" customFormat="1" ht="16.5" customHeight="1" x14ac:dyDescent="0.35">
      <c r="A8" s="813" t="s">
        <v>49</v>
      </c>
      <c r="B8" s="810">
        <v>9246.7999999999993</v>
      </c>
      <c r="C8" s="810">
        <v>8083.6</v>
      </c>
      <c r="D8" s="811">
        <f t="shared" si="0"/>
        <v>0.87420513042349801</v>
      </c>
      <c r="E8" s="810">
        <v>9246.7999999999993</v>
      </c>
      <c r="F8" s="810">
        <v>8178.5</v>
      </c>
      <c r="G8" s="805">
        <f t="shared" si="1"/>
        <v>0.88446814032962762</v>
      </c>
      <c r="H8" s="806">
        <f>F8-C8</f>
        <v>94.899999999999636</v>
      </c>
      <c r="I8" s="812">
        <v>138</v>
      </c>
      <c r="J8" s="810">
        <v>137.9</v>
      </c>
      <c r="K8" s="811">
        <f t="shared" si="3"/>
        <v>0.99927536231884062</v>
      </c>
      <c r="L8" s="810">
        <v>579.9</v>
      </c>
      <c r="M8" s="810">
        <v>579.79999999999995</v>
      </c>
      <c r="N8" s="811">
        <f t="shared" si="4"/>
        <v>0.99982755647525434</v>
      </c>
      <c r="O8" s="810">
        <f t="shared" si="5"/>
        <v>441.9</v>
      </c>
    </row>
    <row r="9" spans="1:15" s="10" customFormat="1" ht="16.5" customHeight="1" x14ac:dyDescent="0.35">
      <c r="A9" s="813" t="s">
        <v>234</v>
      </c>
      <c r="B9" s="810">
        <v>10573.4</v>
      </c>
      <c r="C9" s="810">
        <v>10150.700000000001</v>
      </c>
      <c r="D9" s="811">
        <f t="shared" si="0"/>
        <v>0.9600223201619158</v>
      </c>
      <c r="E9" s="810">
        <v>10573.4</v>
      </c>
      <c r="F9" s="810">
        <v>10312.299999999999</v>
      </c>
      <c r="G9" s="805">
        <f t="shared" si="1"/>
        <v>0.97530595645676887</v>
      </c>
      <c r="H9" s="806">
        <f t="shared" si="2"/>
        <v>161.59999999999854</v>
      </c>
      <c r="I9" s="812">
        <v>257.60000000000002</v>
      </c>
      <c r="J9" s="810">
        <v>257.60000000000002</v>
      </c>
      <c r="K9" s="811">
        <f t="shared" si="3"/>
        <v>1</v>
      </c>
      <c r="L9" s="810">
        <v>623.1</v>
      </c>
      <c r="M9" s="810">
        <v>623.1</v>
      </c>
      <c r="N9" s="811">
        <f t="shared" si="4"/>
        <v>1</v>
      </c>
      <c r="O9" s="810">
        <f t="shared" si="5"/>
        <v>365.5</v>
      </c>
    </row>
    <row r="10" spans="1:15" s="10" customFormat="1" ht="16.5" customHeight="1" x14ac:dyDescent="0.35">
      <c r="A10" s="813" t="s">
        <v>50</v>
      </c>
      <c r="B10" s="810">
        <v>14365.5</v>
      </c>
      <c r="C10" s="810">
        <v>13482.8</v>
      </c>
      <c r="D10" s="811">
        <f t="shared" si="0"/>
        <v>0.9385541749329992</v>
      </c>
      <c r="E10" s="810">
        <v>14365.5</v>
      </c>
      <c r="F10" s="810">
        <v>13909.8</v>
      </c>
      <c r="G10" s="805">
        <f t="shared" si="1"/>
        <v>0.96827816644043019</v>
      </c>
      <c r="H10" s="806">
        <f t="shared" si="2"/>
        <v>427</v>
      </c>
      <c r="I10" s="812">
        <v>53.9</v>
      </c>
      <c r="J10" s="810">
        <v>53.8</v>
      </c>
      <c r="K10" s="811">
        <f t="shared" si="3"/>
        <v>0.99814471243042668</v>
      </c>
      <c r="L10" s="810">
        <v>377.1</v>
      </c>
      <c r="M10" s="810">
        <v>377</v>
      </c>
      <c r="N10" s="811">
        <f t="shared" si="4"/>
        <v>0.9997348183505701</v>
      </c>
      <c r="O10" s="810">
        <f t="shared" si="5"/>
        <v>323.2</v>
      </c>
    </row>
    <row r="11" spans="1:15" s="10" customFormat="1" ht="16.5" customHeight="1" x14ac:dyDescent="0.35">
      <c r="A11" s="813" t="s">
        <v>51</v>
      </c>
      <c r="B11" s="810">
        <v>4526.6000000000004</v>
      </c>
      <c r="C11" s="810">
        <v>4468.8999999999996</v>
      </c>
      <c r="D11" s="811">
        <f t="shared" si="0"/>
        <v>0.98725312596650894</v>
      </c>
      <c r="E11" s="810">
        <v>4526.6000000000004</v>
      </c>
      <c r="F11" s="810">
        <v>4526.3999999999996</v>
      </c>
      <c r="G11" s="805">
        <f t="shared" si="1"/>
        <v>0.99995581672778666</v>
      </c>
      <c r="H11" s="806">
        <f t="shared" si="2"/>
        <v>57.5</v>
      </c>
      <c r="I11" s="812">
        <v>97.7</v>
      </c>
      <c r="J11" s="810">
        <v>97.8</v>
      </c>
      <c r="K11" s="811">
        <f t="shared" si="3"/>
        <v>1.0010235414534288</v>
      </c>
      <c r="L11" s="810">
        <v>376.6</v>
      </c>
      <c r="M11" s="810">
        <v>376.7</v>
      </c>
      <c r="N11" s="811">
        <f t="shared" si="4"/>
        <v>1.0002655337227826</v>
      </c>
      <c r="O11" s="810">
        <f t="shared" si="5"/>
        <v>278.89999999999998</v>
      </c>
    </row>
    <row r="12" spans="1:15" s="10" customFormat="1" ht="16.5" customHeight="1" x14ac:dyDescent="0.35">
      <c r="A12" s="813" t="s">
        <v>235</v>
      </c>
      <c r="B12" s="810">
        <v>8105.5</v>
      </c>
      <c r="C12" s="810">
        <v>8283.9</v>
      </c>
      <c r="D12" s="811">
        <f t="shared" si="0"/>
        <v>1.0220097464684472</v>
      </c>
      <c r="E12" s="810">
        <v>8105.5</v>
      </c>
      <c r="F12" s="810">
        <v>8346.6</v>
      </c>
      <c r="G12" s="805">
        <f t="shared" si="1"/>
        <v>1.0297452347171674</v>
      </c>
      <c r="H12" s="806">
        <f t="shared" si="2"/>
        <v>62.700000000000728</v>
      </c>
      <c r="I12" s="812">
        <v>165</v>
      </c>
      <c r="J12" s="810">
        <v>294.10000000000002</v>
      </c>
      <c r="K12" s="811">
        <f t="shared" si="3"/>
        <v>1.7824242424242425</v>
      </c>
      <c r="L12" s="810">
        <v>365</v>
      </c>
      <c r="M12" s="810">
        <v>714.5</v>
      </c>
      <c r="N12" s="811">
        <f t="shared" si="4"/>
        <v>1.9575342465753425</v>
      </c>
      <c r="O12" s="810">
        <f t="shared" si="5"/>
        <v>420.4</v>
      </c>
    </row>
    <row r="13" spans="1:15" s="10" customFormat="1" ht="16.5" customHeight="1" x14ac:dyDescent="0.35">
      <c r="A13" s="813" t="s">
        <v>52</v>
      </c>
      <c r="B13" s="810">
        <v>10928.7</v>
      </c>
      <c r="C13" s="810">
        <v>11887.2</v>
      </c>
      <c r="D13" s="811">
        <f t="shared" si="0"/>
        <v>1.0877048505311702</v>
      </c>
      <c r="E13" s="810">
        <v>10928.7</v>
      </c>
      <c r="F13" s="810">
        <v>12047.3</v>
      </c>
      <c r="G13" s="805">
        <f t="shared" si="1"/>
        <v>1.1023543513867156</v>
      </c>
      <c r="H13" s="806">
        <f>F13-C13</f>
        <v>160.09999999999854</v>
      </c>
      <c r="I13" s="812">
        <v>182</v>
      </c>
      <c r="J13" s="810">
        <v>791.9</v>
      </c>
      <c r="K13" s="811">
        <f t="shared" si="3"/>
        <v>4.3510989010989007</v>
      </c>
      <c r="L13" s="810">
        <v>354</v>
      </c>
      <c r="M13" s="810">
        <v>969.5</v>
      </c>
      <c r="N13" s="811">
        <f t="shared" si="4"/>
        <v>2.7387005649717513</v>
      </c>
      <c r="O13" s="810">
        <f t="shared" si="5"/>
        <v>177.60000000000002</v>
      </c>
    </row>
    <row r="14" spans="1:15" s="10" customFormat="1" ht="16.5" customHeight="1" x14ac:dyDescent="0.35">
      <c r="A14" s="813" t="s">
        <v>53</v>
      </c>
      <c r="B14" s="810">
        <v>12869.9</v>
      </c>
      <c r="C14" s="810">
        <v>14442.5</v>
      </c>
      <c r="D14" s="811">
        <f t="shared" si="0"/>
        <v>1.1221920916246435</v>
      </c>
      <c r="E14" s="810">
        <v>12869.9</v>
      </c>
      <c r="F14" s="810">
        <v>14580.3</v>
      </c>
      <c r="G14" s="805">
        <f t="shared" si="1"/>
        <v>1.1328992455263833</v>
      </c>
      <c r="H14" s="806">
        <f t="shared" si="2"/>
        <v>137.79999999999927</v>
      </c>
      <c r="I14" s="812">
        <v>466</v>
      </c>
      <c r="J14" s="810">
        <v>165.1</v>
      </c>
      <c r="K14" s="811">
        <f t="shared" si="3"/>
        <v>0.35429184549356224</v>
      </c>
      <c r="L14" s="810">
        <v>731</v>
      </c>
      <c r="M14" s="810">
        <v>441.8</v>
      </c>
      <c r="N14" s="811">
        <f t="shared" si="4"/>
        <v>0.60437756497948014</v>
      </c>
      <c r="O14" s="810">
        <f t="shared" si="5"/>
        <v>276.70000000000005</v>
      </c>
    </row>
    <row r="15" spans="1:15" s="10" customFormat="1" ht="16.5" customHeight="1" x14ac:dyDescent="0.35">
      <c r="A15" s="813" t="s">
        <v>54</v>
      </c>
      <c r="B15" s="810">
        <v>14335.6</v>
      </c>
      <c r="C15" s="810">
        <v>14189.5</v>
      </c>
      <c r="D15" s="811">
        <f t="shared" si="0"/>
        <v>0.98980858840927477</v>
      </c>
      <c r="E15" s="810">
        <v>14335.6</v>
      </c>
      <c r="F15" s="810">
        <v>14870</v>
      </c>
      <c r="G15" s="805">
        <f t="shared" si="1"/>
        <v>1.037277825832194</v>
      </c>
      <c r="H15" s="806">
        <f t="shared" si="2"/>
        <v>680.5</v>
      </c>
      <c r="I15" s="812">
        <v>938</v>
      </c>
      <c r="J15" s="810">
        <v>661.8</v>
      </c>
      <c r="K15" s="811">
        <f>J15/I15</f>
        <v>0.70554371002132188</v>
      </c>
      <c r="L15" s="810">
        <v>1238.9000000000001</v>
      </c>
      <c r="M15" s="810">
        <v>1253.5</v>
      </c>
      <c r="N15" s="811">
        <f t="shared" si="4"/>
        <v>1.0117846476713213</v>
      </c>
      <c r="O15" s="810">
        <f>M15-J15</f>
        <v>591.70000000000005</v>
      </c>
    </row>
    <row r="16" spans="1:15" s="10" customFormat="1" ht="16.5" customHeight="1" x14ac:dyDescent="0.35">
      <c r="A16" s="813" t="s">
        <v>55</v>
      </c>
      <c r="B16" s="810">
        <v>11024.7</v>
      </c>
      <c r="C16" s="810">
        <v>11388.8</v>
      </c>
      <c r="D16" s="811">
        <f t="shared" si="0"/>
        <v>1.0330258419730241</v>
      </c>
      <c r="E16" s="810">
        <v>11024.7</v>
      </c>
      <c r="F16" s="810">
        <v>11477.8</v>
      </c>
      <c r="G16" s="805">
        <f t="shared" si="1"/>
        <v>1.0410986239988389</v>
      </c>
      <c r="H16" s="806">
        <f t="shared" si="2"/>
        <v>89</v>
      </c>
      <c r="I16" s="812">
        <v>30</v>
      </c>
      <c r="J16" s="810">
        <v>205.2</v>
      </c>
      <c r="K16" s="811">
        <f>J16/I16</f>
        <v>6.84</v>
      </c>
      <c r="L16" s="810">
        <v>200</v>
      </c>
      <c r="M16" s="810">
        <v>469.9</v>
      </c>
      <c r="N16" s="811">
        <f>SUM(M16/L16)</f>
        <v>2.3494999999999999</v>
      </c>
      <c r="O16" s="810">
        <f t="shared" si="5"/>
        <v>264.7</v>
      </c>
    </row>
    <row r="17" spans="1:15" s="10" customFormat="1" ht="16.5" customHeight="1" thickBot="1" x14ac:dyDescent="0.4">
      <c r="A17" s="809" t="s">
        <v>56</v>
      </c>
      <c r="B17" s="814">
        <v>20848.900000000001</v>
      </c>
      <c r="C17" s="815">
        <v>23313.3</v>
      </c>
      <c r="D17" s="816">
        <f t="shared" si="0"/>
        <v>1.1182028788089537</v>
      </c>
      <c r="E17" s="814">
        <v>20848.900000000001</v>
      </c>
      <c r="F17" s="815">
        <v>23490</v>
      </c>
      <c r="G17" s="817">
        <f t="shared" si="1"/>
        <v>1.1266781460892421</v>
      </c>
      <c r="H17" s="818">
        <f t="shared" si="2"/>
        <v>176.70000000000073</v>
      </c>
      <c r="I17" s="814">
        <v>3115</v>
      </c>
      <c r="J17" s="815">
        <v>3243.4</v>
      </c>
      <c r="K17" s="816">
        <f t="shared" si="3"/>
        <v>1.0412199036918139</v>
      </c>
      <c r="L17" s="814">
        <v>3980</v>
      </c>
      <c r="M17" s="815">
        <v>4165.7</v>
      </c>
      <c r="N17" s="811">
        <f>SUM(M17/L17)</f>
        <v>1.0466582914572864</v>
      </c>
      <c r="O17" s="819">
        <f t="shared" si="5"/>
        <v>922.29999999999973</v>
      </c>
    </row>
    <row r="18" spans="1:15" s="11" customFormat="1" ht="27.6" customHeight="1" thickBot="1" x14ac:dyDescent="0.4">
      <c r="A18" s="220" t="s">
        <v>57</v>
      </c>
      <c r="B18" s="184">
        <f>SUM(B5:B17)</f>
        <v>184326.40000000002</v>
      </c>
      <c r="C18" s="184">
        <f>SUM(C5:C17)</f>
        <v>183740.69999999995</v>
      </c>
      <c r="D18" s="221">
        <f>C18/B18</f>
        <v>0.99682248446234467</v>
      </c>
      <c r="E18" s="184">
        <f>SUM(E5:E17)</f>
        <v>184326.40000000002</v>
      </c>
      <c r="F18" s="184">
        <f>SUM(F5:F17)</f>
        <v>186528.6</v>
      </c>
      <c r="G18" s="222">
        <f>F18/E18</f>
        <v>1.0119472848164994</v>
      </c>
      <c r="H18" s="223">
        <f>SUM(H5:H17)</f>
        <v>2788.6000000000013</v>
      </c>
      <c r="I18" s="224">
        <f>SUM(I5:I17)</f>
        <v>10846.7</v>
      </c>
      <c r="J18" s="184">
        <f>SUM(J5:J17)</f>
        <v>13141.000000000002</v>
      </c>
      <c r="K18" s="225">
        <f t="shared" si="3"/>
        <v>1.2115205546387382</v>
      </c>
      <c r="L18" s="184">
        <f>SUM(L5:L17)</f>
        <v>15693.2</v>
      </c>
      <c r="M18" s="184">
        <f>SUM(M5:M17)</f>
        <v>19026.5</v>
      </c>
      <c r="N18" s="222">
        <f t="shared" si="4"/>
        <v>1.2124040985904723</v>
      </c>
      <c r="O18" s="184">
        <f>SUM(O5:O17)</f>
        <v>5885.5</v>
      </c>
    </row>
    <row r="19" spans="1:15" s="10" customFormat="1" ht="16.5" customHeight="1" x14ac:dyDescent="0.35">
      <c r="A19" s="820" t="s">
        <v>58</v>
      </c>
      <c r="B19" s="723">
        <v>4525.6000000000004</v>
      </c>
      <c r="C19" s="723">
        <v>5088.3999999999996</v>
      </c>
      <c r="D19" s="804">
        <f t="shared" si="0"/>
        <v>1.1243592009899239</v>
      </c>
      <c r="E19" s="723">
        <v>4525.6000000000004</v>
      </c>
      <c r="F19" s="723">
        <v>5138</v>
      </c>
      <c r="G19" s="821">
        <f t="shared" si="1"/>
        <v>1.1353190737139827</v>
      </c>
      <c r="H19" s="822">
        <f>F19-C19</f>
        <v>49.600000000000364</v>
      </c>
      <c r="I19" s="723">
        <v>1.2</v>
      </c>
      <c r="J19" s="723">
        <v>1</v>
      </c>
      <c r="K19" s="804">
        <f t="shared" si="3"/>
        <v>0.83333333333333337</v>
      </c>
      <c r="L19" s="723">
        <v>114.1</v>
      </c>
      <c r="M19" s="723">
        <v>114</v>
      </c>
      <c r="N19" s="804">
        <f t="shared" si="4"/>
        <v>0.99912357581069244</v>
      </c>
      <c r="O19" s="807">
        <f t="shared" si="5"/>
        <v>113</v>
      </c>
    </row>
    <row r="20" spans="1:15" s="10" customFormat="1" ht="16.5" customHeight="1" x14ac:dyDescent="0.35">
      <c r="A20" s="813" t="s">
        <v>59</v>
      </c>
      <c r="B20" s="810">
        <v>2678.2</v>
      </c>
      <c r="C20" s="723">
        <v>3250.1</v>
      </c>
      <c r="D20" s="811">
        <f t="shared" si="0"/>
        <v>1.2135389440669107</v>
      </c>
      <c r="E20" s="723">
        <v>2678.2</v>
      </c>
      <c r="F20" s="723">
        <v>3279.4</v>
      </c>
      <c r="G20" s="821">
        <f t="shared" si="1"/>
        <v>1.2244791277723845</v>
      </c>
      <c r="H20" s="806">
        <f t="shared" ref="H20:H33" si="6">F20-C20</f>
        <v>29.300000000000182</v>
      </c>
      <c r="I20" s="810">
        <v>22.5</v>
      </c>
      <c r="J20" s="723">
        <v>21.7</v>
      </c>
      <c r="K20" s="804">
        <f t="shared" si="3"/>
        <v>0.96444444444444444</v>
      </c>
      <c r="L20" s="723">
        <v>205.6</v>
      </c>
      <c r="M20" s="723">
        <v>205.6</v>
      </c>
      <c r="N20" s="811">
        <f t="shared" si="4"/>
        <v>1</v>
      </c>
      <c r="O20" s="810">
        <f t="shared" si="5"/>
        <v>183.9</v>
      </c>
    </row>
    <row r="21" spans="1:15" s="10" customFormat="1" ht="16.5" customHeight="1" x14ac:dyDescent="0.35">
      <c r="A21" s="813" t="s">
        <v>60</v>
      </c>
      <c r="B21" s="810">
        <v>2893</v>
      </c>
      <c r="C21" s="723">
        <v>2665.9</v>
      </c>
      <c r="D21" s="811">
        <f t="shared" si="0"/>
        <v>0.9215001728309713</v>
      </c>
      <c r="E21" s="723">
        <v>2893</v>
      </c>
      <c r="F21" s="723">
        <v>2688.2</v>
      </c>
      <c r="G21" s="805">
        <f t="shared" si="1"/>
        <v>0.92920843415139986</v>
      </c>
      <c r="H21" s="806">
        <f t="shared" si="6"/>
        <v>22.299999999999727</v>
      </c>
      <c r="I21" s="810">
        <v>91</v>
      </c>
      <c r="J21" s="723">
        <v>90.9</v>
      </c>
      <c r="K21" s="804">
        <f t="shared" si="3"/>
        <v>0.99890109890109902</v>
      </c>
      <c r="L21" s="723">
        <v>179.1</v>
      </c>
      <c r="M21" s="723">
        <v>179.1</v>
      </c>
      <c r="N21" s="811">
        <f t="shared" si="4"/>
        <v>1</v>
      </c>
      <c r="O21" s="810">
        <f t="shared" si="5"/>
        <v>88.199999999999989</v>
      </c>
    </row>
    <row r="22" spans="1:15" s="10" customFormat="1" ht="16.5" customHeight="1" x14ac:dyDescent="0.35">
      <c r="A22" s="813" t="s">
        <v>61</v>
      </c>
      <c r="B22" s="810">
        <v>3620.1</v>
      </c>
      <c r="C22" s="723">
        <v>3250.7</v>
      </c>
      <c r="D22" s="811">
        <f t="shared" si="0"/>
        <v>0.89795861992762627</v>
      </c>
      <c r="E22" s="723">
        <v>3620.1</v>
      </c>
      <c r="F22" s="723">
        <v>3608</v>
      </c>
      <c r="G22" s="805">
        <f t="shared" si="1"/>
        <v>0.99665755089638408</v>
      </c>
      <c r="H22" s="806">
        <f t="shared" si="6"/>
        <v>357.30000000000018</v>
      </c>
      <c r="I22" s="810">
        <v>30</v>
      </c>
      <c r="J22" s="723">
        <v>2.5</v>
      </c>
      <c r="K22" s="804">
        <f t="shared" si="3"/>
        <v>8.3333333333333329E-2</v>
      </c>
      <c r="L22" s="723">
        <v>101.4</v>
      </c>
      <c r="M22" s="723">
        <v>102.7</v>
      </c>
      <c r="N22" s="811">
        <f t="shared" si="4"/>
        <v>1.0128205128205128</v>
      </c>
      <c r="O22" s="810">
        <f t="shared" si="5"/>
        <v>100.2</v>
      </c>
    </row>
    <row r="23" spans="1:15" s="10" customFormat="1" ht="16.5" customHeight="1" x14ac:dyDescent="0.35">
      <c r="A23" s="813" t="s">
        <v>62</v>
      </c>
      <c r="B23" s="810">
        <v>3775.7</v>
      </c>
      <c r="C23" s="723">
        <v>4145.3999999999996</v>
      </c>
      <c r="D23" s="811">
        <f t="shared" si="0"/>
        <v>1.0979156182959451</v>
      </c>
      <c r="E23" s="723">
        <v>3775.7</v>
      </c>
      <c r="F23" s="723">
        <v>4172.8999999999996</v>
      </c>
      <c r="G23" s="805">
        <f t="shared" si="1"/>
        <v>1.1051990359403554</v>
      </c>
      <c r="H23" s="806">
        <f t="shared" si="6"/>
        <v>27.5</v>
      </c>
      <c r="I23" s="810">
        <v>37</v>
      </c>
      <c r="J23" s="723">
        <v>36</v>
      </c>
      <c r="K23" s="804">
        <f t="shared" si="3"/>
        <v>0.97297297297297303</v>
      </c>
      <c r="L23" s="723">
        <v>230.9</v>
      </c>
      <c r="M23" s="723">
        <v>230.9</v>
      </c>
      <c r="N23" s="811">
        <f t="shared" si="4"/>
        <v>1</v>
      </c>
      <c r="O23" s="810">
        <f t="shared" si="5"/>
        <v>194.9</v>
      </c>
    </row>
    <row r="24" spans="1:15" s="10" customFormat="1" ht="16.5" customHeight="1" x14ac:dyDescent="0.35">
      <c r="A24" s="813" t="s">
        <v>63</v>
      </c>
      <c r="B24" s="810">
        <v>4150.5</v>
      </c>
      <c r="C24" s="723">
        <v>3887.5</v>
      </c>
      <c r="D24" s="811">
        <f t="shared" si="0"/>
        <v>0.93663414046500426</v>
      </c>
      <c r="E24" s="723">
        <v>4150.5</v>
      </c>
      <c r="F24" s="810">
        <v>3925</v>
      </c>
      <c r="G24" s="805">
        <f t="shared" si="1"/>
        <v>0.94566919648235148</v>
      </c>
      <c r="H24" s="806">
        <f t="shared" si="6"/>
        <v>37.5</v>
      </c>
      <c r="I24" s="810">
        <v>51.6</v>
      </c>
      <c r="J24" s="723">
        <v>51.6</v>
      </c>
      <c r="K24" s="804">
        <f t="shared" si="3"/>
        <v>1</v>
      </c>
      <c r="L24" s="723">
        <v>190.6</v>
      </c>
      <c r="M24" s="810">
        <v>190.5</v>
      </c>
      <c r="N24" s="811">
        <f t="shared" si="4"/>
        <v>0.99947534102833158</v>
      </c>
      <c r="O24" s="810">
        <f t="shared" si="5"/>
        <v>138.9</v>
      </c>
    </row>
    <row r="25" spans="1:15" s="10" customFormat="1" ht="16.5" customHeight="1" x14ac:dyDescent="0.35">
      <c r="A25" s="813" t="s">
        <v>64</v>
      </c>
      <c r="B25" s="810">
        <v>3118.1</v>
      </c>
      <c r="C25" s="723">
        <v>3287.1</v>
      </c>
      <c r="D25" s="811">
        <f t="shared" si="0"/>
        <v>1.0541996728777141</v>
      </c>
      <c r="E25" s="723">
        <v>3118.1</v>
      </c>
      <c r="F25" s="810">
        <v>3376.2</v>
      </c>
      <c r="G25" s="805">
        <f t="shared" si="1"/>
        <v>1.0827747666848402</v>
      </c>
      <c r="H25" s="806">
        <f t="shared" si="6"/>
        <v>89.099999999999909</v>
      </c>
      <c r="I25" s="810">
        <v>37</v>
      </c>
      <c r="J25" s="723">
        <v>15.5</v>
      </c>
      <c r="K25" s="804">
        <f t="shared" si="3"/>
        <v>0.41891891891891891</v>
      </c>
      <c r="L25" s="723">
        <v>90</v>
      </c>
      <c r="M25" s="810">
        <v>92.8</v>
      </c>
      <c r="N25" s="811">
        <f t="shared" si="4"/>
        <v>1.0311111111111111</v>
      </c>
      <c r="O25" s="810">
        <f t="shared" si="5"/>
        <v>77.3</v>
      </c>
    </row>
    <row r="26" spans="1:15" s="10" customFormat="1" ht="16.5" customHeight="1" x14ac:dyDescent="0.35">
      <c r="A26" s="813" t="s">
        <v>65</v>
      </c>
      <c r="B26" s="810">
        <v>9092.6</v>
      </c>
      <c r="C26" s="723">
        <v>8368</v>
      </c>
      <c r="D26" s="811">
        <f t="shared" si="0"/>
        <v>0.92030882255900404</v>
      </c>
      <c r="E26" s="723">
        <v>9092.6</v>
      </c>
      <c r="F26" s="810">
        <v>8462.6</v>
      </c>
      <c r="G26" s="805">
        <f t="shared" si="1"/>
        <v>0.930712887402943</v>
      </c>
      <c r="H26" s="806">
        <f t="shared" si="6"/>
        <v>94.600000000000364</v>
      </c>
      <c r="I26" s="810">
        <v>13.9</v>
      </c>
      <c r="J26" s="723">
        <v>13.9</v>
      </c>
      <c r="K26" s="804">
        <f t="shared" si="3"/>
        <v>1</v>
      </c>
      <c r="L26" s="723">
        <v>212.9</v>
      </c>
      <c r="M26" s="810">
        <v>212.9</v>
      </c>
      <c r="N26" s="811">
        <f t="shared" si="4"/>
        <v>1</v>
      </c>
      <c r="O26" s="810">
        <f t="shared" si="5"/>
        <v>199</v>
      </c>
    </row>
    <row r="27" spans="1:15" s="10" customFormat="1" ht="16.5" customHeight="1" x14ac:dyDescent="0.35">
      <c r="A27" s="813" t="s">
        <v>66</v>
      </c>
      <c r="B27" s="810">
        <v>3653.7</v>
      </c>
      <c r="C27" s="723">
        <v>3570.8</v>
      </c>
      <c r="D27" s="811">
        <f t="shared" si="0"/>
        <v>0.97731067137422345</v>
      </c>
      <c r="E27" s="723">
        <v>3653.7</v>
      </c>
      <c r="F27" s="810">
        <v>3603.8</v>
      </c>
      <c r="G27" s="805">
        <f t="shared" si="1"/>
        <v>0.98634261159920089</v>
      </c>
      <c r="H27" s="806">
        <f t="shared" si="6"/>
        <v>33</v>
      </c>
      <c r="I27" s="810">
        <v>56.9</v>
      </c>
      <c r="J27" s="723">
        <v>56.9</v>
      </c>
      <c r="K27" s="804">
        <f t="shared" si="3"/>
        <v>1</v>
      </c>
      <c r="L27" s="723">
        <v>202.1</v>
      </c>
      <c r="M27" s="810">
        <v>202</v>
      </c>
      <c r="N27" s="811">
        <f t="shared" si="4"/>
        <v>0.99950519544779814</v>
      </c>
      <c r="O27" s="810">
        <f>M27-J27</f>
        <v>145.1</v>
      </c>
    </row>
    <row r="28" spans="1:15" s="10" customFormat="1" ht="16.5" customHeight="1" x14ac:dyDescent="0.35">
      <c r="A28" s="813" t="s">
        <v>67</v>
      </c>
      <c r="B28" s="810">
        <v>5801.6</v>
      </c>
      <c r="C28" s="723">
        <v>6327.9</v>
      </c>
      <c r="D28" s="811">
        <f t="shared" si="0"/>
        <v>1.0907163541092111</v>
      </c>
      <c r="E28" s="723">
        <v>5801.6</v>
      </c>
      <c r="F28" s="810">
        <v>6541.7</v>
      </c>
      <c r="G28" s="805">
        <f t="shared" si="1"/>
        <v>1.1275682570325427</v>
      </c>
      <c r="H28" s="806">
        <f t="shared" si="6"/>
        <v>213.80000000000018</v>
      </c>
      <c r="I28" s="810">
        <v>29</v>
      </c>
      <c r="J28" s="723">
        <v>28.8</v>
      </c>
      <c r="K28" s="804">
        <f t="shared" si="3"/>
        <v>0.99310344827586206</v>
      </c>
      <c r="L28" s="723">
        <v>88.6</v>
      </c>
      <c r="M28" s="810">
        <v>88.5</v>
      </c>
      <c r="N28" s="811">
        <f t="shared" si="4"/>
        <v>0.99887133182844245</v>
      </c>
      <c r="O28" s="810">
        <f t="shared" si="5"/>
        <v>59.7</v>
      </c>
    </row>
    <row r="29" spans="1:15" s="10" customFormat="1" ht="16.5" customHeight="1" x14ac:dyDescent="0.35">
      <c r="A29" s="813" t="s">
        <v>68</v>
      </c>
      <c r="B29" s="810">
        <v>3248.1</v>
      </c>
      <c r="C29" s="723">
        <v>3172.8</v>
      </c>
      <c r="D29" s="811">
        <f>C29/B29</f>
        <v>0.97681721621871254</v>
      </c>
      <c r="E29" s="723">
        <v>3248.1</v>
      </c>
      <c r="F29" s="810">
        <v>3248</v>
      </c>
      <c r="G29" s="805">
        <f>F29/E29</f>
        <v>0.99996921277054285</v>
      </c>
      <c r="H29" s="806">
        <f>F29-C29</f>
        <v>75.199999999999818</v>
      </c>
      <c r="I29" s="810">
        <v>227.1</v>
      </c>
      <c r="J29" s="723">
        <v>227.1</v>
      </c>
      <c r="K29" s="804">
        <f>J29/I29</f>
        <v>1</v>
      </c>
      <c r="L29" s="723">
        <v>517.1</v>
      </c>
      <c r="M29" s="810">
        <v>517.1</v>
      </c>
      <c r="N29" s="811">
        <f>M29/L29</f>
        <v>1</v>
      </c>
      <c r="O29" s="810">
        <f>M29-J29</f>
        <v>290</v>
      </c>
    </row>
    <row r="30" spans="1:15" s="10" customFormat="1" ht="16.5" customHeight="1" x14ac:dyDescent="0.35">
      <c r="A30" s="813" t="s">
        <v>374</v>
      </c>
      <c r="B30" s="810">
        <v>6768.8</v>
      </c>
      <c r="C30" s="723">
        <v>7238.3</v>
      </c>
      <c r="D30" s="811">
        <f t="shared" si="0"/>
        <v>1.0693623685143601</v>
      </c>
      <c r="E30" s="723">
        <v>6768.8</v>
      </c>
      <c r="F30" s="810">
        <v>7308</v>
      </c>
      <c r="G30" s="805">
        <f t="shared" si="1"/>
        <v>1.0796596147027537</v>
      </c>
      <c r="H30" s="806">
        <f t="shared" si="6"/>
        <v>69.699999999999818</v>
      </c>
      <c r="I30" s="810">
        <v>195.8</v>
      </c>
      <c r="J30" s="723">
        <v>195.6</v>
      </c>
      <c r="K30" s="804">
        <f>J30/I30</f>
        <v>0.99897854954034726</v>
      </c>
      <c r="L30" s="723">
        <v>414.8</v>
      </c>
      <c r="M30" s="810">
        <v>414.6</v>
      </c>
      <c r="N30" s="811">
        <f t="shared" si="4"/>
        <v>0.99951783992285437</v>
      </c>
      <c r="O30" s="810">
        <f t="shared" si="5"/>
        <v>219.00000000000003</v>
      </c>
    </row>
    <row r="31" spans="1:15" s="10" customFormat="1" ht="16.5" customHeight="1" thickBot="1" x14ac:dyDescent="0.4">
      <c r="A31" s="809" t="s">
        <v>70</v>
      </c>
      <c r="B31" s="814">
        <v>4032.4</v>
      </c>
      <c r="C31" s="823">
        <v>3812.1</v>
      </c>
      <c r="D31" s="816">
        <f t="shared" si="0"/>
        <v>0.94536752306318816</v>
      </c>
      <c r="E31" s="823">
        <v>4032.4</v>
      </c>
      <c r="F31" s="815">
        <v>3867.1</v>
      </c>
      <c r="G31" s="817">
        <f t="shared" si="1"/>
        <v>0.95900704295208805</v>
      </c>
      <c r="H31" s="824">
        <f t="shared" si="6"/>
        <v>55</v>
      </c>
      <c r="I31" s="814">
        <v>11.7</v>
      </c>
      <c r="J31" s="823">
        <v>11.7</v>
      </c>
      <c r="K31" s="804">
        <v>0.97599999999999998</v>
      </c>
      <c r="L31" s="823">
        <v>146.5</v>
      </c>
      <c r="M31" s="815">
        <v>146.5</v>
      </c>
      <c r="N31" s="811">
        <f t="shared" si="4"/>
        <v>1</v>
      </c>
      <c r="O31" s="815">
        <f t="shared" si="5"/>
        <v>134.80000000000001</v>
      </c>
    </row>
    <row r="32" spans="1:15" ht="28.15" customHeight="1" thickBot="1" x14ac:dyDescent="0.4">
      <c r="A32" s="220" t="s">
        <v>71</v>
      </c>
      <c r="B32" s="184">
        <f>SUM(B19:B31)</f>
        <v>57358.399999999994</v>
      </c>
      <c r="C32" s="184">
        <f>SUM(C19:C31)</f>
        <v>58065.000000000007</v>
      </c>
      <c r="D32" s="225">
        <f t="shared" si="0"/>
        <v>1.012319032608999</v>
      </c>
      <c r="E32" s="184">
        <f>SUM(E19:E31)</f>
        <v>57358.399999999994</v>
      </c>
      <c r="F32" s="184">
        <f>SUM(F19:F31)</f>
        <v>59218.9</v>
      </c>
      <c r="G32" s="222">
        <f>F32/E32</f>
        <v>1.0324363998995789</v>
      </c>
      <c r="H32" s="223">
        <f>SUM(H19:H31)</f>
        <v>1153.9000000000005</v>
      </c>
      <c r="I32" s="226">
        <f>SUM(I19:I31)</f>
        <v>804.7</v>
      </c>
      <c r="J32" s="184">
        <f>SUM(J19:J31)</f>
        <v>753.2</v>
      </c>
      <c r="K32" s="225">
        <f>J32/I32</f>
        <v>0.93600099415931404</v>
      </c>
      <c r="L32" s="184">
        <f>SUM(L19:L31)</f>
        <v>2693.7</v>
      </c>
      <c r="M32" s="184">
        <f>SUM(M19:M31)</f>
        <v>2697.2000000000003</v>
      </c>
      <c r="N32" s="222">
        <f>M32/L32</f>
        <v>1.0012993280617739</v>
      </c>
      <c r="O32" s="184">
        <f>SUM(O19:O31)</f>
        <v>1943.9999999999998</v>
      </c>
    </row>
    <row r="33" spans="1:16" s="12" customFormat="1" ht="22.5" customHeight="1" x14ac:dyDescent="0.35">
      <c r="A33" s="825" t="s">
        <v>72</v>
      </c>
      <c r="B33" s="807">
        <v>68230.7</v>
      </c>
      <c r="C33" s="807">
        <v>67351.399999999994</v>
      </c>
      <c r="D33" s="808">
        <f>C33/B33</f>
        <v>0.98711283923512427</v>
      </c>
      <c r="E33" s="807">
        <v>68230.7</v>
      </c>
      <c r="F33" s="807">
        <v>67780.7</v>
      </c>
      <c r="G33" s="826">
        <f>F33/E33</f>
        <v>0.99340472837007388</v>
      </c>
      <c r="H33" s="822">
        <f t="shared" si="6"/>
        <v>429.30000000000291</v>
      </c>
      <c r="I33" s="807">
        <v>0</v>
      </c>
      <c r="J33" s="807">
        <v>0</v>
      </c>
      <c r="K33" s="827">
        <v>0</v>
      </c>
      <c r="L33" s="807">
        <v>170</v>
      </c>
      <c r="M33" s="828">
        <v>172.6</v>
      </c>
      <c r="N33" s="808">
        <f>M33/L33</f>
        <v>1.0152941176470587</v>
      </c>
      <c r="O33" s="829">
        <f>M33-J33</f>
        <v>172.6</v>
      </c>
    </row>
    <row r="34" spans="1:16" ht="42.6" customHeight="1" thickBot="1" x14ac:dyDescent="0.4">
      <c r="A34" s="509" t="s">
        <v>267</v>
      </c>
      <c r="B34" s="510">
        <f>B18+B32+B33</f>
        <v>309915.5</v>
      </c>
      <c r="C34" s="510">
        <f>C18+C32+C33</f>
        <v>309157.09999999998</v>
      </c>
      <c r="D34" s="515">
        <f>C34/B34</f>
        <v>0.99755288134991627</v>
      </c>
      <c r="E34" s="510">
        <f>E18+E32+E33</f>
        <v>309915.5</v>
      </c>
      <c r="F34" s="510">
        <f>F18+F32+F33</f>
        <v>313528.2</v>
      </c>
      <c r="G34" s="511">
        <f>F34/E34</f>
        <v>1.0116570484535301</v>
      </c>
      <c r="H34" s="514">
        <f>H18+H32+H33</f>
        <v>4371.8000000000047</v>
      </c>
      <c r="I34" s="513">
        <f>I18+I32+I33</f>
        <v>11651.400000000001</v>
      </c>
      <c r="J34" s="510">
        <f>J18+J32+J33</f>
        <v>13894.200000000003</v>
      </c>
      <c r="K34" s="512">
        <v>0</v>
      </c>
      <c r="L34" s="510">
        <f>L18+L32+L33</f>
        <v>18556.900000000001</v>
      </c>
      <c r="M34" s="510">
        <f>M18+M32+M33</f>
        <v>21896.3</v>
      </c>
      <c r="N34" s="512">
        <f>M34/L34</f>
        <v>1.179954626042065</v>
      </c>
      <c r="O34" s="510">
        <f>O18+O32+O33</f>
        <v>8002.1</v>
      </c>
      <c r="P34" s="653"/>
    </row>
    <row r="35" spans="1:16" ht="24" customHeight="1" x14ac:dyDescent="0.35">
      <c r="A35" s="1078"/>
      <c r="B35" s="1079"/>
      <c r="C35" s="1079"/>
      <c r="D35" s="1079"/>
      <c r="E35" s="1079"/>
      <c r="F35" s="1079"/>
      <c r="G35" s="1079"/>
      <c r="H35" s="1079"/>
      <c r="I35" s="13"/>
      <c r="J35" s="13"/>
      <c r="K35" s="2"/>
      <c r="L35" s="1"/>
      <c r="M35" s="1"/>
      <c r="N35" s="1"/>
      <c r="O35" s="1"/>
    </row>
    <row r="36" spans="1:16" ht="17.25" customHeight="1" x14ac:dyDescent="0.35">
      <c r="A36" s="1080"/>
      <c r="B36" s="1081"/>
      <c r="C36" s="1081"/>
      <c r="D36" s="1081"/>
      <c r="E36" s="1081"/>
      <c r="F36" s="1081"/>
      <c r="G36" s="1081"/>
      <c r="H36" s="1081"/>
      <c r="I36" s="1081"/>
      <c r="J36" s="1081"/>
      <c r="K36" s="1081"/>
      <c r="L36" s="1081"/>
      <c r="M36" s="1081"/>
      <c r="N36" s="1081"/>
      <c r="O36" s="1081"/>
    </row>
    <row r="37" spans="1:16" ht="18" customHeight="1" x14ac:dyDescent="0.3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</sheetData>
  <mergeCells count="12">
    <mergeCell ref="A1:N1"/>
    <mergeCell ref="B2:H2"/>
    <mergeCell ref="I2:O2"/>
    <mergeCell ref="H3:H4"/>
    <mergeCell ref="I3:K3"/>
    <mergeCell ref="L3:N3"/>
    <mergeCell ref="O3:O4"/>
    <mergeCell ref="A35:H35"/>
    <mergeCell ref="A36:O36"/>
    <mergeCell ref="A2:A4"/>
    <mergeCell ref="B3:D3"/>
    <mergeCell ref="E3:G3"/>
  </mergeCells>
  <phoneticPr fontId="3" type="noConversion"/>
  <printOptions horizontalCentered="1"/>
  <pageMargins left="0.55118110236220474" right="0.55118110236220474" top="0.19685039370078741" bottom="0.39370078740157483" header="0" footer="0.19685039370078741"/>
  <pageSetup paperSize="9" scale="76" orientation="landscape" r:id="rId1"/>
  <headerFooter alignWithMargins="0">
    <oddFooter>&amp;L&amp;"Arial,Obyčejné"&amp;9Závěrečný účet za rok 2022</oddFooter>
  </headerFooter>
  <colBreaks count="1" manualBreakCount="1">
    <brk id="15" max="34" man="1"/>
  </colBreaks>
  <ignoredErrors>
    <ignoredError sqref="D18 H18 K18 O18 D32 G32:H32 K32 N32:O32 D34 G34 N3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A1"/>
  <sheetViews>
    <sheetView workbookViewId="0"/>
  </sheetViews>
  <sheetFormatPr defaultRowHeight="12.75" x14ac:dyDescent="0.3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>
    <pageSetUpPr fitToPage="1"/>
  </sheetPr>
  <dimension ref="A1:IS44"/>
  <sheetViews>
    <sheetView view="pageBreakPreview" zoomScale="90" zoomScaleNormal="90" zoomScaleSheetLayoutView="90" workbookViewId="0">
      <pane ySplit="4" topLeftCell="A5" activePane="bottomLeft" state="frozen"/>
      <selection activeCell="G15" sqref="G15"/>
      <selection pane="bottomLeft" activeCell="E2" sqref="E2:F2"/>
    </sheetView>
  </sheetViews>
  <sheetFormatPr defaultColWidth="9.1328125" defaultRowHeight="12.75" x14ac:dyDescent="0.35"/>
  <cols>
    <col min="1" max="1" width="27.73046875" style="6" customWidth="1"/>
    <col min="2" max="6" width="15.265625" style="6" customWidth="1"/>
    <col min="7" max="7" width="9.1328125" style="6"/>
    <col min="8" max="8" width="13.265625" style="6" bestFit="1" customWidth="1"/>
    <col min="9" max="16384" width="9.1328125" style="6"/>
  </cols>
  <sheetData>
    <row r="1" spans="1:7" ht="80.45" customHeight="1" thickBot="1" x14ac:dyDescent="0.4">
      <c r="A1" s="1101" t="s">
        <v>512</v>
      </c>
      <c r="B1" s="1101"/>
      <c r="C1" s="1101"/>
      <c r="D1" s="1101"/>
      <c r="E1" s="1101"/>
      <c r="F1" s="169" t="s">
        <v>593</v>
      </c>
      <c r="G1" s="97"/>
    </row>
    <row r="2" spans="1:7" ht="21.6" customHeight="1" x14ac:dyDescent="0.35">
      <c r="A2" s="1102" t="s">
        <v>261</v>
      </c>
      <c r="B2" s="1098" t="s">
        <v>262</v>
      </c>
      <c r="C2" s="1105"/>
      <c r="D2" s="1105"/>
      <c r="E2" s="1098" t="s">
        <v>263</v>
      </c>
      <c r="F2" s="1099"/>
      <c r="G2" s="21"/>
    </row>
    <row r="3" spans="1:7" ht="21.6" customHeight="1" x14ac:dyDescent="0.35">
      <c r="A3" s="1103"/>
      <c r="B3" s="1106" t="s">
        <v>42</v>
      </c>
      <c r="C3" s="1106" t="s">
        <v>264</v>
      </c>
      <c r="D3" s="1106"/>
      <c r="E3" s="1106" t="s">
        <v>219</v>
      </c>
      <c r="F3" s="1109" t="s">
        <v>155</v>
      </c>
    </row>
    <row r="4" spans="1:7" ht="21.6" customHeight="1" thickBot="1" x14ac:dyDescent="0.4">
      <c r="A4" s="1104"/>
      <c r="B4" s="1107"/>
      <c r="C4" s="227" t="s">
        <v>265</v>
      </c>
      <c r="D4" s="227" t="s">
        <v>266</v>
      </c>
      <c r="E4" s="1108"/>
      <c r="F4" s="1110"/>
    </row>
    <row r="5" spans="1:7" ht="21" customHeight="1" x14ac:dyDescent="0.35">
      <c r="A5" s="540" t="s">
        <v>47</v>
      </c>
      <c r="B5" s="440">
        <f>C5+D5</f>
        <v>295044.57</v>
      </c>
      <c r="C5" s="158">
        <v>160000</v>
      </c>
      <c r="D5" s="114">
        <v>135044.57</v>
      </c>
      <c r="E5" s="111">
        <v>200346</v>
      </c>
      <c r="F5" s="114">
        <v>0</v>
      </c>
    </row>
    <row r="6" spans="1:7" ht="21" customHeight="1" x14ac:dyDescent="0.35">
      <c r="A6" s="541" t="s">
        <v>156</v>
      </c>
      <c r="B6" s="159">
        <f t="shared" ref="B6:B17" si="0">C6+D6</f>
        <v>1304160.67</v>
      </c>
      <c r="C6" s="542">
        <v>0</v>
      </c>
      <c r="D6" s="113">
        <v>1304160.67</v>
      </c>
      <c r="E6" s="112">
        <v>319603.48</v>
      </c>
      <c r="F6" s="113">
        <v>0</v>
      </c>
    </row>
    <row r="7" spans="1:7" ht="21" customHeight="1" x14ac:dyDescent="0.35">
      <c r="A7" s="541" t="s">
        <v>48</v>
      </c>
      <c r="B7" s="159">
        <f t="shared" si="0"/>
        <v>223349.58000000002</v>
      </c>
      <c r="C7" s="542">
        <v>120000</v>
      </c>
      <c r="D7" s="113">
        <v>103349.58</v>
      </c>
      <c r="E7" s="112">
        <v>220792.86</v>
      </c>
      <c r="F7" s="113">
        <v>0</v>
      </c>
    </row>
    <row r="8" spans="1:7" ht="21" customHeight="1" x14ac:dyDescent="0.35">
      <c r="A8" s="541" t="s">
        <v>49</v>
      </c>
      <c r="B8" s="159">
        <f t="shared" si="0"/>
        <v>441922.57</v>
      </c>
      <c r="C8" s="542">
        <v>141922.57</v>
      </c>
      <c r="D8" s="113">
        <v>300000</v>
      </c>
      <c r="E8" s="102">
        <v>94840</v>
      </c>
      <c r="F8" s="113">
        <v>0</v>
      </c>
    </row>
    <row r="9" spans="1:7" ht="21" customHeight="1" x14ac:dyDescent="0.35">
      <c r="A9" s="541" t="s">
        <v>157</v>
      </c>
      <c r="B9" s="159">
        <f t="shared" si="0"/>
        <v>365488.5</v>
      </c>
      <c r="C9" s="542">
        <v>182744.25</v>
      </c>
      <c r="D9" s="113">
        <v>182744.25</v>
      </c>
      <c r="E9" s="102">
        <v>161606.85</v>
      </c>
      <c r="F9" s="113">
        <v>0</v>
      </c>
    </row>
    <row r="10" spans="1:7" ht="21" customHeight="1" x14ac:dyDescent="0.35">
      <c r="A10" s="541" t="s">
        <v>50</v>
      </c>
      <c r="B10" s="159">
        <f t="shared" si="0"/>
        <v>323246.5</v>
      </c>
      <c r="C10" s="542">
        <v>100000</v>
      </c>
      <c r="D10" s="113">
        <v>223246.5</v>
      </c>
      <c r="E10" s="112">
        <v>427021.86</v>
      </c>
      <c r="F10" s="113">
        <v>0</v>
      </c>
    </row>
    <row r="11" spans="1:7" ht="21" customHeight="1" x14ac:dyDescent="0.35">
      <c r="A11" s="541" t="s">
        <v>244</v>
      </c>
      <c r="B11" s="159">
        <f t="shared" si="0"/>
        <v>420416.95999999996</v>
      </c>
      <c r="C11" s="542">
        <v>250000</v>
      </c>
      <c r="D11" s="113">
        <v>170416.96</v>
      </c>
      <c r="E11" s="102">
        <v>62667</v>
      </c>
      <c r="F11" s="113">
        <v>0</v>
      </c>
    </row>
    <row r="12" spans="1:7" ht="21" customHeight="1" x14ac:dyDescent="0.35">
      <c r="A12" s="541" t="s">
        <v>51</v>
      </c>
      <c r="B12" s="159">
        <f t="shared" si="0"/>
        <v>278911.03000000003</v>
      </c>
      <c r="C12" s="542">
        <v>0</v>
      </c>
      <c r="D12" s="113">
        <v>278911.03000000003</v>
      </c>
      <c r="E12" s="112">
        <v>57524</v>
      </c>
      <c r="F12" s="113">
        <v>0</v>
      </c>
    </row>
    <row r="13" spans="1:7" ht="21" customHeight="1" x14ac:dyDescent="0.35">
      <c r="A13" s="541" t="s">
        <v>52</v>
      </c>
      <c r="B13" s="159">
        <f t="shared" si="0"/>
        <v>177603.59</v>
      </c>
      <c r="C13" s="542">
        <v>0</v>
      </c>
      <c r="D13" s="113">
        <v>177603.59</v>
      </c>
      <c r="E13" s="112">
        <v>160092.54</v>
      </c>
      <c r="F13" s="113">
        <v>0</v>
      </c>
    </row>
    <row r="14" spans="1:7" ht="21" customHeight="1" x14ac:dyDescent="0.35">
      <c r="A14" s="541" t="s">
        <v>53</v>
      </c>
      <c r="B14" s="159">
        <f t="shared" si="0"/>
        <v>276741</v>
      </c>
      <c r="C14" s="542">
        <v>55348.2</v>
      </c>
      <c r="D14" s="113">
        <v>221392.8</v>
      </c>
      <c r="E14" s="112">
        <v>137827</v>
      </c>
      <c r="F14" s="113">
        <v>0</v>
      </c>
    </row>
    <row r="15" spans="1:7" ht="21" customHeight="1" x14ac:dyDescent="0.35">
      <c r="A15" s="541" t="s">
        <v>54</v>
      </c>
      <c r="B15" s="159">
        <f t="shared" si="0"/>
        <v>591701.56000000006</v>
      </c>
      <c r="C15" s="542">
        <v>0</v>
      </c>
      <c r="D15" s="113">
        <v>591701.56000000006</v>
      </c>
      <c r="E15" s="112">
        <v>680626.42</v>
      </c>
      <c r="F15" s="113">
        <v>0</v>
      </c>
    </row>
    <row r="16" spans="1:7" ht="21" customHeight="1" x14ac:dyDescent="0.35">
      <c r="A16" s="541" t="s">
        <v>55</v>
      </c>
      <c r="B16" s="159">
        <f t="shared" si="0"/>
        <v>264695.5</v>
      </c>
      <c r="C16" s="542">
        <v>132347.75</v>
      </c>
      <c r="D16" s="113">
        <v>132347.75</v>
      </c>
      <c r="E16" s="102">
        <v>12246.68</v>
      </c>
      <c r="F16" s="113">
        <v>0</v>
      </c>
    </row>
    <row r="17" spans="1:253" ht="21" customHeight="1" thickBot="1" x14ac:dyDescent="0.4">
      <c r="A17" s="543" t="s">
        <v>56</v>
      </c>
      <c r="B17" s="528">
        <f t="shared" si="0"/>
        <v>922281.63</v>
      </c>
      <c r="C17" s="529">
        <v>280000</v>
      </c>
      <c r="D17" s="530">
        <v>642281.63</v>
      </c>
      <c r="E17" s="531">
        <v>176705</v>
      </c>
      <c r="F17" s="530">
        <v>0</v>
      </c>
    </row>
    <row r="18" spans="1:253" ht="37.9" customHeight="1" thickBot="1" x14ac:dyDescent="0.4">
      <c r="A18" s="544" t="s">
        <v>57</v>
      </c>
      <c r="B18" s="532">
        <f t="shared" ref="B18" si="1">C18+D18</f>
        <v>5885563.6600000001</v>
      </c>
      <c r="C18" s="533">
        <f>SUM(C5:C17)</f>
        <v>1422362.77</v>
      </c>
      <c r="D18" s="534">
        <f>SUM(D5:D17)</f>
        <v>4463200.8900000006</v>
      </c>
      <c r="E18" s="535">
        <f>SUM(E5:E17)</f>
        <v>2711899.69</v>
      </c>
      <c r="F18" s="534">
        <f>SUM(F5:F17)</f>
        <v>0</v>
      </c>
      <c r="H18" s="98"/>
      <c r="I18" s="98"/>
    </row>
    <row r="19" spans="1:253" ht="21" customHeight="1" x14ac:dyDescent="0.35">
      <c r="A19" s="540" t="s">
        <v>58</v>
      </c>
      <c r="B19" s="440">
        <f>C19+D19</f>
        <v>113014</v>
      </c>
      <c r="C19" s="158">
        <v>0</v>
      </c>
      <c r="D19" s="114">
        <v>113014</v>
      </c>
      <c r="E19" s="770">
        <v>49463.56</v>
      </c>
      <c r="F19" s="114">
        <v>0</v>
      </c>
      <c r="G19" s="99"/>
      <c r="H19" s="100"/>
      <c r="I19" s="101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  <c r="IJ19" s="99"/>
      <c r="IK19" s="99"/>
      <c r="IL19" s="99"/>
      <c r="IM19" s="99"/>
      <c r="IN19" s="99"/>
      <c r="IO19" s="99"/>
      <c r="IP19" s="99"/>
      <c r="IQ19" s="99"/>
      <c r="IR19" s="99"/>
      <c r="IS19" s="99"/>
    </row>
    <row r="20" spans="1:253" ht="21" customHeight="1" x14ac:dyDescent="0.35">
      <c r="A20" s="541" t="s">
        <v>59</v>
      </c>
      <c r="B20" s="159">
        <f t="shared" ref="B20:B31" si="2">C20+D20</f>
        <v>183887</v>
      </c>
      <c r="C20" s="542">
        <v>10000</v>
      </c>
      <c r="D20" s="113">
        <v>173887</v>
      </c>
      <c r="E20" s="112">
        <v>29341</v>
      </c>
      <c r="F20" s="113">
        <v>0</v>
      </c>
      <c r="H20" s="98"/>
      <c r="I20" s="98"/>
    </row>
    <row r="21" spans="1:253" ht="21" customHeight="1" x14ac:dyDescent="0.35">
      <c r="A21" s="541" t="s">
        <v>60</v>
      </c>
      <c r="B21" s="159">
        <f t="shared" si="2"/>
        <v>88192</v>
      </c>
      <c r="C21" s="542">
        <v>70553</v>
      </c>
      <c r="D21" s="113">
        <v>17639</v>
      </c>
      <c r="E21" s="112">
        <v>22280</v>
      </c>
      <c r="F21" s="113">
        <v>0</v>
      </c>
      <c r="H21" s="98"/>
      <c r="I21" s="98"/>
    </row>
    <row r="22" spans="1:253" ht="21" customHeight="1" x14ac:dyDescent="0.35">
      <c r="A22" s="541" t="s">
        <v>61</v>
      </c>
      <c r="B22" s="159">
        <f t="shared" si="2"/>
        <v>100229.5</v>
      </c>
      <c r="C22" s="542">
        <v>20229.5</v>
      </c>
      <c r="D22" s="113">
        <v>80000</v>
      </c>
      <c r="E22" s="112">
        <v>357300.28</v>
      </c>
      <c r="F22" s="113">
        <v>0</v>
      </c>
      <c r="H22" s="98"/>
      <c r="I22" s="98"/>
    </row>
    <row r="23" spans="1:253" ht="21" customHeight="1" x14ac:dyDescent="0.35">
      <c r="A23" s="541" t="s">
        <v>62</v>
      </c>
      <c r="B23" s="159">
        <f t="shared" si="2"/>
        <v>194876</v>
      </c>
      <c r="C23" s="542">
        <v>0</v>
      </c>
      <c r="D23" s="113">
        <v>194876</v>
      </c>
      <c r="E23" s="112">
        <v>27520</v>
      </c>
      <c r="F23" s="113">
        <v>0</v>
      </c>
      <c r="H23" s="98"/>
      <c r="I23" s="98"/>
    </row>
    <row r="24" spans="1:253" ht="21" customHeight="1" x14ac:dyDescent="0.35">
      <c r="A24" s="541" t="s">
        <v>63</v>
      </c>
      <c r="B24" s="159">
        <f t="shared" si="2"/>
        <v>138864</v>
      </c>
      <c r="C24" s="542">
        <v>0</v>
      </c>
      <c r="D24" s="113">
        <v>138864</v>
      </c>
      <c r="E24" s="112">
        <v>37580</v>
      </c>
      <c r="F24" s="113">
        <v>0</v>
      </c>
      <c r="H24" s="98"/>
      <c r="I24" s="98"/>
    </row>
    <row r="25" spans="1:253" ht="21" customHeight="1" x14ac:dyDescent="0.35">
      <c r="A25" s="541" t="s">
        <v>64</v>
      </c>
      <c r="B25" s="159">
        <f t="shared" si="2"/>
        <v>77349</v>
      </c>
      <c r="C25" s="542">
        <v>0</v>
      </c>
      <c r="D25" s="113">
        <v>77349</v>
      </c>
      <c r="E25" s="112">
        <v>89031</v>
      </c>
      <c r="F25" s="113">
        <v>0</v>
      </c>
      <c r="H25" s="98"/>
      <c r="I25" s="98"/>
    </row>
    <row r="26" spans="1:253" ht="21" customHeight="1" x14ac:dyDescent="0.35">
      <c r="A26" s="541" t="s">
        <v>65</v>
      </c>
      <c r="B26" s="159">
        <f t="shared" si="2"/>
        <v>199022</v>
      </c>
      <c r="C26" s="542">
        <v>0</v>
      </c>
      <c r="D26" s="113">
        <v>199022</v>
      </c>
      <c r="E26" s="112">
        <v>94643</v>
      </c>
      <c r="F26" s="113">
        <v>0</v>
      </c>
      <c r="H26" s="98"/>
      <c r="I26" s="98"/>
    </row>
    <row r="27" spans="1:253" ht="21" customHeight="1" x14ac:dyDescent="0.35">
      <c r="A27" s="541" t="s">
        <v>66</v>
      </c>
      <c r="B27" s="159">
        <f t="shared" si="2"/>
        <v>145131.25</v>
      </c>
      <c r="C27" s="542">
        <v>29026.25</v>
      </c>
      <c r="D27" s="113">
        <v>116105</v>
      </c>
      <c r="E27" s="112">
        <v>32960</v>
      </c>
      <c r="F27" s="113">
        <v>0</v>
      </c>
      <c r="H27" s="98"/>
      <c r="I27" s="98"/>
    </row>
    <row r="28" spans="1:253" ht="21" customHeight="1" x14ac:dyDescent="0.35">
      <c r="A28" s="541" t="s">
        <v>67</v>
      </c>
      <c r="B28" s="159">
        <f t="shared" si="2"/>
        <v>59720</v>
      </c>
      <c r="C28" s="542">
        <v>0</v>
      </c>
      <c r="D28" s="113">
        <v>59720</v>
      </c>
      <c r="E28" s="112">
        <v>214350.1</v>
      </c>
      <c r="F28" s="113">
        <v>0</v>
      </c>
      <c r="H28" s="98"/>
      <c r="I28" s="98"/>
    </row>
    <row r="29" spans="1:253" ht="21" customHeight="1" x14ac:dyDescent="0.35">
      <c r="A29" s="541" t="s">
        <v>68</v>
      </c>
      <c r="B29" s="159">
        <f t="shared" si="2"/>
        <v>289971</v>
      </c>
      <c r="C29" s="542">
        <v>70000</v>
      </c>
      <c r="D29" s="113">
        <v>219971</v>
      </c>
      <c r="E29" s="112">
        <v>75233</v>
      </c>
      <c r="F29" s="113">
        <v>0</v>
      </c>
      <c r="H29" s="98"/>
      <c r="I29" s="98"/>
    </row>
    <row r="30" spans="1:253" ht="21" customHeight="1" x14ac:dyDescent="0.35">
      <c r="A30" s="541" t="s">
        <v>69</v>
      </c>
      <c r="B30" s="159">
        <f t="shared" si="2"/>
        <v>219031</v>
      </c>
      <c r="C30" s="542">
        <v>19031</v>
      </c>
      <c r="D30" s="113">
        <v>200000</v>
      </c>
      <c r="E30" s="112">
        <v>69698</v>
      </c>
      <c r="F30" s="113">
        <v>0</v>
      </c>
      <c r="H30" s="98"/>
      <c r="I30" s="98"/>
    </row>
    <row r="31" spans="1:253" ht="21" customHeight="1" thickBot="1" x14ac:dyDescent="0.4">
      <c r="A31" s="543" t="s">
        <v>70</v>
      </c>
      <c r="B31" s="528">
        <f t="shared" si="2"/>
        <v>134794.75</v>
      </c>
      <c r="C31" s="529">
        <v>26959</v>
      </c>
      <c r="D31" s="530">
        <v>107835.75</v>
      </c>
      <c r="E31" s="531">
        <v>54999</v>
      </c>
      <c r="F31" s="530">
        <v>0</v>
      </c>
      <c r="H31" s="98"/>
      <c r="I31" s="98"/>
    </row>
    <row r="32" spans="1:253" ht="39" customHeight="1" thickBot="1" x14ac:dyDescent="0.4">
      <c r="A32" s="544" t="s">
        <v>71</v>
      </c>
      <c r="B32" s="532">
        <f>SUM(B19:B31)</f>
        <v>1944081.5</v>
      </c>
      <c r="C32" s="533">
        <f>SUM(C19:C31)</f>
        <v>245798.75</v>
      </c>
      <c r="D32" s="534">
        <f>SUM(D19:D31)</f>
        <v>1698282.75</v>
      </c>
      <c r="E32" s="535">
        <f>SUM(E19:E31)</f>
        <v>1154398.94</v>
      </c>
      <c r="F32" s="534">
        <f>SUM(F19:F31)</f>
        <v>0</v>
      </c>
      <c r="H32" s="98"/>
      <c r="I32" s="98"/>
    </row>
    <row r="33" spans="1:253" ht="21.6" customHeight="1" thickBot="1" x14ac:dyDescent="0.4">
      <c r="A33" s="545" t="s">
        <v>72</v>
      </c>
      <c r="B33" s="536">
        <f>C33+D33</f>
        <v>172575</v>
      </c>
      <c r="C33" s="537">
        <v>0</v>
      </c>
      <c r="D33" s="538">
        <v>172575</v>
      </c>
      <c r="E33" s="539">
        <v>429338.51</v>
      </c>
      <c r="F33" s="538">
        <v>0</v>
      </c>
      <c r="H33" s="98"/>
      <c r="I33" s="98"/>
    </row>
    <row r="34" spans="1:253" ht="46.9" customHeight="1" thickBot="1" x14ac:dyDescent="0.4">
      <c r="A34" s="546" t="s">
        <v>267</v>
      </c>
      <c r="B34" s="547">
        <f>B18++B32+B33</f>
        <v>8002220.1600000001</v>
      </c>
      <c r="C34" s="547">
        <f t="shared" ref="C34:F34" si="3">C18++C32+C33</f>
        <v>1668161.52</v>
      </c>
      <c r="D34" s="547">
        <f t="shared" si="3"/>
        <v>6334058.6400000006</v>
      </c>
      <c r="E34" s="547">
        <f t="shared" si="3"/>
        <v>4295637.1399999997</v>
      </c>
      <c r="F34" s="547">
        <f t="shared" si="3"/>
        <v>0</v>
      </c>
      <c r="H34" s="98"/>
      <c r="I34" s="98"/>
    </row>
    <row r="35" spans="1:253" ht="10.5" customHeight="1" x14ac:dyDescent="0.35">
      <c r="A35" s="1100"/>
      <c r="B35" s="1100"/>
      <c r="C35" s="1100"/>
      <c r="D35" s="1100"/>
      <c r="E35" s="1100"/>
      <c r="F35" s="1100"/>
      <c r="G35" s="1"/>
      <c r="H35" s="100"/>
      <c r="I35" s="10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</row>
    <row r="36" spans="1:253" ht="16.5" customHeight="1" x14ac:dyDescent="0.35">
      <c r="A36" s="1096" t="s">
        <v>582</v>
      </c>
      <c r="B36" s="1097"/>
      <c r="C36" s="1097"/>
      <c r="D36" s="1097"/>
      <c r="E36" s="1097"/>
      <c r="F36" s="1097"/>
      <c r="H36" s="98"/>
      <c r="I36" s="98"/>
    </row>
    <row r="37" spans="1:253" x14ac:dyDescent="0.35">
      <c r="A37" s="176"/>
      <c r="B37" s="177"/>
      <c r="C37" s="177"/>
      <c r="D37" s="177"/>
      <c r="E37" s="177"/>
      <c r="F37" s="174"/>
      <c r="H37" s="98"/>
      <c r="I37" s="98"/>
    </row>
    <row r="38" spans="1:253" x14ac:dyDescent="0.35">
      <c r="A38" s="179"/>
      <c r="B38" s="178"/>
      <c r="C38" s="178"/>
      <c r="D38" s="175"/>
      <c r="E38" s="175"/>
      <c r="H38" s="98"/>
      <c r="I38" s="98"/>
    </row>
    <row r="39" spans="1:253" x14ac:dyDescent="0.35">
      <c r="H39" s="98"/>
      <c r="I39" s="98"/>
    </row>
    <row r="40" spans="1:253" x14ac:dyDescent="0.35">
      <c r="H40" s="98"/>
      <c r="I40" s="98"/>
    </row>
    <row r="41" spans="1:253" x14ac:dyDescent="0.35">
      <c r="H41" s="98"/>
      <c r="I41" s="98"/>
    </row>
    <row r="42" spans="1:253" x14ac:dyDescent="0.35">
      <c r="H42" s="98"/>
      <c r="I42" s="98"/>
    </row>
    <row r="43" spans="1:253" x14ac:dyDescent="0.35">
      <c r="H43" s="98"/>
      <c r="I43" s="98"/>
    </row>
    <row r="44" spans="1:253" x14ac:dyDescent="0.35">
      <c r="H44" s="98"/>
      <c r="I44" s="98"/>
    </row>
  </sheetData>
  <mergeCells count="10">
    <mergeCell ref="A36:F36"/>
    <mergeCell ref="E2:F2"/>
    <mergeCell ref="A35:F35"/>
    <mergeCell ref="A1:E1"/>
    <mergeCell ref="A2:A4"/>
    <mergeCell ref="B2:D2"/>
    <mergeCell ref="B3:B4"/>
    <mergeCell ref="C3:D3"/>
    <mergeCell ref="E3:E4"/>
    <mergeCell ref="F3:F4"/>
  </mergeCells>
  <printOptions horizontalCentered="1"/>
  <pageMargins left="0.55118110236220474" right="0.55118110236220474" top="0.59055118110236227" bottom="0.47244094488188981" header="0" footer="0.19685039370078741"/>
  <pageSetup paperSize="9" scale="89" orientation="portrait" r:id="rId1"/>
  <headerFooter alignWithMargins="0">
    <oddFooter>&amp;L&amp;"Arial,Obyčejné"&amp;9Závěrečný účet za rok 2022</oddFooter>
  </headerFooter>
  <ignoredErrors>
    <ignoredError sqref="B32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/>
  <dimension ref="A1"/>
  <sheetViews>
    <sheetView workbookViewId="0"/>
  </sheetViews>
  <sheetFormatPr defaultRowHeight="12.75" x14ac:dyDescent="0.35"/>
  <sheetData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E20"/>
  <sheetViews>
    <sheetView view="pageBreakPreview" zoomScaleNormal="100" zoomScaleSheetLayoutView="100" workbookViewId="0">
      <selection activeCell="B2" sqref="B2:E2"/>
    </sheetView>
  </sheetViews>
  <sheetFormatPr defaultColWidth="9.1328125" defaultRowHeight="12.75" x14ac:dyDescent="0.35"/>
  <cols>
    <col min="1" max="1" width="39" style="15" customWidth="1"/>
    <col min="2" max="4" width="14.73046875" style="15" customWidth="1"/>
    <col min="5" max="5" width="14" style="15" customWidth="1"/>
    <col min="6" max="16384" width="9.1328125" style="15"/>
  </cols>
  <sheetData>
    <row r="1" spans="1:5" ht="93.6" customHeight="1" thickBot="1" x14ac:dyDescent="0.4">
      <c r="A1" s="860" t="s">
        <v>515</v>
      </c>
      <c r="B1" s="860"/>
      <c r="C1" s="860"/>
      <c r="D1" s="1111"/>
      <c r="E1" s="165" t="s">
        <v>594</v>
      </c>
    </row>
    <row r="2" spans="1:5" ht="29.45" customHeight="1" x14ac:dyDescent="0.35">
      <c r="A2" s="1112" t="s">
        <v>103</v>
      </c>
      <c r="B2" s="1115" t="s">
        <v>104</v>
      </c>
      <c r="C2" s="1116"/>
      <c r="D2" s="1116"/>
      <c r="E2" s="1117"/>
    </row>
    <row r="3" spans="1:5" ht="29.45" customHeight="1" x14ac:dyDescent="0.35">
      <c r="A3" s="1113"/>
      <c r="B3" s="1118" t="s">
        <v>105</v>
      </c>
      <c r="C3" s="1119"/>
      <c r="D3" s="1119"/>
      <c r="E3" s="1120"/>
    </row>
    <row r="4" spans="1:5" ht="63.6" customHeight="1" x14ac:dyDescent="0.35">
      <c r="A4" s="1114"/>
      <c r="B4" s="487" t="s">
        <v>268</v>
      </c>
      <c r="C4" s="488" t="s">
        <v>513</v>
      </c>
      <c r="D4" s="488" t="s">
        <v>514</v>
      </c>
      <c r="E4" s="489" t="s">
        <v>115</v>
      </c>
    </row>
    <row r="5" spans="1:5" ht="24.95" customHeight="1" x14ac:dyDescent="0.35">
      <c r="A5" s="490" t="s">
        <v>106</v>
      </c>
      <c r="B5" s="103">
        <v>80</v>
      </c>
      <c r="C5" s="104">
        <v>26.4</v>
      </c>
      <c r="D5" s="104">
        <v>5.5</v>
      </c>
      <c r="E5" s="491">
        <f>D5/C5</f>
        <v>0.20833333333333334</v>
      </c>
    </row>
    <row r="6" spans="1:5" ht="24.95" customHeight="1" x14ac:dyDescent="0.35">
      <c r="A6" s="492">
        <v>501</v>
      </c>
      <c r="B6" s="105">
        <f>SUM(B5)</f>
        <v>80</v>
      </c>
      <c r="C6" s="106">
        <f>SUM(C5)</f>
        <v>26.4</v>
      </c>
      <c r="D6" s="106">
        <f>SUM(D5)</f>
        <v>5.5</v>
      </c>
      <c r="E6" s="493">
        <f t="shared" ref="E6:E17" si="0">D6/C6</f>
        <v>0.20833333333333334</v>
      </c>
    </row>
    <row r="7" spans="1:5" ht="24.95" customHeight="1" x14ac:dyDescent="0.35">
      <c r="A7" s="698" t="s">
        <v>537</v>
      </c>
      <c r="B7" s="702">
        <v>250</v>
      </c>
      <c r="C7" s="703">
        <v>250</v>
      </c>
      <c r="D7" s="703">
        <v>234.1</v>
      </c>
      <c r="E7" s="696">
        <f t="shared" si="0"/>
        <v>0.93640000000000001</v>
      </c>
    </row>
    <row r="8" spans="1:5" ht="24.95" customHeight="1" x14ac:dyDescent="0.35">
      <c r="A8" s="699" t="s">
        <v>107</v>
      </c>
      <c r="B8" s="700">
        <v>17500</v>
      </c>
      <c r="C8" s="701">
        <v>16320</v>
      </c>
      <c r="D8" s="701">
        <v>15466.6</v>
      </c>
      <c r="E8" s="695">
        <f t="shared" si="0"/>
        <v>0.94770833333333337</v>
      </c>
    </row>
    <row r="9" spans="1:5" ht="24.95" customHeight="1" x14ac:dyDescent="0.35">
      <c r="A9" s="692" t="s">
        <v>536</v>
      </c>
      <c r="B9" s="693">
        <v>700</v>
      </c>
      <c r="C9" s="694">
        <v>3303.4</v>
      </c>
      <c r="D9" s="694">
        <v>3264.2</v>
      </c>
      <c r="E9" s="697">
        <f t="shared" si="0"/>
        <v>0.98813343827571587</v>
      </c>
    </row>
    <row r="10" spans="1:5" ht="24.95" customHeight="1" x14ac:dyDescent="0.35">
      <c r="A10" s="497" t="s">
        <v>108</v>
      </c>
      <c r="B10" s="108">
        <v>1900</v>
      </c>
      <c r="C10" s="109">
        <v>1720</v>
      </c>
      <c r="D10" s="109">
        <v>1421.5</v>
      </c>
      <c r="E10" s="446">
        <f t="shared" si="0"/>
        <v>0.82645348837209298</v>
      </c>
    </row>
    <row r="11" spans="1:5" ht="24.95" customHeight="1" x14ac:dyDescent="0.35">
      <c r="A11" s="492">
        <v>502</v>
      </c>
      <c r="B11" s="704">
        <f>SUM(B7:B10)</f>
        <v>20350</v>
      </c>
      <c r="C11" s="106">
        <f t="shared" ref="C11:D11" si="1">SUM(C7:C10)</f>
        <v>21593.4</v>
      </c>
      <c r="D11" s="705">
        <f t="shared" si="1"/>
        <v>20386.400000000001</v>
      </c>
      <c r="E11" s="706">
        <f t="shared" si="0"/>
        <v>0.94410329082034328</v>
      </c>
    </row>
    <row r="12" spans="1:5" ht="24.95" customHeight="1" x14ac:dyDescent="0.35">
      <c r="A12" s="494" t="s">
        <v>109</v>
      </c>
      <c r="B12" s="107">
        <v>3500</v>
      </c>
      <c r="C12" s="495">
        <v>3480</v>
      </c>
      <c r="D12" s="495">
        <v>3289.5</v>
      </c>
      <c r="E12" s="496">
        <f t="shared" si="0"/>
        <v>0.94525862068965516</v>
      </c>
    </row>
    <row r="13" spans="1:5" ht="24.95" customHeight="1" x14ac:dyDescent="0.35">
      <c r="A13" s="498" t="s">
        <v>110</v>
      </c>
      <c r="B13" s="110">
        <v>1800</v>
      </c>
      <c r="C13" s="499">
        <v>1700</v>
      </c>
      <c r="D13" s="499">
        <v>1569.1</v>
      </c>
      <c r="E13" s="449">
        <f t="shared" si="0"/>
        <v>0.92299999999999993</v>
      </c>
    </row>
    <row r="14" spans="1:5" ht="24.95" customHeight="1" x14ac:dyDescent="0.35">
      <c r="A14" s="779" t="s">
        <v>583</v>
      </c>
      <c r="B14" s="780">
        <v>70</v>
      </c>
      <c r="C14" s="781">
        <v>90</v>
      </c>
      <c r="D14" s="781">
        <v>55.7</v>
      </c>
      <c r="E14" s="782">
        <f t="shared" si="0"/>
        <v>0.61888888888888893</v>
      </c>
    </row>
    <row r="15" spans="1:5" ht="24.95" customHeight="1" x14ac:dyDescent="0.35">
      <c r="A15" s="497" t="s">
        <v>111</v>
      </c>
      <c r="B15" s="108">
        <v>28</v>
      </c>
      <c r="C15" s="109">
        <v>28</v>
      </c>
      <c r="D15" s="109">
        <v>1.9</v>
      </c>
      <c r="E15" s="446">
        <f t="shared" si="0"/>
        <v>6.7857142857142852E-2</v>
      </c>
    </row>
    <row r="16" spans="1:5" ht="24.95" customHeight="1" thickBot="1" x14ac:dyDescent="0.4">
      <c r="A16" s="500">
        <v>503</v>
      </c>
      <c r="B16" s="501">
        <f>SUM(B12:B15)</f>
        <v>5398</v>
      </c>
      <c r="C16" s="502">
        <f>SUM(C12:C15)</f>
        <v>5298</v>
      </c>
      <c r="D16" s="502">
        <f>SUM(D12:D15)</f>
        <v>4916.2</v>
      </c>
      <c r="E16" s="503">
        <f t="shared" si="0"/>
        <v>0.9279350698376746</v>
      </c>
    </row>
    <row r="17" spans="1:5" ht="39.75" customHeight="1" thickTop="1" thickBot="1" x14ac:dyDescent="0.4">
      <c r="A17" s="504" t="s">
        <v>112</v>
      </c>
      <c r="B17" s="505">
        <f>SUM(B6,B11,B16)</f>
        <v>25828</v>
      </c>
      <c r="C17" s="506">
        <f>SUM(C6,C11,C16)</f>
        <v>26917.800000000003</v>
      </c>
      <c r="D17" s="506">
        <f>SUM(D6,D11,D16)</f>
        <v>25308.100000000002</v>
      </c>
      <c r="E17" s="507">
        <f t="shared" si="0"/>
        <v>0.94019942194384387</v>
      </c>
    </row>
    <row r="18" spans="1:5" ht="31.5" customHeight="1" x14ac:dyDescent="0.35">
      <c r="A18" s="3"/>
      <c r="B18" s="1"/>
      <c r="C18" s="1"/>
      <c r="D18" s="1"/>
      <c r="E18" s="1"/>
    </row>
    <row r="19" spans="1:5" x14ac:dyDescent="0.35">
      <c r="A19" s="1"/>
      <c r="B19" s="1"/>
      <c r="C19" s="1"/>
      <c r="D19" s="1"/>
      <c r="E19" s="1"/>
    </row>
    <row r="20" spans="1:5" ht="66" customHeight="1" x14ac:dyDescent="0.35">
      <c r="A20" s="1"/>
      <c r="B20" s="1"/>
      <c r="C20" s="1"/>
      <c r="D20" s="1"/>
      <c r="E20" s="1"/>
    </row>
  </sheetData>
  <mergeCells count="4">
    <mergeCell ref="A1:D1"/>
    <mergeCell ref="A2:A4"/>
    <mergeCell ref="B2:E2"/>
    <mergeCell ref="B3:E3"/>
  </mergeCells>
  <phoneticPr fontId="3" type="noConversion"/>
  <printOptions horizontalCentered="1"/>
  <pageMargins left="0.55118110236220474" right="0.55118110236220474" top="0.59055118110236227" bottom="0.47244094488188981" header="0" footer="0.19685039370078741"/>
  <pageSetup paperSize="9" scale="90" orientation="portrait" r:id="rId1"/>
  <headerFooter alignWithMargins="0">
    <oddFooter>&amp;L&amp;"Arial,Obyčejné"&amp;9Závěrečný účet za rok 2022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/>
  <dimension ref="A1"/>
  <sheetViews>
    <sheetView workbookViewId="0"/>
  </sheetViews>
  <sheetFormatPr defaultRowHeight="12.75" x14ac:dyDescent="0.35"/>
  <sheetData/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6">
    <pageSetUpPr fitToPage="1"/>
  </sheetPr>
  <dimension ref="A1:U39"/>
  <sheetViews>
    <sheetView view="pageBreakPreview" zoomScale="80" zoomScaleNormal="80" zoomScaleSheetLayoutView="80" workbookViewId="0">
      <pane ySplit="3" topLeftCell="A4" activePane="bottomLeft" state="frozen"/>
      <selection activeCell="G15" sqref="G15"/>
      <selection pane="bottomLeft" activeCell="P9" sqref="P9"/>
    </sheetView>
  </sheetViews>
  <sheetFormatPr defaultColWidth="44.3984375" defaultRowHeight="13.5" x14ac:dyDescent="0.35"/>
  <cols>
    <col min="1" max="1" width="42.59765625" style="126" customWidth="1"/>
    <col min="2" max="2" width="15.59765625" style="115" hidden="1" customWidth="1"/>
    <col min="3" max="9" width="15.73046875" style="115" hidden="1" customWidth="1"/>
    <col min="10" max="10" width="15.1328125" style="115" hidden="1" customWidth="1"/>
    <col min="11" max="11" width="15.265625" style="115" hidden="1" customWidth="1"/>
    <col min="12" max="12" width="14" style="115" hidden="1" customWidth="1"/>
    <col min="13" max="13" width="15" style="115" hidden="1" customWidth="1"/>
    <col min="14" max="14" width="18.73046875" style="115" customWidth="1"/>
    <col min="15" max="16" width="18.86328125" style="115" customWidth="1"/>
    <col min="17" max="17" width="18.59765625" style="115" customWidth="1"/>
    <col min="18" max="19" width="19.265625" style="115" customWidth="1"/>
    <col min="20" max="20" width="19.59765625" style="115" customWidth="1"/>
    <col min="21" max="21" width="19.265625" style="115" customWidth="1"/>
    <col min="22" max="28" width="14.1328125" style="115" customWidth="1"/>
    <col min="29" max="16384" width="44.3984375" style="115"/>
  </cols>
  <sheetData>
    <row r="1" spans="1:21" ht="71.45" customHeight="1" thickBot="1" x14ac:dyDescent="0.4">
      <c r="A1" s="1121" t="s">
        <v>517</v>
      </c>
      <c r="B1" s="1121"/>
      <c r="C1" s="1121"/>
      <c r="D1" s="1121"/>
      <c r="E1" s="1121"/>
      <c r="F1" s="1121"/>
      <c r="G1" s="1121"/>
      <c r="H1" s="1121"/>
      <c r="I1" s="1121"/>
      <c r="J1" s="1121"/>
      <c r="K1" s="1121"/>
      <c r="L1" s="1121"/>
      <c r="M1" s="1121"/>
      <c r="N1" s="1121"/>
      <c r="O1" s="1121"/>
      <c r="P1" s="1121"/>
      <c r="Q1" s="1121"/>
      <c r="R1" s="1121"/>
      <c r="S1" s="1121"/>
      <c r="T1" s="1121"/>
      <c r="U1" s="168" t="s">
        <v>589</v>
      </c>
    </row>
    <row r="2" spans="1:21" ht="27.6" customHeight="1" x14ac:dyDescent="0.35">
      <c r="A2" s="1123" t="s">
        <v>269</v>
      </c>
      <c r="B2" s="1122">
        <v>2008</v>
      </c>
      <c r="C2" s="1122"/>
      <c r="D2" s="1122"/>
      <c r="E2" s="1122"/>
      <c r="F2" s="1122">
        <v>2009</v>
      </c>
      <c r="G2" s="1122"/>
      <c r="H2" s="924"/>
      <c r="I2" s="924"/>
      <c r="J2" s="1122">
        <v>2017</v>
      </c>
      <c r="K2" s="1122"/>
      <c r="L2" s="924"/>
      <c r="M2" s="924"/>
      <c r="N2" s="1122">
        <v>2021</v>
      </c>
      <c r="O2" s="1122"/>
      <c r="P2" s="924"/>
      <c r="Q2" s="910"/>
      <c r="R2" s="1122">
        <v>2022</v>
      </c>
      <c r="S2" s="1122"/>
      <c r="T2" s="924"/>
      <c r="U2" s="910"/>
    </row>
    <row r="3" spans="1:21" ht="27.6" customHeight="1" x14ac:dyDescent="0.35">
      <c r="A3" s="1124"/>
      <c r="B3" s="524" t="s">
        <v>158</v>
      </c>
      <c r="C3" s="524" t="s">
        <v>159</v>
      </c>
      <c r="D3" s="524" t="s">
        <v>160</v>
      </c>
      <c r="E3" s="524" t="s">
        <v>161</v>
      </c>
      <c r="F3" s="524" t="s">
        <v>158</v>
      </c>
      <c r="G3" s="524" t="s">
        <v>159</v>
      </c>
      <c r="H3" s="524" t="s">
        <v>160</v>
      </c>
      <c r="I3" s="524" t="s">
        <v>161</v>
      </c>
      <c r="J3" s="524" t="s">
        <v>158</v>
      </c>
      <c r="K3" s="524" t="s">
        <v>159</v>
      </c>
      <c r="L3" s="524" t="s">
        <v>160</v>
      </c>
      <c r="M3" s="524" t="s">
        <v>161</v>
      </c>
      <c r="N3" s="576" t="s">
        <v>158</v>
      </c>
      <c r="O3" s="576" t="s">
        <v>159</v>
      </c>
      <c r="P3" s="576" t="s">
        <v>160</v>
      </c>
      <c r="Q3" s="548" t="s">
        <v>161</v>
      </c>
      <c r="R3" s="524" t="s">
        <v>158</v>
      </c>
      <c r="S3" s="524" t="s">
        <v>159</v>
      </c>
      <c r="T3" s="524" t="s">
        <v>160</v>
      </c>
      <c r="U3" s="548" t="s">
        <v>161</v>
      </c>
    </row>
    <row r="4" spans="1:21" ht="43.15" customHeight="1" x14ac:dyDescent="0.35">
      <c r="A4" s="549" t="s">
        <v>270</v>
      </c>
      <c r="B4" s="128">
        <v>27876437.370000001</v>
      </c>
      <c r="C4" s="129">
        <v>4536424.26</v>
      </c>
      <c r="D4" s="129">
        <v>0</v>
      </c>
      <c r="E4" s="129">
        <f>B4+C4-D4</f>
        <v>32412861.630000003</v>
      </c>
      <c r="F4" s="130">
        <f t="shared" ref="F4:F15" si="0">E4</f>
        <v>32412861.630000003</v>
      </c>
      <c r="G4" s="131">
        <v>5318129.05</v>
      </c>
      <c r="H4" s="131">
        <v>206997.5</v>
      </c>
      <c r="I4" s="132">
        <f>F4+G4-H4</f>
        <v>37523993.18</v>
      </c>
      <c r="J4" s="130">
        <v>36837871.710000001</v>
      </c>
      <c r="K4" s="131">
        <v>873620</v>
      </c>
      <c r="L4" s="131">
        <v>0</v>
      </c>
      <c r="M4" s="132">
        <f>SUM(J4+K4+-L4)</f>
        <v>37711491.710000001</v>
      </c>
      <c r="N4" s="132">
        <v>42807308.219999999</v>
      </c>
      <c r="O4" s="131">
        <v>2148694.2799999998</v>
      </c>
      <c r="P4" s="131">
        <v>0</v>
      </c>
      <c r="Q4" s="550">
        <f>SUM(N4+O4-P4)</f>
        <v>44956002.5</v>
      </c>
      <c r="R4" s="132">
        <v>44956002.5</v>
      </c>
      <c r="S4" s="131">
        <v>4085089.47</v>
      </c>
      <c r="T4" s="131">
        <v>0</v>
      </c>
      <c r="U4" s="550">
        <f>SUM(R4+S4-T4)</f>
        <v>49041091.969999999</v>
      </c>
    </row>
    <row r="5" spans="1:21" ht="33" customHeight="1" x14ac:dyDescent="0.35">
      <c r="A5" s="551" t="s">
        <v>162</v>
      </c>
      <c r="B5" s="128"/>
      <c r="C5" s="129"/>
      <c r="D5" s="129"/>
      <c r="E5" s="129"/>
      <c r="F5" s="130"/>
      <c r="G5" s="131"/>
      <c r="H5" s="131"/>
      <c r="I5" s="132"/>
      <c r="J5" s="130">
        <v>72600</v>
      </c>
      <c r="K5" s="131">
        <v>0</v>
      </c>
      <c r="L5" s="131">
        <v>0</v>
      </c>
      <c r="M5" s="132">
        <f t="shared" ref="M5:M15" si="1">SUM(J5+K5-L5)</f>
        <v>72600</v>
      </c>
      <c r="N5" s="132">
        <v>72600</v>
      </c>
      <c r="O5" s="131">
        <v>0</v>
      </c>
      <c r="P5" s="131">
        <v>0</v>
      </c>
      <c r="Q5" s="550">
        <f t="shared" ref="Q5:Q15" si="2">SUM(N5+O5-P5)</f>
        <v>72600</v>
      </c>
      <c r="R5" s="132">
        <v>72600</v>
      </c>
      <c r="S5" s="131">
        <v>0</v>
      </c>
      <c r="T5" s="131">
        <v>0</v>
      </c>
      <c r="U5" s="550">
        <f t="shared" ref="U5:U15" si="3">SUM(R5+S5-T5)</f>
        <v>72600</v>
      </c>
    </row>
    <row r="6" spans="1:21" ht="43.9" customHeight="1" x14ac:dyDescent="0.35">
      <c r="A6" s="552" t="s">
        <v>273</v>
      </c>
      <c r="B6" s="128">
        <v>2838326.05</v>
      </c>
      <c r="C6" s="129">
        <v>625215.54</v>
      </c>
      <c r="D6" s="129">
        <v>540345</v>
      </c>
      <c r="E6" s="129">
        <f t="shared" ref="E6:E15" si="4">B6+C6-D6</f>
        <v>2923196.59</v>
      </c>
      <c r="F6" s="133">
        <f t="shared" si="0"/>
        <v>2923196.59</v>
      </c>
      <c r="G6" s="134">
        <v>121018.24000000001</v>
      </c>
      <c r="H6" s="134">
        <v>60566.239999999998</v>
      </c>
      <c r="I6" s="135">
        <f t="shared" ref="I6:I15" si="5">F6+G6-H6</f>
        <v>2983648.59</v>
      </c>
      <c r="J6" s="133">
        <v>2478577.77</v>
      </c>
      <c r="K6" s="134">
        <v>49361</v>
      </c>
      <c r="L6" s="134">
        <v>0</v>
      </c>
      <c r="M6" s="135">
        <f t="shared" si="1"/>
        <v>2527938.77</v>
      </c>
      <c r="N6" s="132">
        <v>2965635.97</v>
      </c>
      <c r="O6" s="134">
        <v>122591.62</v>
      </c>
      <c r="P6" s="134">
        <v>38431.1</v>
      </c>
      <c r="Q6" s="550">
        <f t="shared" si="2"/>
        <v>3049796.49</v>
      </c>
      <c r="R6" s="132">
        <v>3049796.49</v>
      </c>
      <c r="S6" s="134">
        <v>108020</v>
      </c>
      <c r="T6" s="134">
        <v>102098.12</v>
      </c>
      <c r="U6" s="550">
        <f t="shared" si="3"/>
        <v>3055718.37</v>
      </c>
    </row>
    <row r="7" spans="1:21" ht="36.75" customHeight="1" x14ac:dyDescent="0.35">
      <c r="A7" s="552" t="s">
        <v>163</v>
      </c>
      <c r="B7" s="128">
        <v>2859442978.9200001</v>
      </c>
      <c r="C7" s="129">
        <v>279251345.80000001</v>
      </c>
      <c r="D7" s="129">
        <v>94788597.260000005</v>
      </c>
      <c r="E7" s="129">
        <f t="shared" si="4"/>
        <v>3043905727.46</v>
      </c>
      <c r="F7" s="133">
        <f t="shared" si="0"/>
        <v>3043905727.46</v>
      </c>
      <c r="G7" s="134">
        <v>195644386.38</v>
      </c>
      <c r="H7" s="134">
        <v>94608577.180000007</v>
      </c>
      <c r="I7" s="135">
        <f t="shared" si="5"/>
        <v>3144941536.6600003</v>
      </c>
      <c r="J7" s="133">
        <v>3479918379.21</v>
      </c>
      <c r="K7" s="134">
        <v>281055103.62</v>
      </c>
      <c r="L7" s="134">
        <v>221967144</v>
      </c>
      <c r="M7" s="135">
        <f t="shared" si="1"/>
        <v>3539006338.8299999</v>
      </c>
      <c r="N7" s="132">
        <v>4012195589.6399999</v>
      </c>
      <c r="O7" s="134">
        <v>585526087.00999999</v>
      </c>
      <c r="P7" s="134">
        <v>149183216.52000001</v>
      </c>
      <c r="Q7" s="550">
        <f t="shared" si="2"/>
        <v>4448538460.1299992</v>
      </c>
      <c r="R7" s="132">
        <v>4448538460.1300001</v>
      </c>
      <c r="S7" s="134">
        <v>314515495.77999997</v>
      </c>
      <c r="T7" s="134">
        <v>26644618.199999999</v>
      </c>
      <c r="U7" s="550">
        <f t="shared" si="3"/>
        <v>4736409337.71</v>
      </c>
    </row>
    <row r="8" spans="1:21" ht="36.75" customHeight="1" x14ac:dyDescent="0.35">
      <c r="A8" s="552" t="s">
        <v>271</v>
      </c>
      <c r="B8" s="128"/>
      <c r="C8" s="129"/>
      <c r="D8" s="129"/>
      <c r="E8" s="129"/>
      <c r="F8" s="133"/>
      <c r="G8" s="134"/>
      <c r="H8" s="134"/>
      <c r="I8" s="135"/>
      <c r="J8" s="133">
        <v>305172801.79000002</v>
      </c>
      <c r="K8" s="134">
        <v>230420132</v>
      </c>
      <c r="L8" s="134">
        <v>203974642</v>
      </c>
      <c r="M8" s="135">
        <f t="shared" si="1"/>
        <v>331618291.79000002</v>
      </c>
      <c r="N8" s="132">
        <v>190755994.78999999</v>
      </c>
      <c r="O8" s="134">
        <v>12128670</v>
      </c>
      <c r="P8" s="134">
        <v>202884664.78999999</v>
      </c>
      <c r="Q8" s="550">
        <f t="shared" si="2"/>
        <v>0</v>
      </c>
      <c r="R8" s="132">
        <v>0</v>
      </c>
      <c r="S8" s="134">
        <v>22707000</v>
      </c>
      <c r="T8" s="134">
        <v>22707000</v>
      </c>
      <c r="U8" s="550">
        <f t="shared" si="3"/>
        <v>0</v>
      </c>
    </row>
    <row r="9" spans="1:21" ht="36.75" customHeight="1" x14ac:dyDescent="0.35">
      <c r="A9" s="552" t="s">
        <v>272</v>
      </c>
      <c r="B9" s="128">
        <v>81839970.599999994</v>
      </c>
      <c r="C9" s="129">
        <v>2710840.36</v>
      </c>
      <c r="D9" s="129">
        <v>17180080.449999999</v>
      </c>
      <c r="E9" s="129">
        <f t="shared" si="4"/>
        <v>67370730.50999999</v>
      </c>
      <c r="F9" s="133">
        <f t="shared" si="0"/>
        <v>67370730.50999999</v>
      </c>
      <c r="G9" s="134">
        <v>5812226.6299999999</v>
      </c>
      <c r="H9" s="134">
        <v>6384395.25</v>
      </c>
      <c r="I9" s="135">
        <f t="shared" si="5"/>
        <v>66798561.889999986</v>
      </c>
      <c r="J9" s="133">
        <v>105019196.54000001</v>
      </c>
      <c r="K9" s="134">
        <v>13115422.42</v>
      </c>
      <c r="L9" s="134">
        <v>5716894.5899999999</v>
      </c>
      <c r="M9" s="135">
        <f t="shared" si="1"/>
        <v>112417724.37</v>
      </c>
      <c r="N9" s="132">
        <v>103631858.41</v>
      </c>
      <c r="O9" s="134">
        <v>3286747.37</v>
      </c>
      <c r="P9" s="134">
        <v>1782737.5</v>
      </c>
      <c r="Q9" s="550">
        <f t="shared" si="2"/>
        <v>105135868.28</v>
      </c>
      <c r="R9" s="132">
        <v>105135868.28</v>
      </c>
      <c r="S9" s="134">
        <v>4937717.83</v>
      </c>
      <c r="T9" s="134">
        <v>912687.5</v>
      </c>
      <c r="U9" s="550">
        <f t="shared" si="3"/>
        <v>109160898.61</v>
      </c>
    </row>
    <row r="10" spans="1:21" ht="44.45" customHeight="1" x14ac:dyDescent="0.35">
      <c r="A10" s="552" t="s">
        <v>274</v>
      </c>
      <c r="B10" s="128">
        <v>53598748.280000001</v>
      </c>
      <c r="C10" s="129">
        <v>7503010.8700000001</v>
      </c>
      <c r="D10" s="129">
        <v>8410229.6799999997</v>
      </c>
      <c r="E10" s="129">
        <f t="shared" si="4"/>
        <v>52691529.469999999</v>
      </c>
      <c r="F10" s="133">
        <f t="shared" si="0"/>
        <v>52691529.469999999</v>
      </c>
      <c r="G10" s="134">
        <v>4712461.18</v>
      </c>
      <c r="H10" s="134">
        <v>9403770.0399999991</v>
      </c>
      <c r="I10" s="135">
        <f t="shared" si="5"/>
        <v>48000220.609999999</v>
      </c>
      <c r="J10" s="133">
        <v>52530411.479999997</v>
      </c>
      <c r="K10" s="134">
        <v>3336231.65</v>
      </c>
      <c r="L10" s="134">
        <v>5180214.8</v>
      </c>
      <c r="M10" s="135">
        <f t="shared" si="1"/>
        <v>50686428.329999998</v>
      </c>
      <c r="N10" s="132">
        <v>62561554.619999997</v>
      </c>
      <c r="O10" s="134">
        <v>5145608.03</v>
      </c>
      <c r="P10" s="134">
        <v>848329.83</v>
      </c>
      <c r="Q10" s="550">
        <f t="shared" si="2"/>
        <v>66858832.819999993</v>
      </c>
      <c r="R10" s="132">
        <v>66858832.82</v>
      </c>
      <c r="S10" s="134">
        <v>6746687.1299999999</v>
      </c>
      <c r="T10" s="134">
        <v>2142639.4900000002</v>
      </c>
      <c r="U10" s="550">
        <f t="shared" si="3"/>
        <v>71462880.460000008</v>
      </c>
    </row>
    <row r="11" spans="1:21" ht="34.5" customHeight="1" x14ac:dyDescent="0.35">
      <c r="A11" s="552" t="s">
        <v>524</v>
      </c>
      <c r="B11" s="128"/>
      <c r="C11" s="129"/>
      <c r="D11" s="129"/>
      <c r="E11" s="129"/>
      <c r="F11" s="133"/>
      <c r="G11" s="134"/>
      <c r="H11" s="134"/>
      <c r="I11" s="135"/>
      <c r="J11" s="133"/>
      <c r="K11" s="134"/>
      <c r="L11" s="134"/>
      <c r="M11" s="135"/>
      <c r="N11" s="132"/>
      <c r="O11" s="134"/>
      <c r="P11" s="134"/>
      <c r="Q11" s="550"/>
      <c r="R11" s="132">
        <v>0</v>
      </c>
      <c r="S11" s="134">
        <v>50820</v>
      </c>
      <c r="T11" s="134">
        <v>0</v>
      </c>
      <c r="U11" s="550">
        <f t="shared" si="3"/>
        <v>50820</v>
      </c>
    </row>
    <row r="12" spans="1:21" ht="36.75" customHeight="1" x14ac:dyDescent="0.35">
      <c r="A12" s="552" t="s">
        <v>164</v>
      </c>
      <c r="B12" s="128">
        <v>2164690339.75</v>
      </c>
      <c r="C12" s="129">
        <v>70448435</v>
      </c>
      <c r="D12" s="129">
        <v>62486055</v>
      </c>
      <c r="E12" s="129">
        <f t="shared" si="4"/>
        <v>2172652719.75</v>
      </c>
      <c r="F12" s="133">
        <f t="shared" si="0"/>
        <v>2172652719.75</v>
      </c>
      <c r="G12" s="134">
        <v>7116178.75</v>
      </c>
      <c r="H12" s="134">
        <v>39630961</v>
      </c>
      <c r="I12" s="135">
        <f t="shared" si="5"/>
        <v>2140137937.5</v>
      </c>
      <c r="J12" s="133">
        <v>1966405464.6700001</v>
      </c>
      <c r="K12" s="134">
        <v>179357721</v>
      </c>
      <c r="L12" s="134">
        <v>132081630</v>
      </c>
      <c r="M12" s="135">
        <f t="shared" si="1"/>
        <v>2013681555.6700001</v>
      </c>
      <c r="N12" s="132">
        <v>2223092192.1599998</v>
      </c>
      <c r="O12" s="134">
        <v>174499495.91999999</v>
      </c>
      <c r="P12" s="134">
        <v>138833820.78999999</v>
      </c>
      <c r="Q12" s="550">
        <f t="shared" si="2"/>
        <v>2258757867.29</v>
      </c>
      <c r="R12" s="132">
        <v>2258757867.29</v>
      </c>
      <c r="S12" s="134">
        <v>32887717</v>
      </c>
      <c r="T12" s="134">
        <v>32065220.390000001</v>
      </c>
      <c r="U12" s="550">
        <f t="shared" si="3"/>
        <v>2259580363.9000001</v>
      </c>
    </row>
    <row r="13" spans="1:21" ht="36.75" customHeight="1" x14ac:dyDescent="0.35">
      <c r="A13" s="553" t="s">
        <v>165</v>
      </c>
      <c r="B13" s="128"/>
      <c r="C13" s="129"/>
      <c r="D13" s="129"/>
      <c r="E13" s="129"/>
      <c r="F13" s="136"/>
      <c r="G13" s="137"/>
      <c r="H13" s="137"/>
      <c r="I13" s="138"/>
      <c r="J13" s="136">
        <v>129229664</v>
      </c>
      <c r="K13" s="137">
        <v>114224827.5</v>
      </c>
      <c r="L13" s="137">
        <v>117102707.5</v>
      </c>
      <c r="M13" s="138">
        <f t="shared" si="1"/>
        <v>126351784</v>
      </c>
      <c r="N13" s="132">
        <v>140983502.28999999</v>
      </c>
      <c r="O13" s="137">
        <v>8237334</v>
      </c>
      <c r="P13" s="137">
        <v>147196526.28999999</v>
      </c>
      <c r="Q13" s="550">
        <f t="shared" si="2"/>
        <v>2024310</v>
      </c>
      <c r="R13" s="132">
        <v>2024310</v>
      </c>
      <c r="S13" s="137">
        <v>54120600</v>
      </c>
      <c r="T13" s="137">
        <v>56144910</v>
      </c>
      <c r="U13" s="550">
        <f t="shared" si="3"/>
        <v>0</v>
      </c>
    </row>
    <row r="14" spans="1:21" ht="36.75" customHeight="1" x14ac:dyDescent="0.35">
      <c r="A14" s="553" t="s">
        <v>526</v>
      </c>
      <c r="B14" s="128"/>
      <c r="C14" s="129"/>
      <c r="D14" s="129"/>
      <c r="E14" s="129"/>
      <c r="F14" s="136"/>
      <c r="G14" s="137"/>
      <c r="H14" s="137"/>
      <c r="I14" s="138"/>
      <c r="J14" s="136"/>
      <c r="K14" s="137"/>
      <c r="L14" s="137"/>
      <c r="M14" s="138"/>
      <c r="N14" s="654"/>
      <c r="O14" s="137"/>
      <c r="P14" s="137"/>
      <c r="Q14" s="655"/>
      <c r="R14" s="654">
        <v>20729377.850000001</v>
      </c>
      <c r="S14" s="137">
        <v>0</v>
      </c>
      <c r="T14" s="137">
        <v>3366509.19</v>
      </c>
      <c r="U14" s="655">
        <f t="shared" si="3"/>
        <v>17362868.66</v>
      </c>
    </row>
    <row r="15" spans="1:21" ht="36.75" customHeight="1" thickBot="1" x14ac:dyDescent="0.4">
      <c r="A15" s="569" t="s">
        <v>166</v>
      </c>
      <c r="B15" s="570">
        <v>1166589</v>
      </c>
      <c r="C15" s="571">
        <v>118960</v>
      </c>
      <c r="D15" s="571">
        <v>99960</v>
      </c>
      <c r="E15" s="571">
        <f t="shared" si="4"/>
        <v>1185589</v>
      </c>
      <c r="F15" s="572">
        <f t="shared" si="0"/>
        <v>1185589</v>
      </c>
      <c r="G15" s="573">
        <v>30000</v>
      </c>
      <c r="H15" s="573">
        <v>0</v>
      </c>
      <c r="I15" s="574">
        <f t="shared" si="5"/>
        <v>1215589</v>
      </c>
      <c r="J15" s="572">
        <v>1664515</v>
      </c>
      <c r="K15" s="573">
        <v>98925</v>
      </c>
      <c r="L15" s="573">
        <v>2</v>
      </c>
      <c r="M15" s="574">
        <f t="shared" si="1"/>
        <v>1763438</v>
      </c>
      <c r="N15" s="566">
        <v>2224808</v>
      </c>
      <c r="O15" s="573">
        <v>250000</v>
      </c>
      <c r="P15" s="573">
        <v>0</v>
      </c>
      <c r="Q15" s="567">
        <f t="shared" si="2"/>
        <v>2474808</v>
      </c>
      <c r="R15" s="566">
        <v>2474808</v>
      </c>
      <c r="S15" s="573">
        <v>0</v>
      </c>
      <c r="T15" s="573">
        <v>0</v>
      </c>
      <c r="U15" s="567">
        <f t="shared" si="3"/>
        <v>2474808</v>
      </c>
    </row>
    <row r="16" spans="1:21" s="120" customFormat="1" ht="33" customHeight="1" thickBot="1" x14ac:dyDescent="0.4">
      <c r="A16" s="568" t="s">
        <v>42</v>
      </c>
      <c r="B16" s="236">
        <f t="shared" ref="B16:I16" si="6">SUM(B4:B15)</f>
        <v>5191453389.9700003</v>
      </c>
      <c r="C16" s="237">
        <f t="shared" si="6"/>
        <v>365194231.83000004</v>
      </c>
      <c r="D16" s="237">
        <f t="shared" si="6"/>
        <v>183505267.39000002</v>
      </c>
      <c r="E16" s="237">
        <f t="shared" si="6"/>
        <v>5373142354.4099998</v>
      </c>
      <c r="F16" s="238">
        <f t="shared" si="6"/>
        <v>5373142354.4099998</v>
      </c>
      <c r="G16" s="238">
        <f t="shared" si="6"/>
        <v>218754400.22999999</v>
      </c>
      <c r="H16" s="238">
        <f t="shared" si="6"/>
        <v>150295267.21000001</v>
      </c>
      <c r="I16" s="238">
        <f t="shared" si="6"/>
        <v>5441601487.4300003</v>
      </c>
      <c r="J16" s="239">
        <f t="shared" ref="J16:Q16" si="7">SUM(J4:J15)</f>
        <v>6079329482.1700001</v>
      </c>
      <c r="K16" s="239">
        <f t="shared" si="7"/>
        <v>822531344.19000006</v>
      </c>
      <c r="L16" s="239">
        <f t="shared" si="7"/>
        <v>686023234.88999999</v>
      </c>
      <c r="M16" s="239">
        <f t="shared" si="7"/>
        <v>6215837591.4699993</v>
      </c>
      <c r="N16" s="239">
        <f t="shared" si="7"/>
        <v>6781291044.0999994</v>
      </c>
      <c r="O16" s="239">
        <f t="shared" si="7"/>
        <v>791345228.2299999</v>
      </c>
      <c r="P16" s="239">
        <f t="shared" si="7"/>
        <v>640767726.81999993</v>
      </c>
      <c r="Q16" s="554">
        <f t="shared" si="7"/>
        <v>6931868545.5099983</v>
      </c>
      <c r="R16" s="239">
        <f t="shared" ref="R16:U16" si="8">SUM(R4:R15)</f>
        <v>6952597923.3599997</v>
      </c>
      <c r="S16" s="239">
        <f t="shared" si="8"/>
        <v>440159147.20999998</v>
      </c>
      <c r="T16" s="239">
        <f t="shared" si="8"/>
        <v>144085682.88999999</v>
      </c>
      <c r="U16" s="554">
        <f t="shared" si="8"/>
        <v>7248671387.6800003</v>
      </c>
    </row>
    <row r="17" spans="1:21" ht="33.75" customHeight="1" x14ac:dyDescent="0.35">
      <c r="A17" s="555" t="s">
        <v>167</v>
      </c>
      <c r="B17" s="129">
        <v>166040160.69</v>
      </c>
      <c r="C17" s="129">
        <v>180313291.28999999</v>
      </c>
      <c r="D17" s="129">
        <v>227616904.77000001</v>
      </c>
      <c r="E17" s="129">
        <f>B17+C17-D17</f>
        <v>118736547.21000001</v>
      </c>
      <c r="F17" s="130">
        <v>118736547.20999999</v>
      </c>
      <c r="G17" s="131">
        <v>157906127.97</v>
      </c>
      <c r="H17" s="131">
        <v>163672953.03999999</v>
      </c>
      <c r="I17" s="132">
        <f>F17+G17-H17</f>
        <v>112969722.14000002</v>
      </c>
      <c r="J17" s="130">
        <v>92964930.810000002</v>
      </c>
      <c r="K17" s="131">
        <v>248436092.88</v>
      </c>
      <c r="L17" s="131">
        <v>175934889.52000001</v>
      </c>
      <c r="M17" s="132">
        <f>SUM(J17+K17-L17)</f>
        <v>165466134.16999999</v>
      </c>
      <c r="N17" s="132">
        <v>322073284.80000001</v>
      </c>
      <c r="O17" s="131">
        <v>267105604.90000001</v>
      </c>
      <c r="P17" s="131">
        <v>421224764.01999998</v>
      </c>
      <c r="Q17" s="550">
        <f t="shared" ref="Q17:Q21" si="9">SUM(N17+O17-P17)</f>
        <v>167954125.68000007</v>
      </c>
      <c r="R17" s="132">
        <v>167954125.68000001</v>
      </c>
      <c r="S17" s="131">
        <v>391962962.14999998</v>
      </c>
      <c r="T17" s="131">
        <v>303603546.31999999</v>
      </c>
      <c r="U17" s="550">
        <f t="shared" ref="U17:U22" si="10">SUM(R17+S17-T17)</f>
        <v>256313541.50999993</v>
      </c>
    </row>
    <row r="18" spans="1:21" ht="33.75" customHeight="1" x14ac:dyDescent="0.35">
      <c r="A18" s="552" t="s">
        <v>168</v>
      </c>
      <c r="B18" s="129">
        <v>1597149.38</v>
      </c>
      <c r="C18" s="129">
        <v>3564490.42</v>
      </c>
      <c r="D18" s="129">
        <v>5161639.8</v>
      </c>
      <c r="E18" s="129">
        <f>B18+C18-D18</f>
        <v>0</v>
      </c>
      <c r="F18" s="133">
        <v>0</v>
      </c>
      <c r="G18" s="134">
        <v>5917104.8399999999</v>
      </c>
      <c r="H18" s="134">
        <v>5567601.8399999999</v>
      </c>
      <c r="I18" s="135">
        <f>F18+G18-H18</f>
        <v>349503</v>
      </c>
      <c r="J18" s="130">
        <v>1052530</v>
      </c>
      <c r="K18" s="134">
        <v>873620</v>
      </c>
      <c r="L18" s="134">
        <v>873620</v>
      </c>
      <c r="M18" s="135">
        <f>SUM(J18+K18-L18)</f>
        <v>1052530</v>
      </c>
      <c r="N18" s="132">
        <v>0</v>
      </c>
      <c r="O18" s="134">
        <v>0</v>
      </c>
      <c r="P18" s="134">
        <v>0</v>
      </c>
      <c r="Q18" s="550">
        <f t="shared" si="9"/>
        <v>0</v>
      </c>
      <c r="R18" s="132">
        <v>0</v>
      </c>
      <c r="S18" s="134">
        <v>4315816.8600000003</v>
      </c>
      <c r="T18" s="134">
        <v>4085089.47</v>
      </c>
      <c r="U18" s="550">
        <f t="shared" si="10"/>
        <v>230727.39000000013</v>
      </c>
    </row>
    <row r="19" spans="1:21" ht="33.75" customHeight="1" x14ac:dyDescent="0.35">
      <c r="A19" s="552" t="s">
        <v>169</v>
      </c>
      <c r="B19" s="129">
        <v>0</v>
      </c>
      <c r="C19" s="129">
        <v>15288000</v>
      </c>
      <c r="D19" s="129">
        <v>288000</v>
      </c>
      <c r="E19" s="129">
        <f>B19+C19-D19</f>
        <v>15000000</v>
      </c>
      <c r="F19" s="136">
        <v>15000000</v>
      </c>
      <c r="G19" s="137">
        <v>0</v>
      </c>
      <c r="H19" s="137">
        <v>15000000</v>
      </c>
      <c r="I19" s="138">
        <f>F19+G19-H19</f>
        <v>0</v>
      </c>
      <c r="J19" s="130">
        <v>2462678.7200000002</v>
      </c>
      <c r="K19" s="137">
        <v>1859746.6</v>
      </c>
      <c r="L19" s="137">
        <v>2728008.32</v>
      </c>
      <c r="M19" s="135">
        <f>SUM(J19+K19-L19)</f>
        <v>1594417.0000000005</v>
      </c>
      <c r="N19" s="132">
        <v>830060</v>
      </c>
      <c r="O19" s="137">
        <v>0</v>
      </c>
      <c r="P19" s="137">
        <v>830060</v>
      </c>
      <c r="Q19" s="550">
        <f t="shared" si="9"/>
        <v>0</v>
      </c>
      <c r="R19" s="132">
        <v>0</v>
      </c>
      <c r="S19" s="137">
        <v>3160000</v>
      </c>
      <c r="T19" s="137">
        <v>2000000</v>
      </c>
      <c r="U19" s="550">
        <f t="shared" si="10"/>
        <v>1160000</v>
      </c>
    </row>
    <row r="20" spans="1:21" ht="41.45" customHeight="1" x14ac:dyDescent="0.35">
      <c r="A20" s="556" t="s">
        <v>170</v>
      </c>
      <c r="B20" s="139"/>
      <c r="C20" s="139"/>
      <c r="D20" s="139"/>
      <c r="E20" s="139"/>
      <c r="F20" s="140">
        <v>0</v>
      </c>
      <c r="G20" s="141">
        <v>0</v>
      </c>
      <c r="H20" s="141">
        <v>0</v>
      </c>
      <c r="I20" s="142">
        <v>0</v>
      </c>
      <c r="J20" s="130">
        <v>840326</v>
      </c>
      <c r="K20" s="141">
        <v>0</v>
      </c>
      <c r="L20" s="141">
        <v>840326</v>
      </c>
      <c r="M20" s="142">
        <f>SUM(J20+K20-L20)</f>
        <v>0</v>
      </c>
      <c r="N20" s="132">
        <v>622000</v>
      </c>
      <c r="O20" s="141">
        <v>0</v>
      </c>
      <c r="P20" s="141">
        <v>622000</v>
      </c>
      <c r="Q20" s="550">
        <f t="shared" si="9"/>
        <v>0</v>
      </c>
      <c r="R20" s="132">
        <v>0</v>
      </c>
      <c r="S20" s="141">
        <v>0</v>
      </c>
      <c r="T20" s="141">
        <v>0</v>
      </c>
      <c r="U20" s="550">
        <f t="shared" si="10"/>
        <v>0</v>
      </c>
    </row>
    <row r="21" spans="1:21" ht="33.75" customHeight="1" x14ac:dyDescent="0.35">
      <c r="A21" s="667" t="s">
        <v>171</v>
      </c>
      <c r="B21" s="668"/>
      <c r="C21" s="668"/>
      <c r="D21" s="668"/>
      <c r="E21" s="668"/>
      <c r="F21" s="669">
        <v>0</v>
      </c>
      <c r="G21" s="670">
        <v>0</v>
      </c>
      <c r="H21" s="670">
        <v>0</v>
      </c>
      <c r="I21" s="671">
        <v>0</v>
      </c>
      <c r="J21" s="672">
        <v>13706771.439999999</v>
      </c>
      <c r="K21" s="670">
        <v>6159195.3399999999</v>
      </c>
      <c r="L21" s="670">
        <v>546821.22</v>
      </c>
      <c r="M21" s="671">
        <f>SUM(J21+K21-L21)</f>
        <v>19319145.560000002</v>
      </c>
      <c r="N21" s="673">
        <v>30064860.469999999</v>
      </c>
      <c r="O21" s="670">
        <v>4121287.51</v>
      </c>
      <c r="P21" s="670">
        <v>1511597.76</v>
      </c>
      <c r="Q21" s="674">
        <f t="shared" si="9"/>
        <v>32674550.219999995</v>
      </c>
      <c r="R21" s="673">
        <v>32674550.219999999</v>
      </c>
      <c r="S21" s="670">
        <v>4652578</v>
      </c>
      <c r="T21" s="670">
        <v>1772090.58</v>
      </c>
      <c r="U21" s="674">
        <f t="shared" si="10"/>
        <v>35555037.640000001</v>
      </c>
    </row>
    <row r="22" spans="1:21" ht="33.75" customHeight="1" thickBot="1" x14ac:dyDescent="0.4">
      <c r="A22" s="656" t="s">
        <v>525</v>
      </c>
      <c r="B22" s="564"/>
      <c r="C22" s="564"/>
      <c r="D22" s="564"/>
      <c r="E22" s="564"/>
      <c r="F22" s="657"/>
      <c r="G22" s="658"/>
      <c r="H22" s="658"/>
      <c r="I22" s="659"/>
      <c r="J22" s="565"/>
      <c r="K22" s="660"/>
      <c r="L22" s="660"/>
      <c r="M22" s="661"/>
      <c r="N22" s="566"/>
      <c r="O22" s="660"/>
      <c r="P22" s="660"/>
      <c r="Q22" s="662"/>
      <c r="R22" s="566">
        <v>194364</v>
      </c>
      <c r="S22" s="660">
        <v>1717336</v>
      </c>
      <c r="T22" s="660">
        <v>120000</v>
      </c>
      <c r="U22" s="662">
        <f t="shared" si="10"/>
        <v>1791700</v>
      </c>
    </row>
    <row r="23" spans="1:21" ht="39" customHeight="1" thickBot="1" x14ac:dyDescent="0.4">
      <c r="A23" s="557" t="s">
        <v>42</v>
      </c>
      <c r="B23" s="558">
        <f>SUM(B16:B19)</f>
        <v>5359090700.04</v>
      </c>
      <c r="C23" s="558">
        <f>SUM(C16:C19)</f>
        <v>564360013.53999996</v>
      </c>
      <c r="D23" s="558">
        <f>SUM(D16:D19)</f>
        <v>416571811.96000004</v>
      </c>
      <c r="E23" s="558">
        <f>SUM(E16:E19)</f>
        <v>5506878901.6199999</v>
      </c>
      <c r="F23" s="559">
        <f>SUM(F16:F21)</f>
        <v>5506878901.6199999</v>
      </c>
      <c r="G23" s="559">
        <f>SUM(G16:G21)</f>
        <v>382577633.03999996</v>
      </c>
      <c r="H23" s="559">
        <f>SUM(H16:H21)</f>
        <v>334535822.08999997</v>
      </c>
      <c r="I23" s="559">
        <f>SUM(I16:I21)</f>
        <v>5554920712.5700006</v>
      </c>
      <c r="J23" s="560">
        <f t="shared" ref="J23:Q23" si="11">SUM(J16:J21)</f>
        <v>6190356719.1400003</v>
      </c>
      <c r="K23" s="561">
        <f t="shared" si="11"/>
        <v>1079859999.01</v>
      </c>
      <c r="L23" s="561">
        <f t="shared" si="11"/>
        <v>866946899.95000005</v>
      </c>
      <c r="M23" s="562">
        <f t="shared" si="11"/>
        <v>6403269818.1999998</v>
      </c>
      <c r="N23" s="562">
        <f t="shared" si="11"/>
        <v>7134881249.3699999</v>
      </c>
      <c r="O23" s="561">
        <f t="shared" si="11"/>
        <v>1062572120.6399999</v>
      </c>
      <c r="P23" s="561">
        <f t="shared" si="11"/>
        <v>1064956148.5999999</v>
      </c>
      <c r="Q23" s="563">
        <f t="shared" si="11"/>
        <v>7132497221.4099989</v>
      </c>
      <c r="R23" s="562">
        <f t="shared" ref="R23:T23" si="12">SUM(R16:R21)</f>
        <v>7153226599.2600002</v>
      </c>
      <c r="S23" s="561">
        <f t="shared" si="12"/>
        <v>844250504.21999991</v>
      </c>
      <c r="T23" s="561">
        <f t="shared" si="12"/>
        <v>455546409.25999999</v>
      </c>
      <c r="U23" s="563">
        <f>SUM(U16:U22)</f>
        <v>7543722394.2200012</v>
      </c>
    </row>
    <row r="24" spans="1:21" ht="39" customHeight="1" x14ac:dyDescent="0.35">
      <c r="A24" s="665"/>
      <c r="B24" s="666"/>
      <c r="C24" s="666"/>
      <c r="D24" s="666"/>
      <c r="E24" s="666"/>
      <c r="F24" s="666"/>
      <c r="G24" s="666"/>
      <c r="H24" s="666"/>
      <c r="I24" s="666"/>
      <c r="J24" s="666"/>
      <c r="K24" s="666"/>
      <c r="L24" s="666"/>
      <c r="M24" s="666"/>
      <c r="N24" s="666"/>
      <c r="O24" s="666"/>
      <c r="P24" s="666"/>
      <c r="Q24" s="666"/>
      <c r="R24" s="666"/>
      <c r="S24" s="666"/>
      <c r="T24" s="666"/>
      <c r="U24" s="666"/>
    </row>
    <row r="25" spans="1:21" ht="39" customHeight="1" x14ac:dyDescent="0.35">
      <c r="A25" s="665"/>
      <c r="B25" s="666"/>
      <c r="C25" s="666"/>
      <c r="D25" s="666"/>
      <c r="E25" s="666"/>
      <c r="F25" s="666"/>
      <c r="G25" s="666"/>
      <c r="H25" s="666"/>
      <c r="I25" s="666"/>
      <c r="J25" s="666"/>
      <c r="K25" s="666"/>
      <c r="L25" s="666"/>
      <c r="M25" s="666"/>
      <c r="N25" s="666"/>
      <c r="O25" s="666"/>
      <c r="P25" s="666"/>
      <c r="Q25" s="666"/>
      <c r="R25" s="666"/>
      <c r="S25" s="666"/>
      <c r="T25" s="666"/>
      <c r="U25" s="666"/>
    </row>
    <row r="26" spans="1:21" ht="19.5" customHeight="1" x14ac:dyDescent="0.35">
      <c r="A26" s="664"/>
      <c r="B26" s="127"/>
      <c r="C26" s="127"/>
      <c r="D26" s="127"/>
      <c r="E26" s="127"/>
      <c r="F26" s="127"/>
      <c r="G26" s="127"/>
      <c r="H26" s="127"/>
      <c r="I26" s="127"/>
      <c r="M26" s="121"/>
    </row>
    <row r="27" spans="1:21" ht="20.25" customHeight="1" x14ac:dyDescent="0.45">
      <c r="A27" s="663"/>
      <c r="B27" s="122"/>
      <c r="C27" s="122"/>
      <c r="D27" s="122"/>
      <c r="E27" s="122"/>
      <c r="F27" s="122"/>
      <c r="G27" s="122"/>
      <c r="H27" s="122"/>
      <c r="I27" s="122"/>
      <c r="M27" s="121"/>
      <c r="N27" s="121"/>
    </row>
    <row r="28" spans="1:21" ht="24.95" customHeight="1" x14ac:dyDescent="0.35">
      <c r="A28" s="122"/>
      <c r="B28" s="122"/>
      <c r="C28" s="122"/>
      <c r="D28" s="122"/>
      <c r="E28" s="122"/>
      <c r="F28" s="122"/>
      <c r="G28" s="122"/>
      <c r="H28" s="122"/>
      <c r="I28" s="122"/>
    </row>
    <row r="29" spans="1:21" ht="24.95" customHeight="1" x14ac:dyDescent="0.35">
      <c r="A29" s="123"/>
      <c r="B29" s="124"/>
      <c r="C29" s="124"/>
      <c r="D29" s="124"/>
      <c r="E29" s="124"/>
      <c r="F29" s="124"/>
      <c r="G29" s="124"/>
      <c r="H29" s="124"/>
      <c r="I29" s="124"/>
    </row>
    <row r="30" spans="1:21" ht="24.95" customHeight="1" x14ac:dyDescent="0.35">
      <c r="A30" s="123"/>
      <c r="B30" s="125"/>
      <c r="C30" s="125"/>
      <c r="D30" s="125"/>
      <c r="E30" s="125"/>
      <c r="F30" s="125"/>
      <c r="G30" s="125"/>
      <c r="H30" s="125"/>
      <c r="I30" s="125"/>
    </row>
    <row r="31" spans="1:21" ht="24.95" customHeight="1" x14ac:dyDescent="0.35">
      <c r="A31" s="123"/>
      <c r="B31" s="125"/>
      <c r="C31" s="125"/>
      <c r="D31" s="125"/>
      <c r="E31" s="125"/>
      <c r="F31" s="125"/>
      <c r="G31" s="125"/>
      <c r="H31" s="125"/>
      <c r="I31" s="125"/>
    </row>
    <row r="32" spans="1:21" ht="24.95" customHeight="1" x14ac:dyDescent="0.35">
      <c r="A32" s="123"/>
      <c r="B32" s="125"/>
      <c r="C32" s="125"/>
      <c r="D32" s="125"/>
      <c r="E32" s="125"/>
      <c r="F32" s="125"/>
      <c r="G32" s="125"/>
      <c r="H32" s="125"/>
      <c r="I32" s="125"/>
    </row>
    <row r="33" spans="1:9" ht="24.95" customHeight="1" x14ac:dyDescent="0.35">
      <c r="A33" s="123"/>
      <c r="B33" s="125"/>
      <c r="C33" s="125"/>
      <c r="D33" s="125"/>
      <c r="E33" s="125"/>
      <c r="F33" s="125"/>
      <c r="G33" s="125"/>
      <c r="H33" s="125"/>
      <c r="I33" s="125"/>
    </row>
    <row r="34" spans="1:9" ht="24.95" customHeight="1" x14ac:dyDescent="0.35">
      <c r="A34" s="123"/>
      <c r="B34" s="125"/>
      <c r="C34" s="125"/>
      <c r="D34" s="125"/>
      <c r="E34" s="125"/>
      <c r="F34" s="125"/>
      <c r="G34" s="125"/>
      <c r="H34" s="125"/>
      <c r="I34" s="125"/>
    </row>
    <row r="35" spans="1:9" ht="24.95" customHeight="1" x14ac:dyDescent="0.35">
      <c r="A35" s="123"/>
      <c r="B35" s="125"/>
      <c r="C35" s="125"/>
      <c r="D35" s="125"/>
      <c r="E35" s="125"/>
      <c r="F35" s="125"/>
      <c r="G35" s="125"/>
      <c r="H35" s="125"/>
      <c r="I35" s="125"/>
    </row>
    <row r="36" spans="1:9" ht="24.95" customHeight="1" x14ac:dyDescent="0.35">
      <c r="A36" s="123"/>
      <c r="B36" s="125"/>
      <c r="C36" s="125"/>
      <c r="D36" s="125"/>
      <c r="E36" s="125"/>
      <c r="F36" s="125"/>
      <c r="G36" s="125"/>
      <c r="H36" s="125"/>
      <c r="I36" s="125"/>
    </row>
    <row r="37" spans="1:9" ht="24.95" customHeight="1" x14ac:dyDescent="0.35">
      <c r="A37" s="123"/>
      <c r="B37" s="125"/>
      <c r="C37" s="125"/>
      <c r="D37" s="125"/>
      <c r="E37" s="125"/>
      <c r="F37" s="125"/>
      <c r="G37" s="125"/>
      <c r="H37" s="125"/>
      <c r="I37" s="125"/>
    </row>
    <row r="38" spans="1:9" ht="24.95" customHeight="1" x14ac:dyDescent="0.35">
      <c r="A38" s="123"/>
      <c r="B38" s="125"/>
      <c r="C38" s="125"/>
      <c r="D38" s="125"/>
      <c r="E38" s="125"/>
      <c r="F38" s="125"/>
      <c r="G38" s="125"/>
      <c r="H38" s="125"/>
      <c r="I38" s="125"/>
    </row>
    <row r="39" spans="1:9" ht="24.95" customHeight="1" x14ac:dyDescent="0.35">
      <c r="A39" s="123"/>
      <c r="B39" s="125"/>
      <c r="C39" s="125"/>
      <c r="D39" s="125"/>
      <c r="E39" s="125"/>
      <c r="F39" s="125"/>
      <c r="G39" s="125"/>
      <c r="H39" s="125"/>
      <c r="I39" s="125"/>
    </row>
  </sheetData>
  <mergeCells count="7">
    <mergeCell ref="A1:T1"/>
    <mergeCell ref="R2:U2"/>
    <mergeCell ref="N2:Q2"/>
    <mergeCell ref="J2:M2"/>
    <mergeCell ref="A2:A3"/>
    <mergeCell ref="B2:E2"/>
    <mergeCell ref="F2:I2"/>
  </mergeCells>
  <printOptions horizontalCentered="1"/>
  <pageMargins left="0.55118110236220474" right="0.55118110236220474" top="0.39370078740157483" bottom="0.47244094488188981" header="0" footer="0.19685039370078741"/>
  <pageSetup paperSize="9" scale="63" orientation="landscape" r:id="rId1"/>
  <headerFooter alignWithMargins="0">
    <oddFooter>&amp;L&amp;"Arial,Obyčejné"&amp;9Závěrečný účet za rok 2022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7"/>
  <dimension ref="A1"/>
  <sheetViews>
    <sheetView workbookViewId="0"/>
  </sheetViews>
  <sheetFormatPr defaultRowHeight="12.75" x14ac:dyDescent="0.35"/>
  <sheetData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8">
    <pageSetUpPr fitToPage="1"/>
  </sheetPr>
  <dimension ref="A1:N13"/>
  <sheetViews>
    <sheetView view="pageBreakPreview" zoomScale="90" zoomScaleNormal="100" zoomScaleSheetLayoutView="90" zoomScalePageLayoutView="55" workbookViewId="0">
      <selection activeCell="J2" sqref="J2:M2"/>
    </sheetView>
  </sheetViews>
  <sheetFormatPr defaultColWidth="44.3984375" defaultRowHeight="13.5" x14ac:dyDescent="0.35"/>
  <cols>
    <col min="1" max="1" width="37" style="156" customWidth="1"/>
    <col min="2" max="5" width="14.265625" style="154" hidden="1" customWidth="1"/>
    <col min="6" max="6" width="16.1328125" style="154" customWidth="1"/>
    <col min="7" max="8" width="14.265625" style="154" customWidth="1"/>
    <col min="9" max="9" width="18" style="154" customWidth="1"/>
    <col min="10" max="10" width="14.73046875" style="154" customWidth="1"/>
    <col min="11" max="11" width="14.265625" style="154" customWidth="1"/>
    <col min="12" max="12" width="17.3984375" style="154" customWidth="1"/>
    <col min="13" max="13" width="14.3984375" style="154" customWidth="1"/>
    <col min="14" max="16384" width="44.3984375" style="154"/>
  </cols>
  <sheetData>
    <row r="1" spans="1:14" ht="76.150000000000006" customHeight="1" x14ac:dyDescent="0.35">
      <c r="A1" s="1121" t="s">
        <v>516</v>
      </c>
      <c r="B1" s="1121"/>
      <c r="C1" s="1121"/>
      <c r="D1" s="1121"/>
      <c r="E1" s="1121"/>
      <c r="F1" s="1121"/>
      <c r="G1" s="1121"/>
      <c r="H1" s="1121"/>
      <c r="I1" s="1121"/>
      <c r="J1" s="1121"/>
      <c r="K1" s="1121"/>
      <c r="L1" s="1121"/>
      <c r="M1" s="169" t="s">
        <v>590</v>
      </c>
    </row>
    <row r="2" spans="1:14" ht="25.5" customHeight="1" x14ac:dyDescent="0.35">
      <c r="A2" s="1125" t="s">
        <v>269</v>
      </c>
      <c r="B2" s="1126">
        <v>2017</v>
      </c>
      <c r="C2" s="1126"/>
      <c r="D2" s="1127"/>
      <c r="E2" s="1127"/>
      <c r="F2" s="1126">
        <v>2021</v>
      </c>
      <c r="G2" s="1127"/>
      <c r="H2" s="1127"/>
      <c r="I2" s="1127"/>
      <c r="J2" s="1126">
        <v>2022</v>
      </c>
      <c r="K2" s="1127"/>
      <c r="L2" s="1127"/>
      <c r="M2" s="1127"/>
    </row>
    <row r="3" spans="1:14" ht="24" customHeight="1" x14ac:dyDescent="0.35">
      <c r="A3" s="1125"/>
      <c r="B3" s="228" t="s">
        <v>158</v>
      </c>
      <c r="C3" s="228" t="s">
        <v>159</v>
      </c>
      <c r="D3" s="228" t="s">
        <v>160</v>
      </c>
      <c r="E3" s="228" t="s">
        <v>161</v>
      </c>
      <c r="F3" s="576" t="s">
        <v>158</v>
      </c>
      <c r="G3" s="576" t="s">
        <v>159</v>
      </c>
      <c r="H3" s="576" t="s">
        <v>160</v>
      </c>
      <c r="I3" s="576" t="s">
        <v>161</v>
      </c>
      <c r="J3" s="228" t="s">
        <v>158</v>
      </c>
      <c r="K3" s="228" t="s">
        <v>159</v>
      </c>
      <c r="L3" s="228" t="s">
        <v>160</v>
      </c>
      <c r="M3" s="228" t="s">
        <v>161</v>
      </c>
    </row>
    <row r="4" spans="1:14" s="155" customFormat="1" ht="48" customHeight="1" x14ac:dyDescent="0.35">
      <c r="A4" s="143" t="s">
        <v>276</v>
      </c>
      <c r="B4" s="117">
        <v>404033.5</v>
      </c>
      <c r="C4" s="144">
        <v>0</v>
      </c>
      <c r="D4" s="145">
        <v>60137</v>
      </c>
      <c r="E4" s="117">
        <v>343896.5</v>
      </c>
      <c r="F4" s="117">
        <v>522235.98</v>
      </c>
      <c r="G4" s="144">
        <v>0</v>
      </c>
      <c r="H4" s="145">
        <v>0</v>
      </c>
      <c r="I4" s="117">
        <f>F4+G4-H4</f>
        <v>522235.98</v>
      </c>
      <c r="J4" s="117">
        <v>404396.5</v>
      </c>
      <c r="K4" s="144">
        <v>0</v>
      </c>
      <c r="L4" s="145">
        <v>0</v>
      </c>
      <c r="M4" s="117">
        <f>J4+K4-L4</f>
        <v>404396.5</v>
      </c>
      <c r="N4" s="172"/>
    </row>
    <row r="5" spans="1:14" s="155" customFormat="1" ht="48" customHeight="1" x14ac:dyDescent="0.35">
      <c r="A5" s="146" t="s">
        <v>275</v>
      </c>
      <c r="B5" s="147">
        <v>4600446.75</v>
      </c>
      <c r="C5" s="148">
        <v>250619.21</v>
      </c>
      <c r="D5" s="116">
        <v>45399.1</v>
      </c>
      <c r="E5" s="117">
        <f>SUM(B5+C5-D5)</f>
        <v>4805666.8600000003</v>
      </c>
      <c r="F5" s="117">
        <v>5787014.8700000001</v>
      </c>
      <c r="G5" s="148">
        <v>307097.3</v>
      </c>
      <c r="H5" s="116">
        <v>147134.39999999999</v>
      </c>
      <c r="I5" s="117">
        <f>F5+G5-H5</f>
        <v>5946977.7699999996</v>
      </c>
      <c r="J5" s="117">
        <v>5946977.7699999996</v>
      </c>
      <c r="K5" s="148">
        <v>417077.29</v>
      </c>
      <c r="L5" s="116">
        <v>17254.099999999999</v>
      </c>
      <c r="M5" s="117">
        <f>J5+K5-L5</f>
        <v>6346800.96</v>
      </c>
      <c r="N5" s="172"/>
    </row>
    <row r="6" spans="1:14" s="155" customFormat="1" ht="36.75" customHeight="1" x14ac:dyDescent="0.35">
      <c r="A6" s="146" t="s">
        <v>218</v>
      </c>
      <c r="B6" s="149">
        <v>364000</v>
      </c>
      <c r="C6" s="116">
        <v>0</v>
      </c>
      <c r="D6" s="116">
        <v>0</v>
      </c>
      <c r="E6" s="117">
        <f>SUM(B6+C6-D6)</f>
        <v>364000</v>
      </c>
      <c r="F6" s="117">
        <v>96000</v>
      </c>
      <c r="G6" s="116">
        <v>0</v>
      </c>
      <c r="H6" s="116">
        <v>0</v>
      </c>
      <c r="I6" s="117">
        <f t="shared" ref="I6:I11" si="0">F6+G6-H6</f>
        <v>96000</v>
      </c>
      <c r="J6" s="117">
        <v>0</v>
      </c>
      <c r="K6" s="116">
        <v>0</v>
      </c>
      <c r="L6" s="116">
        <v>0</v>
      </c>
      <c r="M6" s="117">
        <f t="shared" ref="M6:M11" si="1">J6+K6-L6</f>
        <v>0</v>
      </c>
    </row>
    <row r="7" spans="1:14" s="155" customFormat="1" ht="36.75" customHeight="1" x14ac:dyDescent="0.35">
      <c r="A7" s="146" t="s">
        <v>163</v>
      </c>
      <c r="B7" s="147">
        <v>7136424</v>
      </c>
      <c r="C7" s="116">
        <v>85305</v>
      </c>
      <c r="D7" s="116">
        <v>85305</v>
      </c>
      <c r="E7" s="117">
        <v>7136424</v>
      </c>
      <c r="F7" s="117">
        <v>939801.16</v>
      </c>
      <c r="G7" s="116">
        <v>1126250.44</v>
      </c>
      <c r="H7" s="116">
        <v>1126250.44</v>
      </c>
      <c r="I7" s="117">
        <f t="shared" si="0"/>
        <v>939801.16000000015</v>
      </c>
      <c r="J7" s="117">
        <v>939801.16</v>
      </c>
      <c r="K7" s="116">
        <v>2816676.81</v>
      </c>
      <c r="L7" s="116">
        <v>2395037.79</v>
      </c>
      <c r="M7" s="117">
        <f t="shared" si="1"/>
        <v>1361440.1800000002</v>
      </c>
    </row>
    <row r="8" spans="1:14" s="155" customFormat="1" ht="48" customHeight="1" x14ac:dyDescent="0.35">
      <c r="A8" s="146" t="s">
        <v>277</v>
      </c>
      <c r="B8" s="147">
        <v>72915352.109999999</v>
      </c>
      <c r="C8" s="150">
        <v>7565956.0599999996</v>
      </c>
      <c r="D8" s="150">
        <v>707880.2</v>
      </c>
      <c r="E8" s="117">
        <v>79773427.969999999</v>
      </c>
      <c r="F8" s="117">
        <v>97991784.099999994</v>
      </c>
      <c r="G8" s="150">
        <v>5780925.4800000004</v>
      </c>
      <c r="H8" s="150">
        <v>3354928.01</v>
      </c>
      <c r="I8" s="117">
        <f t="shared" si="0"/>
        <v>100417781.56999999</v>
      </c>
      <c r="J8" s="117">
        <v>100417781.56999999</v>
      </c>
      <c r="K8" s="150">
        <v>6258039.0599999996</v>
      </c>
      <c r="L8" s="150">
        <v>4077225.45</v>
      </c>
      <c r="M8" s="117">
        <f t="shared" si="1"/>
        <v>102598595.17999999</v>
      </c>
    </row>
    <row r="9" spans="1:14" s="155" customFormat="1" ht="48.75" customHeight="1" x14ac:dyDescent="0.35">
      <c r="A9" s="146" t="s">
        <v>274</v>
      </c>
      <c r="B9" s="147">
        <v>196905947.36000001</v>
      </c>
      <c r="C9" s="150">
        <v>14850969.970000001</v>
      </c>
      <c r="D9" s="150">
        <v>5434821.8099999996</v>
      </c>
      <c r="E9" s="151">
        <v>206322095.52000001</v>
      </c>
      <c r="F9" s="151">
        <v>243419646.69999999</v>
      </c>
      <c r="G9" s="150">
        <v>21390873.859999999</v>
      </c>
      <c r="H9" s="150">
        <v>9332910.5999999996</v>
      </c>
      <c r="I9" s="117">
        <f t="shared" si="0"/>
        <v>255477609.96000001</v>
      </c>
      <c r="J9" s="151">
        <v>255477609.96000001</v>
      </c>
      <c r="K9" s="150">
        <v>21314056.530000001</v>
      </c>
      <c r="L9" s="150">
        <v>6713961.7699999996</v>
      </c>
      <c r="M9" s="117">
        <f t="shared" si="1"/>
        <v>270077704.72000003</v>
      </c>
      <c r="N9" s="172"/>
    </row>
    <row r="10" spans="1:14" s="155" customFormat="1" ht="36" customHeight="1" x14ac:dyDescent="0.35">
      <c r="A10" s="146" t="s">
        <v>164</v>
      </c>
      <c r="B10" s="147">
        <v>0</v>
      </c>
      <c r="C10" s="116">
        <v>0</v>
      </c>
      <c r="D10" s="116">
        <v>0</v>
      </c>
      <c r="E10" s="151">
        <v>0</v>
      </c>
      <c r="F10" s="151">
        <v>0</v>
      </c>
      <c r="G10" s="116">
        <v>0</v>
      </c>
      <c r="H10" s="116">
        <v>0</v>
      </c>
      <c r="I10" s="117">
        <f t="shared" si="0"/>
        <v>0</v>
      </c>
      <c r="J10" s="151">
        <v>0</v>
      </c>
      <c r="K10" s="116">
        <v>0</v>
      </c>
      <c r="L10" s="116">
        <v>0</v>
      </c>
      <c r="M10" s="117">
        <f t="shared" si="1"/>
        <v>0</v>
      </c>
    </row>
    <row r="11" spans="1:14" s="155" customFormat="1" ht="36" customHeight="1" thickBot="1" x14ac:dyDescent="0.4">
      <c r="A11" s="152" t="s">
        <v>166</v>
      </c>
      <c r="B11" s="118">
        <v>173425</v>
      </c>
      <c r="C11" s="119">
        <v>0</v>
      </c>
      <c r="D11" s="119">
        <v>0</v>
      </c>
      <c r="E11" s="151">
        <v>173425</v>
      </c>
      <c r="F11" s="151">
        <v>149425</v>
      </c>
      <c r="G11" s="119">
        <v>0</v>
      </c>
      <c r="H11" s="119">
        <v>0</v>
      </c>
      <c r="I11" s="117">
        <f t="shared" si="0"/>
        <v>149425</v>
      </c>
      <c r="J11" s="151">
        <v>149425</v>
      </c>
      <c r="K11" s="119">
        <v>0</v>
      </c>
      <c r="L11" s="119">
        <v>0</v>
      </c>
      <c r="M11" s="117">
        <f t="shared" si="1"/>
        <v>149425</v>
      </c>
    </row>
    <row r="12" spans="1:14" s="153" customFormat="1" ht="44.45" customHeight="1" thickTop="1" x14ac:dyDescent="0.35">
      <c r="A12" s="229" t="s">
        <v>42</v>
      </c>
      <c r="B12" s="230">
        <f t="shared" ref="B12:E12" si="2">SUM(B4:B11)</f>
        <v>282499628.72000003</v>
      </c>
      <c r="C12" s="231">
        <f t="shared" si="2"/>
        <v>22752850.240000002</v>
      </c>
      <c r="D12" s="231">
        <f t="shared" si="2"/>
        <v>6333543.1099999994</v>
      </c>
      <c r="E12" s="232">
        <f t="shared" si="2"/>
        <v>298918935.85000002</v>
      </c>
      <c r="F12" s="233">
        <f t="shared" ref="F12:M12" si="3">SUM(F4:F11)</f>
        <v>348905907.81</v>
      </c>
      <c r="G12" s="234">
        <f t="shared" si="3"/>
        <v>28605147.079999998</v>
      </c>
      <c r="H12" s="234">
        <f t="shared" si="3"/>
        <v>13961223.449999999</v>
      </c>
      <c r="I12" s="235">
        <f t="shared" si="3"/>
        <v>363549831.44</v>
      </c>
      <c r="J12" s="233">
        <f t="shared" si="3"/>
        <v>363335991.96000004</v>
      </c>
      <c r="K12" s="234">
        <f t="shared" si="3"/>
        <v>30805849.690000001</v>
      </c>
      <c r="L12" s="234">
        <f t="shared" si="3"/>
        <v>13203479.109999999</v>
      </c>
      <c r="M12" s="235">
        <f t="shared" si="3"/>
        <v>380938362.54000002</v>
      </c>
      <c r="N12" s="173"/>
    </row>
    <row r="13" spans="1:14" ht="46.9" customHeight="1" x14ac:dyDescent="0.35">
      <c r="A13" s="1128" t="s">
        <v>527</v>
      </c>
      <c r="B13" s="1129"/>
      <c r="C13" s="1129"/>
      <c r="D13" s="1129"/>
      <c r="E13" s="1129"/>
      <c r="F13" s="1130"/>
      <c r="G13" s="1130"/>
      <c r="H13" s="1130"/>
      <c r="I13" s="1130"/>
      <c r="J13" s="1130"/>
      <c r="K13" s="1130"/>
      <c r="L13" s="1130"/>
      <c r="M13" s="1131"/>
    </row>
  </sheetData>
  <mergeCells count="6">
    <mergeCell ref="A2:A3"/>
    <mergeCell ref="J2:M2"/>
    <mergeCell ref="A1:L1"/>
    <mergeCell ref="A13:M13"/>
    <mergeCell ref="F2:I2"/>
    <mergeCell ref="B2:E2"/>
  </mergeCells>
  <printOptions horizontalCentered="1"/>
  <pageMargins left="0.55118110236220474" right="0.55118110236220474" top="0.39370078740157483" bottom="0.47244094488188981" header="0" footer="0.19685039370078741"/>
  <pageSetup paperSize="9" scale="86" orientation="landscape" r:id="rId1"/>
  <headerFooter alignWithMargins="0">
    <oddFooter>&amp;L&amp;"Arial,Obyčejné"&amp;9Závěrečný účet za rok 2022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9"/>
  <dimension ref="A1:IV387"/>
  <sheetViews>
    <sheetView tabSelected="1" view="pageBreakPreview" zoomScale="90" zoomScaleNormal="100" zoomScaleSheetLayoutView="90" workbookViewId="0">
      <selection activeCell="C2" sqref="C2"/>
    </sheetView>
  </sheetViews>
  <sheetFormatPr defaultColWidth="9.1328125" defaultRowHeight="12.75" x14ac:dyDescent="0.35"/>
  <cols>
    <col min="1" max="1" width="88.1328125" style="8" customWidth="1"/>
    <col min="2" max="2" width="23.59765625" style="251" customWidth="1"/>
    <col min="3" max="3" width="14" style="8" bestFit="1" customWidth="1"/>
    <col min="4" max="4" width="9.1328125" style="241" customWidth="1"/>
    <col min="5" max="5" width="11.59765625" style="241" hidden="1" customWidth="1"/>
    <col min="6" max="6" width="9.1328125" style="15" hidden="1" customWidth="1"/>
    <col min="7" max="16384" width="9.1328125" style="15"/>
  </cols>
  <sheetData>
    <row r="1" spans="1:256" ht="61.15" customHeight="1" x14ac:dyDescent="0.35">
      <c r="A1" s="441" t="s">
        <v>403</v>
      </c>
      <c r="B1" s="168" t="s">
        <v>595</v>
      </c>
      <c r="C1" s="240"/>
    </row>
    <row r="2" spans="1:256" ht="37.9" customHeight="1" x14ac:dyDescent="0.35">
      <c r="A2" s="454" t="s">
        <v>13</v>
      </c>
      <c r="B2" s="455" t="s">
        <v>278</v>
      </c>
      <c r="C2" s="240"/>
    </row>
    <row r="3" spans="1:256" ht="40.15" customHeight="1" x14ac:dyDescent="0.35">
      <c r="A3" s="1132" t="s">
        <v>388</v>
      </c>
      <c r="B3" s="1133"/>
      <c r="C3" s="240"/>
    </row>
    <row r="4" spans="1:256" ht="27" customHeight="1" x14ac:dyDescent="0.35">
      <c r="A4" s="456" t="s">
        <v>530</v>
      </c>
      <c r="B4" s="457">
        <v>-203678.69</v>
      </c>
      <c r="C4" s="240"/>
    </row>
    <row r="5" spans="1:256" ht="27" customHeight="1" x14ac:dyDescent="0.35">
      <c r="A5" s="456" t="s">
        <v>531</v>
      </c>
      <c r="B5" s="458">
        <v>-540600</v>
      </c>
      <c r="C5" s="240"/>
    </row>
    <row r="6" spans="1:256" ht="27" customHeight="1" x14ac:dyDescent="0.35">
      <c r="A6" s="456" t="s">
        <v>389</v>
      </c>
      <c r="B6" s="458">
        <v>-1996.2</v>
      </c>
      <c r="C6" s="240"/>
    </row>
    <row r="7" spans="1:256" ht="27" customHeight="1" x14ac:dyDescent="0.35">
      <c r="A7" s="456" t="s">
        <v>390</v>
      </c>
      <c r="B7" s="458">
        <v>-153180</v>
      </c>
      <c r="C7" s="240"/>
    </row>
    <row r="8" spans="1:256" ht="27" customHeight="1" x14ac:dyDescent="0.35">
      <c r="A8" s="456" t="s">
        <v>532</v>
      </c>
      <c r="B8" s="458">
        <v>-103404.54</v>
      </c>
      <c r="C8" s="240"/>
    </row>
    <row r="9" spans="1:256" ht="27" customHeight="1" thickBot="1" x14ac:dyDescent="0.4">
      <c r="A9" s="456" t="s">
        <v>533</v>
      </c>
      <c r="B9" s="458">
        <v>-0.24</v>
      </c>
      <c r="C9" s="240"/>
    </row>
    <row r="10" spans="1:256" ht="30.6" customHeight="1" thickTop="1" x14ac:dyDescent="0.35">
      <c r="A10" s="516" t="s">
        <v>281</v>
      </c>
      <c r="B10" s="517">
        <f>SUM(B4:B9)</f>
        <v>-1002859.6699999999</v>
      </c>
      <c r="C10" s="240"/>
    </row>
    <row r="11" spans="1:256" ht="39.6" customHeight="1" x14ac:dyDescent="0.35">
      <c r="A11" s="1134" t="s">
        <v>391</v>
      </c>
      <c r="B11" s="1135"/>
      <c r="C11" s="242"/>
      <c r="D11" s="243"/>
      <c r="E11" s="243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  <c r="FP11" s="244"/>
      <c r="FQ11" s="244"/>
      <c r="FR11" s="244"/>
      <c r="FS11" s="244"/>
      <c r="FT11" s="244"/>
      <c r="FU11" s="244"/>
      <c r="FV11" s="244"/>
      <c r="FW11" s="244"/>
      <c r="FX11" s="244"/>
      <c r="FY11" s="244"/>
      <c r="FZ11" s="244"/>
      <c r="GA11" s="244"/>
      <c r="GB11" s="244"/>
      <c r="GC11" s="244"/>
      <c r="GD11" s="244"/>
      <c r="GE11" s="244"/>
      <c r="GF11" s="244"/>
      <c r="GG11" s="244"/>
      <c r="GH11" s="244"/>
      <c r="GI11" s="244"/>
      <c r="GJ11" s="244"/>
      <c r="GK11" s="244"/>
      <c r="GL11" s="244"/>
      <c r="GM11" s="244"/>
      <c r="GN11" s="244"/>
      <c r="GO11" s="244"/>
      <c r="GP11" s="244"/>
      <c r="GQ11" s="244"/>
      <c r="GR11" s="244"/>
      <c r="GS11" s="244"/>
      <c r="GT11" s="244"/>
      <c r="GU11" s="244"/>
      <c r="GV11" s="244"/>
      <c r="GW11" s="244"/>
      <c r="GX11" s="244"/>
      <c r="GY11" s="244"/>
      <c r="GZ11" s="244"/>
      <c r="HA11" s="244"/>
      <c r="HB11" s="244"/>
      <c r="HC11" s="244"/>
      <c r="HD11" s="244"/>
      <c r="HE11" s="244"/>
      <c r="HF11" s="244"/>
      <c r="HG11" s="244"/>
      <c r="HH11" s="244"/>
      <c r="HI11" s="244"/>
      <c r="HJ11" s="244"/>
      <c r="HK11" s="244"/>
      <c r="HL11" s="244"/>
      <c r="HM11" s="244"/>
      <c r="HN11" s="244"/>
      <c r="HO11" s="244"/>
      <c r="HP11" s="244"/>
      <c r="HQ11" s="244"/>
      <c r="HR11" s="244"/>
      <c r="HS11" s="244"/>
      <c r="HT11" s="244"/>
      <c r="HU11" s="244"/>
      <c r="HV11" s="244"/>
      <c r="HW11" s="244"/>
      <c r="HX11" s="244"/>
      <c r="HY11" s="244"/>
      <c r="HZ11" s="244"/>
      <c r="IA11" s="244"/>
      <c r="IB11" s="244"/>
      <c r="IC11" s="244"/>
      <c r="ID11" s="244"/>
      <c r="IE11" s="244"/>
      <c r="IF11" s="244"/>
      <c r="IG11" s="244"/>
      <c r="IH11" s="244"/>
      <c r="II11" s="244"/>
      <c r="IJ11" s="244"/>
      <c r="IK11" s="244"/>
      <c r="IL11" s="244"/>
      <c r="IM11" s="244"/>
      <c r="IN11" s="244"/>
      <c r="IO11" s="244"/>
      <c r="IP11" s="244"/>
      <c r="IQ11" s="244"/>
      <c r="IR11" s="244"/>
      <c r="IS11" s="244"/>
      <c r="IT11" s="244"/>
      <c r="IU11" s="244"/>
      <c r="IV11" s="244"/>
    </row>
    <row r="12" spans="1:256" ht="26.45" customHeight="1" x14ac:dyDescent="0.35">
      <c r="A12" s="459" t="s">
        <v>392</v>
      </c>
      <c r="B12" s="460">
        <v>-57900</v>
      </c>
      <c r="C12" s="242"/>
      <c r="D12" s="243"/>
      <c r="E12" s="243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4"/>
      <c r="DL12" s="244"/>
      <c r="DM12" s="244"/>
      <c r="DN12" s="244"/>
      <c r="DO12" s="244"/>
      <c r="DP12" s="244"/>
      <c r="DQ12" s="244"/>
      <c r="DR12" s="244"/>
      <c r="DS12" s="244"/>
      <c r="DT12" s="244"/>
      <c r="DU12" s="244"/>
      <c r="DV12" s="244"/>
      <c r="DW12" s="244"/>
      <c r="DX12" s="244"/>
      <c r="DY12" s="244"/>
      <c r="DZ12" s="244"/>
      <c r="EA12" s="244"/>
      <c r="EB12" s="244"/>
      <c r="EC12" s="244"/>
      <c r="ED12" s="244"/>
      <c r="EE12" s="244"/>
      <c r="EF12" s="244"/>
      <c r="EG12" s="244"/>
      <c r="EH12" s="244"/>
      <c r="EI12" s="244"/>
      <c r="EJ12" s="244"/>
      <c r="EK12" s="244"/>
      <c r="EL12" s="244"/>
      <c r="EM12" s="244"/>
      <c r="EN12" s="244"/>
      <c r="EO12" s="244"/>
      <c r="EP12" s="244"/>
      <c r="EQ12" s="244"/>
      <c r="ER12" s="244"/>
      <c r="ES12" s="244"/>
      <c r="ET12" s="244"/>
      <c r="EU12" s="244"/>
      <c r="EV12" s="244"/>
      <c r="EW12" s="244"/>
      <c r="EX12" s="244"/>
      <c r="EY12" s="244"/>
      <c r="EZ12" s="244"/>
      <c r="FA12" s="244"/>
      <c r="FB12" s="244"/>
      <c r="FC12" s="244"/>
      <c r="FD12" s="244"/>
      <c r="FE12" s="244"/>
      <c r="FF12" s="244"/>
      <c r="FG12" s="244"/>
      <c r="FH12" s="244"/>
      <c r="FI12" s="244"/>
      <c r="FJ12" s="244"/>
      <c r="FK12" s="244"/>
      <c r="FL12" s="244"/>
      <c r="FM12" s="244"/>
      <c r="FN12" s="244"/>
      <c r="FO12" s="244"/>
      <c r="FP12" s="244"/>
      <c r="FQ12" s="244"/>
      <c r="FR12" s="244"/>
      <c r="FS12" s="244"/>
      <c r="FT12" s="244"/>
      <c r="FU12" s="244"/>
      <c r="FV12" s="244"/>
      <c r="FW12" s="244"/>
      <c r="FX12" s="244"/>
      <c r="FY12" s="244"/>
      <c r="FZ12" s="244"/>
      <c r="GA12" s="244"/>
      <c r="GB12" s="244"/>
      <c r="GC12" s="244"/>
      <c r="GD12" s="244"/>
      <c r="GE12" s="244"/>
      <c r="GF12" s="244"/>
      <c r="GG12" s="244"/>
      <c r="GH12" s="244"/>
      <c r="GI12" s="244"/>
      <c r="GJ12" s="244"/>
      <c r="GK12" s="244"/>
      <c r="GL12" s="244"/>
      <c r="GM12" s="244"/>
      <c r="GN12" s="244"/>
      <c r="GO12" s="244"/>
      <c r="GP12" s="244"/>
      <c r="GQ12" s="244"/>
      <c r="GR12" s="244"/>
      <c r="GS12" s="244"/>
      <c r="GT12" s="244"/>
      <c r="GU12" s="244"/>
      <c r="GV12" s="244"/>
      <c r="GW12" s="244"/>
      <c r="GX12" s="244"/>
      <c r="GY12" s="244"/>
      <c r="GZ12" s="244"/>
      <c r="HA12" s="244"/>
      <c r="HB12" s="244"/>
      <c r="HC12" s="244"/>
      <c r="HD12" s="244"/>
      <c r="HE12" s="244"/>
      <c r="HF12" s="244"/>
      <c r="HG12" s="244"/>
      <c r="HH12" s="244"/>
      <c r="HI12" s="244"/>
      <c r="HJ12" s="244"/>
      <c r="HK12" s="244"/>
      <c r="HL12" s="244"/>
      <c r="HM12" s="244"/>
      <c r="HN12" s="244"/>
      <c r="HO12" s="244"/>
      <c r="HP12" s="244"/>
      <c r="HQ12" s="244"/>
      <c r="HR12" s="244"/>
      <c r="HS12" s="244"/>
      <c r="HT12" s="244"/>
      <c r="HU12" s="244"/>
      <c r="HV12" s="244"/>
      <c r="HW12" s="244"/>
      <c r="HX12" s="244"/>
      <c r="HY12" s="244"/>
      <c r="HZ12" s="244"/>
      <c r="IA12" s="244"/>
      <c r="IB12" s="244"/>
      <c r="IC12" s="244"/>
      <c r="ID12" s="244"/>
      <c r="IE12" s="244"/>
      <c r="IF12" s="244"/>
      <c r="IG12" s="244"/>
      <c r="IH12" s="244"/>
      <c r="II12" s="244"/>
      <c r="IJ12" s="244"/>
      <c r="IK12" s="244"/>
      <c r="IL12" s="244"/>
      <c r="IM12" s="244"/>
      <c r="IN12" s="244"/>
      <c r="IO12" s="244"/>
      <c r="IP12" s="244"/>
      <c r="IQ12" s="244"/>
      <c r="IR12" s="244"/>
      <c r="IS12" s="244"/>
      <c r="IT12" s="244"/>
      <c r="IU12" s="244"/>
      <c r="IV12" s="244"/>
    </row>
    <row r="13" spans="1:256" ht="26.45" customHeight="1" x14ac:dyDescent="0.35">
      <c r="A13" s="461" t="s">
        <v>591</v>
      </c>
      <c r="B13" s="462">
        <v>-3524930.38</v>
      </c>
      <c r="C13" s="242"/>
      <c r="D13" s="243"/>
      <c r="E13" s="243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4"/>
      <c r="FG13" s="244"/>
      <c r="FH13" s="244"/>
      <c r="FI13" s="244"/>
      <c r="FJ13" s="244"/>
      <c r="FK13" s="244"/>
      <c r="FL13" s="244"/>
      <c r="FM13" s="244"/>
      <c r="FN13" s="244"/>
      <c r="FO13" s="244"/>
      <c r="FP13" s="244"/>
      <c r="FQ13" s="244"/>
      <c r="FR13" s="244"/>
      <c r="FS13" s="244"/>
      <c r="FT13" s="244"/>
      <c r="FU13" s="244"/>
      <c r="FV13" s="244"/>
      <c r="FW13" s="244"/>
      <c r="FX13" s="244"/>
      <c r="FY13" s="244"/>
      <c r="FZ13" s="244"/>
      <c r="GA13" s="244"/>
      <c r="GB13" s="244"/>
      <c r="GC13" s="244"/>
      <c r="GD13" s="244"/>
      <c r="GE13" s="244"/>
      <c r="GF13" s="244"/>
      <c r="GG13" s="244"/>
      <c r="GH13" s="244"/>
      <c r="GI13" s="244"/>
      <c r="GJ13" s="244"/>
      <c r="GK13" s="244"/>
      <c r="GL13" s="244"/>
      <c r="GM13" s="244"/>
      <c r="GN13" s="244"/>
      <c r="GO13" s="244"/>
      <c r="GP13" s="244"/>
      <c r="GQ13" s="244"/>
      <c r="GR13" s="244"/>
      <c r="GS13" s="244"/>
      <c r="GT13" s="244"/>
      <c r="GU13" s="244"/>
      <c r="GV13" s="244"/>
      <c r="GW13" s="244"/>
      <c r="GX13" s="244"/>
      <c r="GY13" s="244"/>
      <c r="GZ13" s="244"/>
      <c r="HA13" s="244"/>
      <c r="HB13" s="244"/>
      <c r="HC13" s="244"/>
      <c r="HD13" s="244"/>
      <c r="HE13" s="244"/>
      <c r="HF13" s="244"/>
      <c r="HG13" s="244"/>
      <c r="HH13" s="244"/>
      <c r="HI13" s="244"/>
      <c r="HJ13" s="244"/>
      <c r="HK13" s="244"/>
      <c r="HL13" s="244"/>
      <c r="HM13" s="244"/>
      <c r="HN13" s="244"/>
      <c r="HO13" s="244"/>
      <c r="HP13" s="244"/>
      <c r="HQ13" s="244"/>
      <c r="HR13" s="244"/>
      <c r="HS13" s="244"/>
      <c r="HT13" s="244"/>
      <c r="HU13" s="244"/>
      <c r="HV13" s="244"/>
      <c r="HW13" s="244"/>
      <c r="HX13" s="244"/>
      <c r="HY13" s="244"/>
      <c r="HZ13" s="244"/>
      <c r="IA13" s="244"/>
      <c r="IB13" s="244"/>
      <c r="IC13" s="244"/>
      <c r="ID13" s="244"/>
      <c r="IE13" s="244"/>
      <c r="IF13" s="244"/>
      <c r="IG13" s="244"/>
      <c r="IH13" s="244"/>
      <c r="II13" s="244"/>
      <c r="IJ13" s="244"/>
      <c r="IK13" s="244"/>
      <c r="IL13" s="244"/>
      <c r="IM13" s="244"/>
      <c r="IN13" s="244"/>
      <c r="IO13" s="244"/>
      <c r="IP13" s="244"/>
      <c r="IQ13" s="244"/>
      <c r="IR13" s="244"/>
      <c r="IS13" s="244"/>
      <c r="IT13" s="244"/>
      <c r="IU13" s="244"/>
      <c r="IV13" s="244"/>
    </row>
    <row r="14" spans="1:256" ht="26.45" customHeight="1" x14ac:dyDescent="0.35">
      <c r="A14" s="461" t="s">
        <v>534</v>
      </c>
      <c r="B14" s="462">
        <v>-2392153</v>
      </c>
      <c r="C14" s="242"/>
      <c r="D14" s="243"/>
      <c r="E14" s="243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CS14" s="244"/>
      <c r="CT14" s="244"/>
      <c r="CU14" s="244"/>
      <c r="CV14" s="244"/>
      <c r="CW14" s="244"/>
      <c r="CX14" s="244"/>
      <c r="CY14" s="244"/>
      <c r="CZ14" s="244"/>
      <c r="DA14" s="244"/>
      <c r="DB14" s="244"/>
      <c r="DC14" s="244"/>
      <c r="DD14" s="244"/>
      <c r="DE14" s="244"/>
      <c r="DF14" s="244"/>
      <c r="DG14" s="244"/>
      <c r="DH14" s="244"/>
      <c r="DI14" s="244"/>
      <c r="DJ14" s="244"/>
      <c r="DK14" s="244"/>
      <c r="DL14" s="244"/>
      <c r="DM14" s="244"/>
      <c r="DN14" s="244"/>
      <c r="DO14" s="244"/>
      <c r="DP14" s="244"/>
      <c r="DQ14" s="244"/>
      <c r="DR14" s="244"/>
      <c r="DS14" s="244"/>
      <c r="DT14" s="244"/>
      <c r="DU14" s="244"/>
      <c r="DV14" s="244"/>
      <c r="DW14" s="244"/>
      <c r="DX14" s="244"/>
      <c r="DY14" s="244"/>
      <c r="DZ14" s="244"/>
      <c r="EA14" s="244"/>
      <c r="EB14" s="244"/>
      <c r="EC14" s="244"/>
      <c r="ED14" s="244"/>
      <c r="EE14" s="244"/>
      <c r="EF14" s="244"/>
      <c r="EG14" s="244"/>
      <c r="EH14" s="244"/>
      <c r="EI14" s="244"/>
      <c r="EJ14" s="244"/>
      <c r="EK14" s="244"/>
      <c r="EL14" s="244"/>
      <c r="EM14" s="244"/>
      <c r="EN14" s="244"/>
      <c r="EO14" s="244"/>
      <c r="EP14" s="244"/>
      <c r="EQ14" s="244"/>
      <c r="ER14" s="244"/>
      <c r="ES14" s="244"/>
      <c r="ET14" s="244"/>
      <c r="EU14" s="244"/>
      <c r="EV14" s="244"/>
      <c r="EW14" s="244"/>
      <c r="EX14" s="244"/>
      <c r="EY14" s="244"/>
      <c r="EZ14" s="244"/>
      <c r="FA14" s="244"/>
      <c r="FB14" s="244"/>
      <c r="FC14" s="244"/>
      <c r="FD14" s="244"/>
      <c r="FE14" s="244"/>
      <c r="FF14" s="244"/>
      <c r="FG14" s="244"/>
      <c r="FH14" s="244"/>
      <c r="FI14" s="244"/>
      <c r="FJ14" s="244"/>
      <c r="FK14" s="244"/>
      <c r="FL14" s="244"/>
      <c r="FM14" s="244"/>
      <c r="FN14" s="244"/>
      <c r="FO14" s="244"/>
      <c r="FP14" s="244"/>
      <c r="FQ14" s="244"/>
      <c r="FR14" s="244"/>
      <c r="FS14" s="244"/>
      <c r="FT14" s="244"/>
      <c r="FU14" s="244"/>
      <c r="FV14" s="244"/>
      <c r="FW14" s="244"/>
      <c r="FX14" s="244"/>
      <c r="FY14" s="244"/>
      <c r="FZ14" s="244"/>
      <c r="GA14" s="244"/>
      <c r="GB14" s="244"/>
      <c r="GC14" s="244"/>
      <c r="GD14" s="244"/>
      <c r="GE14" s="244"/>
      <c r="GF14" s="244"/>
      <c r="GG14" s="244"/>
      <c r="GH14" s="244"/>
      <c r="GI14" s="244"/>
      <c r="GJ14" s="244"/>
      <c r="GK14" s="244"/>
      <c r="GL14" s="244"/>
      <c r="GM14" s="244"/>
      <c r="GN14" s="244"/>
      <c r="GO14" s="244"/>
      <c r="GP14" s="244"/>
      <c r="GQ14" s="244"/>
      <c r="GR14" s="244"/>
      <c r="GS14" s="244"/>
      <c r="GT14" s="244"/>
      <c r="GU14" s="244"/>
      <c r="GV14" s="244"/>
      <c r="GW14" s="244"/>
      <c r="GX14" s="244"/>
      <c r="GY14" s="244"/>
      <c r="GZ14" s="244"/>
      <c r="HA14" s="244"/>
      <c r="HB14" s="244"/>
      <c r="HC14" s="244"/>
      <c r="HD14" s="244"/>
      <c r="HE14" s="244"/>
      <c r="HF14" s="244"/>
      <c r="HG14" s="244"/>
      <c r="HH14" s="244"/>
      <c r="HI14" s="244"/>
      <c r="HJ14" s="244"/>
      <c r="HK14" s="244"/>
      <c r="HL14" s="244"/>
      <c r="HM14" s="244"/>
      <c r="HN14" s="244"/>
      <c r="HO14" s="244"/>
      <c r="HP14" s="244"/>
      <c r="HQ14" s="244"/>
      <c r="HR14" s="244"/>
      <c r="HS14" s="244"/>
      <c r="HT14" s="244"/>
      <c r="HU14" s="244"/>
      <c r="HV14" s="244"/>
      <c r="HW14" s="244"/>
      <c r="HX14" s="244"/>
      <c r="HY14" s="244"/>
      <c r="HZ14" s="244"/>
      <c r="IA14" s="244"/>
      <c r="IB14" s="244"/>
      <c r="IC14" s="244"/>
      <c r="ID14" s="244"/>
      <c r="IE14" s="244"/>
      <c r="IF14" s="244"/>
      <c r="IG14" s="244"/>
      <c r="IH14" s="244"/>
      <c r="II14" s="244"/>
      <c r="IJ14" s="244"/>
      <c r="IK14" s="244"/>
      <c r="IL14" s="244"/>
      <c r="IM14" s="244"/>
      <c r="IN14" s="244"/>
      <c r="IO14" s="244"/>
      <c r="IP14" s="244"/>
      <c r="IQ14" s="244"/>
      <c r="IR14" s="244"/>
      <c r="IS14" s="244"/>
      <c r="IT14" s="244"/>
      <c r="IU14" s="244"/>
      <c r="IV14" s="244"/>
    </row>
    <row r="15" spans="1:256" ht="26.45" customHeight="1" x14ac:dyDescent="0.35">
      <c r="A15" s="463" t="s">
        <v>535</v>
      </c>
      <c r="B15" s="464">
        <v>-194244</v>
      </c>
      <c r="C15" s="242"/>
      <c r="D15" s="243"/>
      <c r="E15" s="243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S15" s="244"/>
      <c r="DT15" s="244"/>
      <c r="DU15" s="244"/>
      <c r="DV15" s="244"/>
      <c r="DW15" s="244"/>
      <c r="DX15" s="244"/>
      <c r="DY15" s="244"/>
      <c r="DZ15" s="244"/>
      <c r="EA15" s="244"/>
      <c r="EB15" s="244"/>
      <c r="EC15" s="244"/>
      <c r="ED15" s="244"/>
      <c r="EE15" s="244"/>
      <c r="EF15" s="244"/>
      <c r="EG15" s="244"/>
      <c r="EH15" s="244"/>
      <c r="EI15" s="244"/>
      <c r="EJ15" s="244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44"/>
      <c r="FB15" s="244"/>
      <c r="FC15" s="244"/>
      <c r="FD15" s="244"/>
      <c r="FE15" s="244"/>
      <c r="FF15" s="244"/>
      <c r="FG15" s="244"/>
      <c r="FH15" s="244"/>
      <c r="FI15" s="244"/>
      <c r="FJ15" s="244"/>
      <c r="FK15" s="244"/>
      <c r="FL15" s="244"/>
      <c r="FM15" s="244"/>
      <c r="FN15" s="244"/>
      <c r="FO15" s="244"/>
      <c r="FP15" s="244"/>
      <c r="FQ15" s="244"/>
      <c r="FR15" s="244"/>
      <c r="FS15" s="244"/>
      <c r="FT15" s="244"/>
      <c r="FU15" s="244"/>
      <c r="FV15" s="244"/>
      <c r="FW15" s="244"/>
      <c r="FX15" s="244"/>
      <c r="FY15" s="244"/>
      <c r="FZ15" s="244"/>
      <c r="GA15" s="244"/>
      <c r="GB15" s="244"/>
      <c r="GC15" s="244"/>
      <c r="GD15" s="244"/>
      <c r="GE15" s="244"/>
      <c r="GF15" s="244"/>
      <c r="GG15" s="244"/>
      <c r="GH15" s="244"/>
      <c r="GI15" s="244"/>
      <c r="GJ15" s="244"/>
      <c r="GK15" s="244"/>
      <c r="GL15" s="244"/>
      <c r="GM15" s="244"/>
      <c r="GN15" s="244"/>
      <c r="GO15" s="244"/>
      <c r="GP15" s="244"/>
      <c r="GQ15" s="244"/>
      <c r="GR15" s="244"/>
      <c r="GS15" s="244"/>
      <c r="GT15" s="244"/>
      <c r="GU15" s="244"/>
      <c r="GV15" s="244"/>
      <c r="GW15" s="244"/>
      <c r="GX15" s="244"/>
      <c r="GY15" s="244"/>
      <c r="GZ15" s="244"/>
      <c r="HA15" s="244"/>
      <c r="HB15" s="244"/>
      <c r="HC15" s="244"/>
      <c r="HD15" s="244"/>
      <c r="HE15" s="244"/>
      <c r="HF15" s="244"/>
      <c r="HG15" s="244"/>
      <c r="HH15" s="244"/>
      <c r="HI15" s="244"/>
      <c r="HJ15" s="244"/>
      <c r="HK15" s="244"/>
      <c r="HL15" s="244"/>
      <c r="HM15" s="244"/>
      <c r="HN15" s="244"/>
      <c r="HO15" s="244"/>
      <c r="HP15" s="244"/>
      <c r="HQ15" s="244"/>
      <c r="HR15" s="244"/>
      <c r="HS15" s="244"/>
      <c r="HT15" s="244"/>
      <c r="HU15" s="244"/>
      <c r="HV15" s="244"/>
      <c r="HW15" s="244"/>
      <c r="HX15" s="244"/>
      <c r="HY15" s="244"/>
      <c r="HZ15" s="244"/>
      <c r="IA15" s="244"/>
      <c r="IB15" s="244"/>
      <c r="IC15" s="244"/>
      <c r="ID15" s="244"/>
      <c r="IE15" s="244"/>
      <c r="IF15" s="244"/>
      <c r="IG15" s="244"/>
      <c r="IH15" s="244"/>
      <c r="II15" s="244"/>
      <c r="IJ15" s="244"/>
      <c r="IK15" s="244"/>
      <c r="IL15" s="244"/>
      <c r="IM15" s="244"/>
      <c r="IN15" s="244"/>
      <c r="IO15" s="244"/>
      <c r="IP15" s="244"/>
      <c r="IQ15" s="244"/>
      <c r="IR15" s="244"/>
      <c r="IS15" s="244"/>
      <c r="IT15" s="244"/>
      <c r="IU15" s="244"/>
      <c r="IV15" s="244"/>
    </row>
    <row r="16" spans="1:256" ht="26.45" customHeight="1" x14ac:dyDescent="0.35">
      <c r="A16" s="463" t="s">
        <v>443</v>
      </c>
      <c r="B16" s="464">
        <v>-151965.79999999999</v>
      </c>
      <c r="C16" s="242"/>
      <c r="D16" s="243"/>
      <c r="E16" s="243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244"/>
      <c r="CH16" s="244"/>
      <c r="CI16" s="244"/>
      <c r="CJ16" s="244"/>
      <c r="CK16" s="244"/>
      <c r="CL16" s="244"/>
      <c r="CM16" s="244"/>
      <c r="CN16" s="244"/>
      <c r="CO16" s="244"/>
      <c r="CP16" s="244"/>
      <c r="CQ16" s="244"/>
      <c r="CR16" s="244"/>
      <c r="CS16" s="244"/>
      <c r="CT16" s="244"/>
      <c r="CU16" s="244"/>
      <c r="CV16" s="244"/>
      <c r="CW16" s="244"/>
      <c r="CX16" s="244"/>
      <c r="CY16" s="244"/>
      <c r="CZ16" s="244"/>
      <c r="DA16" s="244"/>
      <c r="DB16" s="244"/>
      <c r="DC16" s="244"/>
      <c r="DD16" s="244"/>
      <c r="DE16" s="244"/>
      <c r="DF16" s="244"/>
      <c r="DG16" s="244"/>
      <c r="DH16" s="244"/>
      <c r="DI16" s="244"/>
      <c r="DJ16" s="244"/>
      <c r="DK16" s="244"/>
      <c r="DL16" s="244"/>
      <c r="DM16" s="244"/>
      <c r="DN16" s="244"/>
      <c r="DO16" s="244"/>
      <c r="DP16" s="244"/>
      <c r="DQ16" s="244"/>
      <c r="DR16" s="244"/>
      <c r="DS16" s="244"/>
      <c r="DT16" s="244"/>
      <c r="DU16" s="244"/>
      <c r="DV16" s="244"/>
      <c r="DW16" s="244"/>
      <c r="DX16" s="244"/>
      <c r="DY16" s="244"/>
      <c r="DZ16" s="244"/>
      <c r="EA16" s="244"/>
      <c r="EB16" s="244"/>
      <c r="EC16" s="244"/>
      <c r="ED16" s="244"/>
      <c r="EE16" s="244"/>
      <c r="EF16" s="244"/>
      <c r="EG16" s="244"/>
      <c r="EH16" s="244"/>
      <c r="EI16" s="244"/>
      <c r="EJ16" s="244"/>
      <c r="EK16" s="244"/>
      <c r="EL16" s="244"/>
      <c r="EM16" s="244"/>
      <c r="EN16" s="244"/>
      <c r="EO16" s="244"/>
      <c r="EP16" s="244"/>
      <c r="EQ16" s="244"/>
      <c r="ER16" s="244"/>
      <c r="ES16" s="244"/>
      <c r="ET16" s="244"/>
      <c r="EU16" s="244"/>
      <c r="EV16" s="244"/>
      <c r="EW16" s="244"/>
      <c r="EX16" s="244"/>
      <c r="EY16" s="244"/>
      <c r="EZ16" s="244"/>
      <c r="FA16" s="244"/>
      <c r="FB16" s="244"/>
      <c r="FC16" s="244"/>
      <c r="FD16" s="244"/>
      <c r="FE16" s="244"/>
      <c r="FF16" s="244"/>
      <c r="FG16" s="244"/>
      <c r="FH16" s="244"/>
      <c r="FI16" s="244"/>
      <c r="FJ16" s="244"/>
      <c r="FK16" s="244"/>
      <c r="FL16" s="244"/>
      <c r="FM16" s="244"/>
      <c r="FN16" s="244"/>
      <c r="FO16" s="244"/>
      <c r="FP16" s="244"/>
      <c r="FQ16" s="244"/>
      <c r="FR16" s="244"/>
      <c r="FS16" s="244"/>
      <c r="FT16" s="244"/>
      <c r="FU16" s="244"/>
      <c r="FV16" s="244"/>
      <c r="FW16" s="244"/>
      <c r="FX16" s="244"/>
      <c r="FY16" s="244"/>
      <c r="FZ16" s="244"/>
      <c r="GA16" s="244"/>
      <c r="GB16" s="244"/>
      <c r="GC16" s="244"/>
      <c r="GD16" s="244"/>
      <c r="GE16" s="244"/>
      <c r="GF16" s="244"/>
      <c r="GG16" s="244"/>
      <c r="GH16" s="244"/>
      <c r="GI16" s="244"/>
      <c r="GJ16" s="244"/>
      <c r="GK16" s="244"/>
      <c r="GL16" s="244"/>
      <c r="GM16" s="244"/>
      <c r="GN16" s="244"/>
      <c r="GO16" s="244"/>
      <c r="GP16" s="244"/>
      <c r="GQ16" s="244"/>
      <c r="GR16" s="244"/>
      <c r="GS16" s="244"/>
      <c r="GT16" s="244"/>
      <c r="GU16" s="244"/>
      <c r="GV16" s="244"/>
      <c r="GW16" s="244"/>
      <c r="GX16" s="244"/>
      <c r="GY16" s="244"/>
      <c r="GZ16" s="244"/>
      <c r="HA16" s="244"/>
      <c r="HB16" s="244"/>
      <c r="HC16" s="244"/>
      <c r="HD16" s="244"/>
      <c r="HE16" s="244"/>
      <c r="HF16" s="244"/>
      <c r="HG16" s="244"/>
      <c r="HH16" s="244"/>
      <c r="HI16" s="244"/>
      <c r="HJ16" s="244"/>
      <c r="HK16" s="244"/>
      <c r="HL16" s="244"/>
      <c r="HM16" s="244"/>
      <c r="HN16" s="244"/>
      <c r="HO16" s="244"/>
      <c r="HP16" s="244"/>
      <c r="HQ16" s="244"/>
      <c r="HR16" s="244"/>
      <c r="HS16" s="244"/>
      <c r="HT16" s="244"/>
      <c r="HU16" s="244"/>
      <c r="HV16" s="244"/>
      <c r="HW16" s="244"/>
      <c r="HX16" s="244"/>
      <c r="HY16" s="244"/>
      <c r="HZ16" s="244"/>
      <c r="IA16" s="244"/>
      <c r="IB16" s="244"/>
      <c r="IC16" s="244"/>
      <c r="ID16" s="244"/>
      <c r="IE16" s="244"/>
      <c r="IF16" s="244"/>
      <c r="IG16" s="244"/>
      <c r="IH16" s="244"/>
      <c r="II16" s="244"/>
      <c r="IJ16" s="244"/>
      <c r="IK16" s="244"/>
      <c r="IL16" s="244"/>
      <c r="IM16" s="244"/>
      <c r="IN16" s="244"/>
      <c r="IO16" s="244"/>
      <c r="IP16" s="244"/>
      <c r="IQ16" s="244"/>
      <c r="IR16" s="244"/>
      <c r="IS16" s="244"/>
      <c r="IT16" s="244"/>
      <c r="IU16" s="244"/>
      <c r="IV16" s="244"/>
    </row>
    <row r="17" spans="1:256" ht="26.45" customHeight="1" x14ac:dyDescent="0.35">
      <c r="A17" s="463" t="s">
        <v>212</v>
      </c>
      <c r="B17" s="464">
        <v>-4117.5</v>
      </c>
      <c r="C17" s="242"/>
      <c r="D17" s="243"/>
      <c r="E17" s="243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4"/>
      <c r="DA17" s="244"/>
      <c r="DB17" s="244"/>
      <c r="DC17" s="244"/>
      <c r="DD17" s="244"/>
      <c r="DE17" s="244"/>
      <c r="DF17" s="244"/>
      <c r="DG17" s="244"/>
      <c r="DH17" s="244"/>
      <c r="DI17" s="244"/>
      <c r="DJ17" s="244"/>
      <c r="DK17" s="244"/>
      <c r="DL17" s="244"/>
      <c r="DM17" s="244"/>
      <c r="DN17" s="244"/>
      <c r="DO17" s="244"/>
      <c r="DP17" s="244"/>
      <c r="DQ17" s="244"/>
      <c r="DR17" s="244"/>
      <c r="DS17" s="244"/>
      <c r="DT17" s="244"/>
      <c r="DU17" s="244"/>
      <c r="DV17" s="244"/>
      <c r="DW17" s="244"/>
      <c r="DX17" s="244"/>
      <c r="DY17" s="244"/>
      <c r="DZ17" s="244"/>
      <c r="EA17" s="244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244"/>
      <c r="EO17" s="244"/>
      <c r="EP17" s="244"/>
      <c r="EQ17" s="244"/>
      <c r="ER17" s="244"/>
      <c r="ES17" s="244"/>
      <c r="ET17" s="244"/>
      <c r="EU17" s="244"/>
      <c r="EV17" s="244"/>
      <c r="EW17" s="244"/>
      <c r="EX17" s="244"/>
      <c r="EY17" s="244"/>
      <c r="EZ17" s="244"/>
      <c r="FA17" s="244"/>
      <c r="FB17" s="244"/>
      <c r="FC17" s="244"/>
      <c r="FD17" s="244"/>
      <c r="FE17" s="244"/>
      <c r="FF17" s="244"/>
      <c r="FG17" s="244"/>
      <c r="FH17" s="244"/>
      <c r="FI17" s="244"/>
      <c r="FJ17" s="244"/>
      <c r="FK17" s="244"/>
      <c r="FL17" s="244"/>
      <c r="FM17" s="244"/>
      <c r="FN17" s="244"/>
      <c r="FO17" s="244"/>
      <c r="FP17" s="244"/>
      <c r="FQ17" s="244"/>
      <c r="FR17" s="244"/>
      <c r="FS17" s="244"/>
      <c r="FT17" s="244"/>
      <c r="FU17" s="244"/>
      <c r="FV17" s="244"/>
      <c r="FW17" s="244"/>
      <c r="FX17" s="244"/>
      <c r="FY17" s="244"/>
      <c r="FZ17" s="244"/>
      <c r="GA17" s="244"/>
      <c r="GB17" s="244"/>
      <c r="GC17" s="244"/>
      <c r="GD17" s="244"/>
      <c r="GE17" s="244"/>
      <c r="GF17" s="244"/>
      <c r="GG17" s="244"/>
      <c r="GH17" s="244"/>
      <c r="GI17" s="244"/>
      <c r="GJ17" s="244"/>
      <c r="GK17" s="244"/>
      <c r="GL17" s="244"/>
      <c r="GM17" s="244"/>
      <c r="GN17" s="244"/>
      <c r="GO17" s="244"/>
      <c r="GP17" s="244"/>
      <c r="GQ17" s="244"/>
      <c r="GR17" s="244"/>
      <c r="GS17" s="244"/>
      <c r="GT17" s="244"/>
      <c r="GU17" s="244"/>
      <c r="GV17" s="244"/>
      <c r="GW17" s="244"/>
      <c r="GX17" s="244"/>
      <c r="GY17" s="244"/>
      <c r="GZ17" s="244"/>
      <c r="HA17" s="244"/>
      <c r="HB17" s="244"/>
      <c r="HC17" s="244"/>
      <c r="HD17" s="244"/>
      <c r="HE17" s="244"/>
      <c r="HF17" s="244"/>
      <c r="HG17" s="244"/>
      <c r="HH17" s="244"/>
      <c r="HI17" s="244"/>
      <c r="HJ17" s="244"/>
      <c r="HK17" s="244"/>
      <c r="HL17" s="244"/>
      <c r="HM17" s="244"/>
      <c r="HN17" s="244"/>
      <c r="HO17" s="244"/>
      <c r="HP17" s="244"/>
      <c r="HQ17" s="244"/>
      <c r="HR17" s="244"/>
      <c r="HS17" s="244"/>
      <c r="HT17" s="244"/>
      <c r="HU17" s="244"/>
      <c r="HV17" s="244"/>
      <c r="HW17" s="244"/>
      <c r="HX17" s="244"/>
      <c r="HY17" s="244"/>
      <c r="HZ17" s="244"/>
      <c r="IA17" s="244"/>
      <c r="IB17" s="244"/>
      <c r="IC17" s="244"/>
      <c r="ID17" s="244"/>
      <c r="IE17" s="244"/>
      <c r="IF17" s="244"/>
      <c r="IG17" s="244"/>
      <c r="IH17" s="244"/>
      <c r="II17" s="244"/>
      <c r="IJ17" s="244"/>
      <c r="IK17" s="244"/>
      <c r="IL17" s="244"/>
      <c r="IM17" s="244"/>
      <c r="IN17" s="244"/>
      <c r="IO17" s="244"/>
      <c r="IP17" s="244"/>
      <c r="IQ17" s="244"/>
      <c r="IR17" s="244"/>
      <c r="IS17" s="244"/>
      <c r="IT17" s="244"/>
      <c r="IU17" s="244"/>
      <c r="IV17" s="244"/>
    </row>
    <row r="18" spans="1:256" ht="26.45" customHeight="1" x14ac:dyDescent="0.35">
      <c r="A18" s="463" t="s">
        <v>346</v>
      </c>
      <c r="B18" s="464">
        <v>-38964.25</v>
      </c>
      <c r="C18" s="242"/>
      <c r="D18" s="243"/>
      <c r="E18" s="243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44"/>
      <c r="CE18" s="244"/>
      <c r="CF18" s="244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4"/>
      <c r="CS18" s="244"/>
      <c r="CT18" s="244"/>
      <c r="CU18" s="244"/>
      <c r="CV18" s="244"/>
      <c r="CW18" s="244"/>
      <c r="CX18" s="244"/>
      <c r="CY18" s="244"/>
      <c r="CZ18" s="244"/>
      <c r="DA18" s="244"/>
      <c r="DB18" s="244"/>
      <c r="DC18" s="244"/>
      <c r="DD18" s="244"/>
      <c r="DE18" s="244"/>
      <c r="DF18" s="244"/>
      <c r="DG18" s="244"/>
      <c r="DH18" s="244"/>
      <c r="DI18" s="244"/>
      <c r="DJ18" s="244"/>
      <c r="DK18" s="244"/>
      <c r="DL18" s="244"/>
      <c r="DM18" s="244"/>
      <c r="DN18" s="244"/>
      <c r="DO18" s="244"/>
      <c r="DP18" s="244"/>
      <c r="DQ18" s="244"/>
      <c r="DR18" s="244"/>
      <c r="DS18" s="244"/>
      <c r="DT18" s="244"/>
      <c r="DU18" s="244"/>
      <c r="DV18" s="244"/>
      <c r="DW18" s="244"/>
      <c r="DX18" s="244"/>
      <c r="DY18" s="244"/>
      <c r="DZ18" s="244"/>
      <c r="EA18" s="244"/>
      <c r="EB18" s="244"/>
      <c r="EC18" s="244"/>
      <c r="ED18" s="244"/>
      <c r="EE18" s="244"/>
      <c r="EF18" s="244"/>
      <c r="EG18" s="244"/>
      <c r="EH18" s="244"/>
      <c r="EI18" s="244"/>
      <c r="EJ18" s="244"/>
      <c r="EK18" s="244"/>
      <c r="EL18" s="244"/>
      <c r="EM18" s="244"/>
      <c r="EN18" s="244"/>
      <c r="EO18" s="244"/>
      <c r="EP18" s="244"/>
      <c r="EQ18" s="244"/>
      <c r="ER18" s="244"/>
      <c r="ES18" s="244"/>
      <c r="ET18" s="244"/>
      <c r="EU18" s="244"/>
      <c r="EV18" s="244"/>
      <c r="EW18" s="244"/>
      <c r="EX18" s="244"/>
      <c r="EY18" s="244"/>
      <c r="EZ18" s="244"/>
      <c r="FA18" s="244"/>
      <c r="FB18" s="244"/>
      <c r="FC18" s="244"/>
      <c r="FD18" s="244"/>
      <c r="FE18" s="244"/>
      <c r="FF18" s="244"/>
      <c r="FG18" s="244"/>
      <c r="FH18" s="244"/>
      <c r="FI18" s="244"/>
      <c r="FJ18" s="244"/>
      <c r="FK18" s="244"/>
      <c r="FL18" s="244"/>
      <c r="FM18" s="244"/>
      <c r="FN18" s="244"/>
      <c r="FO18" s="244"/>
      <c r="FP18" s="244"/>
      <c r="FQ18" s="244"/>
      <c r="FR18" s="244"/>
      <c r="FS18" s="244"/>
      <c r="FT18" s="244"/>
      <c r="FU18" s="244"/>
      <c r="FV18" s="244"/>
      <c r="FW18" s="244"/>
      <c r="FX18" s="244"/>
      <c r="FY18" s="244"/>
      <c r="FZ18" s="244"/>
      <c r="GA18" s="244"/>
      <c r="GB18" s="244"/>
      <c r="GC18" s="244"/>
      <c r="GD18" s="244"/>
      <c r="GE18" s="244"/>
      <c r="GF18" s="244"/>
      <c r="GG18" s="244"/>
      <c r="GH18" s="244"/>
      <c r="GI18" s="244"/>
      <c r="GJ18" s="244"/>
      <c r="GK18" s="244"/>
      <c r="GL18" s="244"/>
      <c r="GM18" s="244"/>
      <c r="GN18" s="244"/>
      <c r="GO18" s="244"/>
      <c r="GP18" s="244"/>
      <c r="GQ18" s="244"/>
      <c r="GR18" s="244"/>
      <c r="GS18" s="244"/>
      <c r="GT18" s="244"/>
      <c r="GU18" s="244"/>
      <c r="GV18" s="244"/>
      <c r="GW18" s="244"/>
      <c r="GX18" s="244"/>
      <c r="GY18" s="244"/>
      <c r="GZ18" s="244"/>
      <c r="HA18" s="244"/>
      <c r="HB18" s="244"/>
      <c r="HC18" s="244"/>
      <c r="HD18" s="244"/>
      <c r="HE18" s="244"/>
      <c r="HF18" s="244"/>
      <c r="HG18" s="244"/>
      <c r="HH18" s="244"/>
      <c r="HI18" s="244"/>
      <c r="HJ18" s="244"/>
      <c r="HK18" s="244"/>
      <c r="HL18" s="244"/>
      <c r="HM18" s="244"/>
      <c r="HN18" s="244"/>
      <c r="HO18" s="244"/>
      <c r="HP18" s="244"/>
      <c r="HQ18" s="244"/>
      <c r="HR18" s="244"/>
      <c r="HS18" s="244"/>
      <c r="HT18" s="244"/>
      <c r="HU18" s="244"/>
      <c r="HV18" s="244"/>
      <c r="HW18" s="244"/>
      <c r="HX18" s="244"/>
      <c r="HY18" s="244"/>
      <c r="HZ18" s="244"/>
      <c r="IA18" s="244"/>
      <c r="IB18" s="244"/>
      <c r="IC18" s="244"/>
      <c r="ID18" s="244"/>
      <c r="IE18" s="244"/>
      <c r="IF18" s="244"/>
      <c r="IG18" s="244"/>
      <c r="IH18" s="244"/>
      <c r="II18" s="244"/>
      <c r="IJ18" s="244"/>
      <c r="IK18" s="244"/>
      <c r="IL18" s="244"/>
      <c r="IM18" s="244"/>
      <c r="IN18" s="244"/>
      <c r="IO18" s="244"/>
      <c r="IP18" s="244"/>
      <c r="IQ18" s="244"/>
      <c r="IR18" s="244"/>
      <c r="IS18" s="244"/>
      <c r="IT18" s="244"/>
      <c r="IU18" s="244"/>
      <c r="IV18" s="244"/>
    </row>
    <row r="19" spans="1:256" ht="26.45" customHeight="1" thickBot="1" x14ac:dyDescent="0.4">
      <c r="A19" s="463" t="s">
        <v>393</v>
      </c>
      <c r="B19" s="464">
        <v>-537.5</v>
      </c>
      <c r="C19" s="242"/>
      <c r="D19" s="243"/>
      <c r="E19" s="243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R19" s="244"/>
      <c r="BS19" s="244"/>
      <c r="BT19" s="244"/>
      <c r="BU19" s="244"/>
      <c r="BV19" s="244"/>
      <c r="BW19" s="244"/>
      <c r="BX19" s="244"/>
      <c r="BY19" s="244"/>
      <c r="BZ19" s="244"/>
      <c r="CA19" s="244"/>
      <c r="CB19" s="244"/>
      <c r="CC19" s="244"/>
      <c r="CD19" s="244"/>
      <c r="CE19" s="244"/>
      <c r="CF19" s="244"/>
      <c r="CG19" s="244"/>
      <c r="CH19" s="244"/>
      <c r="CI19" s="244"/>
      <c r="CJ19" s="244"/>
      <c r="CK19" s="244"/>
      <c r="CL19" s="244"/>
      <c r="CM19" s="244"/>
      <c r="CN19" s="244"/>
      <c r="CO19" s="244"/>
      <c r="CP19" s="244"/>
      <c r="CQ19" s="244"/>
      <c r="CR19" s="244"/>
      <c r="CS19" s="244"/>
      <c r="CT19" s="244"/>
      <c r="CU19" s="244"/>
      <c r="CV19" s="244"/>
      <c r="CW19" s="244"/>
      <c r="CX19" s="244"/>
      <c r="CY19" s="244"/>
      <c r="CZ19" s="244"/>
      <c r="DA19" s="244"/>
      <c r="DB19" s="244"/>
      <c r="DC19" s="244"/>
      <c r="DD19" s="244"/>
      <c r="DE19" s="244"/>
      <c r="DF19" s="244"/>
      <c r="DG19" s="244"/>
      <c r="DH19" s="244"/>
      <c r="DI19" s="244"/>
      <c r="DJ19" s="244"/>
      <c r="DK19" s="244"/>
      <c r="DL19" s="244"/>
      <c r="DM19" s="244"/>
      <c r="DN19" s="244"/>
      <c r="DO19" s="244"/>
      <c r="DP19" s="244"/>
      <c r="DQ19" s="244"/>
      <c r="DR19" s="244"/>
      <c r="DS19" s="244"/>
      <c r="DT19" s="244"/>
      <c r="DU19" s="244"/>
      <c r="DV19" s="244"/>
      <c r="DW19" s="244"/>
      <c r="DX19" s="244"/>
      <c r="DY19" s="244"/>
      <c r="DZ19" s="244"/>
      <c r="EA19" s="244"/>
      <c r="EB19" s="244"/>
      <c r="EC19" s="244"/>
      <c r="ED19" s="244"/>
      <c r="EE19" s="244"/>
      <c r="EF19" s="244"/>
      <c r="EG19" s="244"/>
      <c r="EH19" s="244"/>
      <c r="EI19" s="244"/>
      <c r="EJ19" s="244"/>
      <c r="EK19" s="244"/>
      <c r="EL19" s="244"/>
      <c r="EM19" s="244"/>
      <c r="EN19" s="244"/>
      <c r="EO19" s="244"/>
      <c r="EP19" s="244"/>
      <c r="EQ19" s="244"/>
      <c r="ER19" s="244"/>
      <c r="ES19" s="244"/>
      <c r="ET19" s="244"/>
      <c r="EU19" s="244"/>
      <c r="EV19" s="244"/>
      <c r="EW19" s="244"/>
      <c r="EX19" s="244"/>
      <c r="EY19" s="244"/>
      <c r="EZ19" s="244"/>
      <c r="FA19" s="244"/>
      <c r="FB19" s="244"/>
      <c r="FC19" s="244"/>
      <c r="FD19" s="244"/>
      <c r="FE19" s="244"/>
      <c r="FF19" s="244"/>
      <c r="FG19" s="244"/>
      <c r="FH19" s="244"/>
      <c r="FI19" s="244"/>
      <c r="FJ19" s="244"/>
      <c r="FK19" s="244"/>
      <c r="FL19" s="244"/>
      <c r="FM19" s="244"/>
      <c r="FN19" s="244"/>
      <c r="FO19" s="244"/>
      <c r="FP19" s="244"/>
      <c r="FQ19" s="244"/>
      <c r="FR19" s="244"/>
      <c r="FS19" s="244"/>
      <c r="FT19" s="244"/>
      <c r="FU19" s="244"/>
      <c r="FV19" s="244"/>
      <c r="FW19" s="244"/>
      <c r="FX19" s="244"/>
      <c r="FY19" s="244"/>
      <c r="FZ19" s="244"/>
      <c r="GA19" s="244"/>
      <c r="GB19" s="244"/>
      <c r="GC19" s="244"/>
      <c r="GD19" s="244"/>
      <c r="GE19" s="244"/>
      <c r="GF19" s="244"/>
      <c r="GG19" s="244"/>
      <c r="GH19" s="244"/>
      <c r="GI19" s="244"/>
      <c r="GJ19" s="244"/>
      <c r="GK19" s="244"/>
      <c r="GL19" s="244"/>
      <c r="GM19" s="244"/>
      <c r="GN19" s="244"/>
      <c r="GO19" s="244"/>
      <c r="GP19" s="244"/>
      <c r="GQ19" s="244"/>
      <c r="GR19" s="244"/>
      <c r="GS19" s="244"/>
      <c r="GT19" s="244"/>
      <c r="GU19" s="244"/>
      <c r="GV19" s="244"/>
      <c r="GW19" s="244"/>
      <c r="GX19" s="244"/>
      <c r="GY19" s="244"/>
      <c r="GZ19" s="244"/>
      <c r="HA19" s="244"/>
      <c r="HB19" s="244"/>
      <c r="HC19" s="244"/>
      <c r="HD19" s="244"/>
      <c r="HE19" s="244"/>
      <c r="HF19" s="244"/>
      <c r="HG19" s="244"/>
      <c r="HH19" s="244"/>
      <c r="HI19" s="244"/>
      <c r="HJ19" s="244"/>
      <c r="HK19" s="244"/>
      <c r="HL19" s="244"/>
      <c r="HM19" s="244"/>
      <c r="HN19" s="244"/>
      <c r="HO19" s="244"/>
      <c r="HP19" s="244"/>
      <c r="HQ19" s="244"/>
      <c r="HR19" s="244"/>
      <c r="HS19" s="244"/>
      <c r="HT19" s="244"/>
      <c r="HU19" s="244"/>
      <c r="HV19" s="244"/>
      <c r="HW19" s="244"/>
      <c r="HX19" s="244"/>
      <c r="HY19" s="244"/>
      <c r="HZ19" s="244"/>
      <c r="IA19" s="244"/>
      <c r="IB19" s="244"/>
      <c r="IC19" s="244"/>
      <c r="ID19" s="244"/>
      <c r="IE19" s="244"/>
      <c r="IF19" s="244"/>
      <c r="IG19" s="244"/>
      <c r="IH19" s="244"/>
      <c r="II19" s="244"/>
      <c r="IJ19" s="244"/>
      <c r="IK19" s="244"/>
      <c r="IL19" s="244"/>
      <c r="IM19" s="244"/>
      <c r="IN19" s="244"/>
      <c r="IO19" s="244"/>
      <c r="IP19" s="244"/>
      <c r="IQ19" s="244"/>
      <c r="IR19" s="244"/>
      <c r="IS19" s="244"/>
      <c r="IT19" s="244"/>
      <c r="IU19" s="244"/>
      <c r="IV19" s="244"/>
    </row>
    <row r="20" spans="1:256" ht="30" customHeight="1" thickTop="1" thickBot="1" x14ac:dyDescent="0.4">
      <c r="A20" s="518" t="s">
        <v>348</v>
      </c>
      <c r="B20" s="519">
        <f>SUM(B12:B19)</f>
        <v>-6364812.4299999997</v>
      </c>
      <c r="C20" s="242"/>
      <c r="D20" s="243"/>
      <c r="E20" s="243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4"/>
      <c r="CS20" s="244"/>
      <c r="CT20" s="244"/>
      <c r="CU20" s="244"/>
      <c r="CV20" s="244"/>
      <c r="CW20" s="244"/>
      <c r="CX20" s="244"/>
      <c r="CY20" s="244"/>
      <c r="CZ20" s="244"/>
      <c r="DA20" s="244"/>
      <c r="DB20" s="244"/>
      <c r="DC20" s="244"/>
      <c r="DD20" s="244"/>
      <c r="DE20" s="244"/>
      <c r="DF20" s="244"/>
      <c r="DG20" s="244"/>
      <c r="DH20" s="244"/>
      <c r="DI20" s="244"/>
      <c r="DJ20" s="244"/>
      <c r="DK20" s="244"/>
      <c r="DL20" s="244"/>
      <c r="DM20" s="244"/>
      <c r="DN20" s="244"/>
      <c r="DO20" s="244"/>
      <c r="DP20" s="244"/>
      <c r="DQ20" s="244"/>
      <c r="DR20" s="244"/>
      <c r="DS20" s="244"/>
      <c r="DT20" s="244"/>
      <c r="DU20" s="244"/>
      <c r="DV20" s="244"/>
      <c r="DW20" s="244"/>
      <c r="DX20" s="244"/>
      <c r="DY20" s="244"/>
      <c r="DZ20" s="244"/>
      <c r="EA20" s="244"/>
      <c r="EB20" s="244"/>
      <c r="EC20" s="244"/>
      <c r="ED20" s="244"/>
      <c r="EE20" s="244"/>
      <c r="EF20" s="244"/>
      <c r="EG20" s="244"/>
      <c r="EH20" s="244"/>
      <c r="EI20" s="244"/>
      <c r="EJ20" s="244"/>
      <c r="EK20" s="244"/>
      <c r="EL20" s="244"/>
      <c r="EM20" s="244"/>
      <c r="EN20" s="244"/>
      <c r="EO20" s="244"/>
      <c r="EP20" s="244"/>
      <c r="EQ20" s="244"/>
      <c r="ER20" s="244"/>
      <c r="ES20" s="244"/>
      <c r="ET20" s="244"/>
      <c r="EU20" s="244"/>
      <c r="EV20" s="244"/>
      <c r="EW20" s="244"/>
      <c r="EX20" s="244"/>
      <c r="EY20" s="244"/>
      <c r="EZ20" s="244"/>
      <c r="FA20" s="244"/>
      <c r="FB20" s="244"/>
      <c r="FC20" s="244"/>
      <c r="FD20" s="244"/>
      <c r="FE20" s="244"/>
      <c r="FF20" s="244"/>
      <c r="FG20" s="244"/>
      <c r="FH20" s="244"/>
      <c r="FI20" s="244"/>
      <c r="FJ20" s="244"/>
      <c r="FK20" s="244"/>
      <c r="FL20" s="244"/>
      <c r="FM20" s="244"/>
      <c r="FN20" s="244"/>
      <c r="FO20" s="244"/>
      <c r="FP20" s="244"/>
      <c r="FQ20" s="244"/>
      <c r="FR20" s="244"/>
      <c r="FS20" s="244"/>
      <c r="FT20" s="244"/>
      <c r="FU20" s="244"/>
      <c r="FV20" s="244"/>
      <c r="FW20" s="244"/>
      <c r="FX20" s="244"/>
      <c r="FY20" s="244"/>
      <c r="FZ20" s="244"/>
      <c r="GA20" s="244"/>
      <c r="GB20" s="244"/>
      <c r="GC20" s="244"/>
      <c r="GD20" s="244"/>
      <c r="GE20" s="244"/>
      <c r="GF20" s="244"/>
      <c r="GG20" s="244"/>
      <c r="GH20" s="244"/>
      <c r="GI20" s="244"/>
      <c r="GJ20" s="244"/>
      <c r="GK20" s="244"/>
      <c r="GL20" s="244"/>
      <c r="GM20" s="244"/>
      <c r="GN20" s="244"/>
      <c r="GO20" s="244"/>
      <c r="GP20" s="244"/>
      <c r="GQ20" s="244"/>
      <c r="GR20" s="244"/>
      <c r="GS20" s="244"/>
      <c r="GT20" s="244"/>
      <c r="GU20" s="244"/>
      <c r="GV20" s="244"/>
      <c r="GW20" s="244"/>
      <c r="GX20" s="244"/>
      <c r="GY20" s="244"/>
      <c r="GZ20" s="244"/>
      <c r="HA20" s="244"/>
      <c r="HB20" s="244"/>
      <c r="HC20" s="244"/>
      <c r="HD20" s="244"/>
      <c r="HE20" s="244"/>
      <c r="HF20" s="244"/>
      <c r="HG20" s="244"/>
      <c r="HH20" s="244"/>
      <c r="HI20" s="244"/>
      <c r="HJ20" s="244"/>
      <c r="HK20" s="244"/>
      <c r="HL20" s="244"/>
      <c r="HM20" s="244"/>
      <c r="HN20" s="244"/>
      <c r="HO20" s="244"/>
      <c r="HP20" s="244"/>
      <c r="HQ20" s="244"/>
      <c r="HR20" s="244"/>
      <c r="HS20" s="244"/>
      <c r="HT20" s="244"/>
      <c r="HU20" s="244"/>
      <c r="HV20" s="244"/>
      <c r="HW20" s="244"/>
      <c r="HX20" s="244"/>
      <c r="HY20" s="244"/>
      <c r="HZ20" s="244"/>
      <c r="IA20" s="244"/>
      <c r="IB20" s="244"/>
      <c r="IC20" s="244"/>
      <c r="ID20" s="244"/>
      <c r="IE20" s="244"/>
      <c r="IF20" s="244"/>
      <c r="IG20" s="244"/>
      <c r="IH20" s="244"/>
      <c r="II20" s="244"/>
      <c r="IJ20" s="244"/>
      <c r="IK20" s="244"/>
      <c r="IL20" s="244"/>
      <c r="IM20" s="244"/>
      <c r="IN20" s="244"/>
      <c r="IO20" s="244"/>
      <c r="IP20" s="244"/>
      <c r="IQ20" s="244"/>
      <c r="IR20" s="244"/>
      <c r="IS20" s="244"/>
      <c r="IT20" s="244"/>
      <c r="IU20" s="244"/>
      <c r="IV20" s="244"/>
    </row>
    <row r="21" spans="1:256" ht="30.6" customHeight="1" thickTop="1" thickBot="1" x14ac:dyDescent="0.4">
      <c r="A21" s="520" t="s">
        <v>173</v>
      </c>
      <c r="B21" s="521">
        <f>B10+B20</f>
        <v>-7367672.0999999996</v>
      </c>
      <c r="C21" s="245"/>
      <c r="D21" s="243"/>
      <c r="E21" s="243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R21" s="244"/>
      <c r="BS21" s="244"/>
      <c r="BT21" s="244"/>
      <c r="BU21" s="244"/>
      <c r="BV21" s="244"/>
      <c r="BW21" s="244"/>
      <c r="BX21" s="244"/>
      <c r="BY21" s="244"/>
      <c r="BZ21" s="244"/>
      <c r="CA21" s="244"/>
      <c r="CB21" s="244"/>
      <c r="CC21" s="244"/>
      <c r="CD21" s="244"/>
      <c r="CE21" s="244"/>
      <c r="CF21" s="244"/>
      <c r="CG21" s="244"/>
      <c r="CH21" s="244"/>
      <c r="CI21" s="244"/>
      <c r="CJ21" s="244"/>
      <c r="CK21" s="244"/>
      <c r="CL21" s="244"/>
      <c r="CM21" s="244"/>
      <c r="CN21" s="244"/>
      <c r="CO21" s="244"/>
      <c r="CP21" s="244"/>
      <c r="CQ21" s="244"/>
      <c r="CR21" s="244"/>
      <c r="CS21" s="244"/>
      <c r="CT21" s="244"/>
      <c r="CU21" s="244"/>
      <c r="CV21" s="244"/>
      <c r="CW21" s="244"/>
      <c r="CX21" s="244"/>
      <c r="CY21" s="244"/>
      <c r="CZ21" s="244"/>
      <c r="DA21" s="244"/>
      <c r="DB21" s="244"/>
      <c r="DC21" s="244"/>
      <c r="DD21" s="244"/>
      <c r="DE21" s="244"/>
      <c r="DF21" s="244"/>
      <c r="DG21" s="244"/>
      <c r="DH21" s="244"/>
      <c r="DI21" s="244"/>
      <c r="DJ21" s="244"/>
      <c r="DK21" s="244"/>
      <c r="DL21" s="244"/>
      <c r="DM21" s="244"/>
      <c r="DN21" s="244"/>
      <c r="DO21" s="244"/>
      <c r="DP21" s="244"/>
      <c r="DQ21" s="244"/>
      <c r="DR21" s="244"/>
      <c r="DS21" s="244"/>
      <c r="DT21" s="244"/>
      <c r="DU21" s="244"/>
      <c r="DV21" s="244"/>
      <c r="DW21" s="244"/>
      <c r="DX21" s="244"/>
      <c r="DY21" s="244"/>
      <c r="DZ21" s="244"/>
      <c r="EA21" s="244"/>
      <c r="EB21" s="244"/>
      <c r="EC21" s="244"/>
      <c r="ED21" s="244"/>
      <c r="EE21" s="244"/>
      <c r="EF21" s="244"/>
      <c r="EG21" s="244"/>
      <c r="EH21" s="244"/>
      <c r="EI21" s="244"/>
      <c r="EJ21" s="244"/>
      <c r="EK21" s="244"/>
      <c r="EL21" s="244"/>
      <c r="EM21" s="244"/>
      <c r="EN21" s="244"/>
      <c r="EO21" s="244"/>
      <c r="EP21" s="244"/>
      <c r="EQ21" s="244"/>
      <c r="ER21" s="244"/>
      <c r="ES21" s="244"/>
      <c r="ET21" s="244"/>
      <c r="EU21" s="244"/>
      <c r="EV21" s="244"/>
      <c r="EW21" s="244"/>
      <c r="EX21" s="244"/>
      <c r="EY21" s="244"/>
      <c r="EZ21" s="244"/>
      <c r="FA21" s="244"/>
      <c r="FB21" s="244"/>
      <c r="FC21" s="244"/>
      <c r="FD21" s="244"/>
      <c r="FE21" s="244"/>
      <c r="FF21" s="244"/>
      <c r="FG21" s="244"/>
      <c r="FH21" s="244"/>
      <c r="FI21" s="244"/>
      <c r="FJ21" s="244"/>
      <c r="FK21" s="244"/>
      <c r="FL21" s="244"/>
      <c r="FM21" s="244"/>
      <c r="FN21" s="244"/>
      <c r="FO21" s="244"/>
      <c r="FP21" s="244"/>
      <c r="FQ21" s="244"/>
      <c r="FR21" s="244"/>
      <c r="FS21" s="244"/>
      <c r="FT21" s="244"/>
      <c r="FU21" s="244"/>
      <c r="FV21" s="244"/>
      <c r="FW21" s="244"/>
      <c r="FX21" s="244"/>
      <c r="FY21" s="244"/>
      <c r="FZ21" s="244"/>
      <c r="GA21" s="244"/>
      <c r="GB21" s="244"/>
      <c r="GC21" s="244"/>
      <c r="GD21" s="244"/>
      <c r="GE21" s="244"/>
      <c r="GF21" s="244"/>
      <c r="GG21" s="244"/>
      <c r="GH21" s="244"/>
      <c r="GI21" s="244"/>
      <c r="GJ21" s="244"/>
      <c r="GK21" s="244"/>
      <c r="GL21" s="244"/>
      <c r="GM21" s="244"/>
      <c r="GN21" s="244"/>
      <c r="GO21" s="244"/>
      <c r="GP21" s="244"/>
      <c r="GQ21" s="244"/>
      <c r="GR21" s="244"/>
      <c r="GS21" s="244"/>
      <c r="GT21" s="244"/>
      <c r="GU21" s="244"/>
      <c r="GV21" s="244"/>
      <c r="GW21" s="244"/>
      <c r="GX21" s="244"/>
      <c r="GY21" s="244"/>
      <c r="GZ21" s="244"/>
      <c r="HA21" s="244"/>
      <c r="HB21" s="244"/>
      <c r="HC21" s="244"/>
      <c r="HD21" s="244"/>
      <c r="HE21" s="244"/>
      <c r="HF21" s="244"/>
      <c r="HG21" s="244"/>
      <c r="HH21" s="244"/>
      <c r="HI21" s="244"/>
      <c r="HJ21" s="244"/>
      <c r="HK21" s="244"/>
      <c r="HL21" s="244"/>
      <c r="HM21" s="244"/>
      <c r="HN21" s="244"/>
      <c r="HO21" s="244"/>
      <c r="HP21" s="244"/>
      <c r="HQ21" s="244"/>
      <c r="HR21" s="244"/>
      <c r="HS21" s="244"/>
      <c r="HT21" s="244"/>
      <c r="HU21" s="244"/>
      <c r="HV21" s="244"/>
      <c r="HW21" s="244"/>
      <c r="HX21" s="244"/>
      <c r="HY21" s="244"/>
      <c r="HZ21" s="244"/>
      <c r="IA21" s="244"/>
      <c r="IB21" s="244"/>
      <c r="IC21" s="244"/>
      <c r="ID21" s="244"/>
      <c r="IE21" s="244"/>
      <c r="IF21" s="244"/>
      <c r="IG21" s="244"/>
      <c r="IH21" s="244"/>
      <c r="II21" s="244"/>
      <c r="IJ21" s="244"/>
      <c r="IK21" s="244"/>
      <c r="IL21" s="244"/>
      <c r="IM21" s="244"/>
      <c r="IN21" s="244"/>
      <c r="IO21" s="244"/>
      <c r="IP21" s="244"/>
      <c r="IQ21" s="244"/>
      <c r="IR21" s="244"/>
      <c r="IS21" s="244"/>
      <c r="IT21" s="244"/>
      <c r="IU21" s="244"/>
      <c r="IV21" s="244"/>
    </row>
    <row r="22" spans="1:256" ht="39.6" customHeight="1" x14ac:dyDescent="0.35">
      <c r="A22" s="1136" t="s">
        <v>394</v>
      </c>
      <c r="B22" s="1137"/>
      <c r="C22" s="242"/>
      <c r="D22" s="243"/>
      <c r="E22" s="243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  <c r="DE22" s="244"/>
      <c r="DF22" s="244"/>
      <c r="DG22" s="244"/>
      <c r="DH22" s="244"/>
      <c r="DI22" s="244"/>
      <c r="DJ22" s="244"/>
      <c r="DK22" s="244"/>
      <c r="DL22" s="244"/>
      <c r="DM22" s="244"/>
      <c r="DN22" s="244"/>
      <c r="DO22" s="244"/>
      <c r="DP22" s="244"/>
      <c r="DQ22" s="244"/>
      <c r="DR22" s="244"/>
      <c r="DS22" s="244"/>
      <c r="DT22" s="244"/>
      <c r="DU22" s="244"/>
      <c r="DV22" s="244"/>
      <c r="DW22" s="244"/>
      <c r="DX22" s="244"/>
      <c r="DY22" s="244"/>
      <c r="DZ22" s="244"/>
      <c r="EA22" s="244"/>
      <c r="EB22" s="244"/>
      <c r="EC22" s="244"/>
      <c r="ED22" s="244"/>
      <c r="EE22" s="244"/>
      <c r="EF22" s="244"/>
      <c r="EG22" s="244"/>
      <c r="EH22" s="244"/>
      <c r="EI22" s="244"/>
      <c r="EJ22" s="244"/>
      <c r="EK22" s="244"/>
      <c r="EL22" s="244"/>
      <c r="EM22" s="244"/>
      <c r="EN22" s="244"/>
      <c r="EO22" s="244"/>
      <c r="EP22" s="244"/>
      <c r="EQ22" s="244"/>
      <c r="ER22" s="244"/>
      <c r="ES22" s="244"/>
      <c r="ET22" s="244"/>
      <c r="EU22" s="244"/>
      <c r="EV22" s="244"/>
      <c r="EW22" s="244"/>
      <c r="EX22" s="244"/>
      <c r="EY22" s="244"/>
      <c r="EZ22" s="244"/>
      <c r="FA22" s="244"/>
      <c r="FB22" s="244"/>
      <c r="FC22" s="244"/>
      <c r="FD22" s="244"/>
      <c r="FE22" s="244"/>
      <c r="FF22" s="244"/>
      <c r="FG22" s="244"/>
      <c r="FH22" s="244"/>
      <c r="FI22" s="244"/>
      <c r="FJ22" s="244"/>
      <c r="FK22" s="244"/>
      <c r="FL22" s="244"/>
      <c r="FM22" s="244"/>
      <c r="FN22" s="244"/>
      <c r="FO22" s="244"/>
      <c r="FP22" s="244"/>
      <c r="FQ22" s="244"/>
      <c r="FR22" s="244"/>
      <c r="FS22" s="244"/>
      <c r="FT22" s="244"/>
      <c r="FU22" s="244"/>
      <c r="FV22" s="244"/>
      <c r="FW22" s="244"/>
      <c r="FX22" s="244"/>
      <c r="FY22" s="244"/>
      <c r="FZ22" s="244"/>
      <c r="GA22" s="244"/>
      <c r="GB22" s="244"/>
      <c r="GC22" s="244"/>
      <c r="GD22" s="244"/>
      <c r="GE22" s="244"/>
      <c r="GF22" s="244"/>
      <c r="GG22" s="244"/>
      <c r="GH22" s="244"/>
      <c r="GI22" s="244"/>
      <c r="GJ22" s="244"/>
      <c r="GK22" s="244"/>
      <c r="GL22" s="244"/>
      <c r="GM22" s="244"/>
      <c r="GN22" s="244"/>
      <c r="GO22" s="244"/>
      <c r="GP22" s="244"/>
      <c r="GQ22" s="244"/>
      <c r="GR22" s="244"/>
      <c r="GS22" s="244"/>
      <c r="GT22" s="244"/>
      <c r="GU22" s="244"/>
      <c r="GV22" s="244"/>
      <c r="GW22" s="244"/>
      <c r="GX22" s="244"/>
      <c r="GY22" s="244"/>
      <c r="GZ22" s="244"/>
      <c r="HA22" s="244"/>
      <c r="HB22" s="244"/>
      <c r="HC22" s="244"/>
      <c r="HD22" s="244"/>
      <c r="HE22" s="244"/>
      <c r="HF22" s="244"/>
      <c r="HG22" s="244"/>
      <c r="HH22" s="244"/>
      <c r="HI22" s="244"/>
      <c r="HJ22" s="244"/>
      <c r="HK22" s="244"/>
      <c r="HL22" s="244"/>
      <c r="HM22" s="244"/>
      <c r="HN22" s="244"/>
      <c r="HO22" s="244"/>
      <c r="HP22" s="244"/>
      <c r="HQ22" s="244"/>
      <c r="HR22" s="244"/>
      <c r="HS22" s="244"/>
      <c r="HT22" s="244"/>
      <c r="HU22" s="244"/>
      <c r="HV22" s="244"/>
      <c r="HW22" s="244"/>
      <c r="HX22" s="244"/>
      <c r="HY22" s="244"/>
      <c r="HZ22" s="244"/>
      <c r="IA22" s="244"/>
      <c r="IB22" s="244"/>
      <c r="IC22" s="244"/>
      <c r="ID22" s="244"/>
      <c r="IE22" s="244"/>
      <c r="IF22" s="244"/>
      <c r="IG22" s="244"/>
      <c r="IH22" s="244"/>
      <c r="II22" s="244"/>
      <c r="IJ22" s="244"/>
      <c r="IK22" s="244"/>
      <c r="IL22" s="244"/>
      <c r="IM22" s="244"/>
      <c r="IN22" s="244"/>
      <c r="IO22" s="244"/>
      <c r="IP22" s="244"/>
      <c r="IQ22" s="244"/>
      <c r="IR22" s="244"/>
      <c r="IS22" s="244"/>
      <c r="IT22" s="244"/>
      <c r="IU22" s="244"/>
      <c r="IV22" s="244"/>
    </row>
    <row r="23" spans="1:256" ht="25.15" customHeight="1" x14ac:dyDescent="0.35">
      <c r="A23" s="465" t="s">
        <v>279</v>
      </c>
      <c r="B23" s="466">
        <v>1600349.8</v>
      </c>
      <c r="C23" s="242"/>
      <c r="D23" s="243"/>
      <c r="E23" s="243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/>
      <c r="BP23" s="244"/>
      <c r="BQ23" s="244"/>
      <c r="BR23" s="244"/>
      <c r="BS23" s="244"/>
      <c r="BT23" s="244"/>
      <c r="BU23" s="244"/>
      <c r="BV23" s="244"/>
      <c r="BW23" s="244"/>
      <c r="BX23" s="244"/>
      <c r="BY23" s="244"/>
      <c r="BZ23" s="244"/>
      <c r="CA23" s="244"/>
      <c r="CB23" s="244"/>
      <c r="CC23" s="244"/>
      <c r="CD23" s="244"/>
      <c r="CE23" s="244"/>
      <c r="CF23" s="244"/>
      <c r="CG23" s="244"/>
      <c r="CH23" s="244"/>
      <c r="CI23" s="244"/>
      <c r="CJ23" s="244"/>
      <c r="CK23" s="244"/>
      <c r="CL23" s="244"/>
      <c r="CM23" s="244"/>
      <c r="CN23" s="244"/>
      <c r="CO23" s="244"/>
      <c r="CP23" s="244"/>
      <c r="CQ23" s="244"/>
      <c r="CR23" s="244"/>
      <c r="CS23" s="244"/>
      <c r="CT23" s="244"/>
      <c r="CU23" s="244"/>
      <c r="CV23" s="244"/>
      <c r="CW23" s="244"/>
      <c r="CX23" s="244"/>
      <c r="CY23" s="244"/>
      <c r="CZ23" s="244"/>
      <c r="DA23" s="244"/>
      <c r="DB23" s="244"/>
      <c r="DC23" s="244"/>
      <c r="DD23" s="244"/>
      <c r="DE23" s="244"/>
      <c r="DF23" s="244"/>
      <c r="DG23" s="244"/>
      <c r="DH23" s="244"/>
      <c r="DI23" s="244"/>
      <c r="DJ23" s="244"/>
      <c r="DK23" s="244"/>
      <c r="DL23" s="244"/>
      <c r="DM23" s="244"/>
      <c r="DN23" s="244"/>
      <c r="DO23" s="244"/>
      <c r="DP23" s="244"/>
      <c r="DQ23" s="244"/>
      <c r="DR23" s="244"/>
      <c r="DS23" s="244"/>
      <c r="DT23" s="244"/>
      <c r="DU23" s="244"/>
      <c r="DV23" s="244"/>
      <c r="DW23" s="244"/>
      <c r="DX23" s="244"/>
      <c r="DY23" s="244"/>
      <c r="DZ23" s="244"/>
      <c r="EA23" s="244"/>
      <c r="EB23" s="244"/>
      <c r="EC23" s="244"/>
      <c r="ED23" s="244"/>
      <c r="EE23" s="244"/>
      <c r="EF23" s="244"/>
      <c r="EG23" s="244"/>
      <c r="EH23" s="244"/>
      <c r="EI23" s="244"/>
      <c r="EJ23" s="244"/>
      <c r="EK23" s="244"/>
      <c r="EL23" s="244"/>
      <c r="EM23" s="244"/>
      <c r="EN23" s="244"/>
      <c r="EO23" s="244"/>
      <c r="EP23" s="244"/>
      <c r="EQ23" s="244"/>
      <c r="ER23" s="244"/>
      <c r="ES23" s="244"/>
      <c r="ET23" s="244"/>
      <c r="EU23" s="244"/>
      <c r="EV23" s="244"/>
      <c r="EW23" s="244"/>
      <c r="EX23" s="244"/>
      <c r="EY23" s="244"/>
      <c r="EZ23" s="244"/>
      <c r="FA23" s="244"/>
      <c r="FB23" s="244"/>
      <c r="FC23" s="244"/>
      <c r="FD23" s="244"/>
      <c r="FE23" s="244"/>
      <c r="FF23" s="244"/>
      <c r="FG23" s="244"/>
      <c r="FH23" s="244"/>
      <c r="FI23" s="244"/>
      <c r="FJ23" s="244"/>
      <c r="FK23" s="244"/>
      <c r="FL23" s="244"/>
      <c r="FM23" s="244"/>
      <c r="FN23" s="244"/>
      <c r="FO23" s="244"/>
      <c r="FP23" s="244"/>
      <c r="FQ23" s="244"/>
      <c r="FR23" s="244"/>
      <c r="FS23" s="244"/>
      <c r="FT23" s="244"/>
      <c r="FU23" s="244"/>
      <c r="FV23" s="244"/>
      <c r="FW23" s="244"/>
      <c r="FX23" s="244"/>
      <c r="FY23" s="244"/>
      <c r="FZ23" s="244"/>
      <c r="GA23" s="244"/>
      <c r="GB23" s="244"/>
      <c r="GC23" s="244"/>
      <c r="GD23" s="244"/>
      <c r="GE23" s="244"/>
      <c r="GF23" s="244"/>
      <c r="GG23" s="244"/>
      <c r="GH23" s="244"/>
      <c r="GI23" s="244"/>
      <c r="GJ23" s="244"/>
      <c r="GK23" s="244"/>
      <c r="GL23" s="244"/>
      <c r="GM23" s="244"/>
      <c r="GN23" s="244"/>
      <c r="GO23" s="244"/>
      <c r="GP23" s="244"/>
      <c r="GQ23" s="244"/>
      <c r="GR23" s="244"/>
      <c r="GS23" s="244"/>
      <c r="GT23" s="244"/>
      <c r="GU23" s="244"/>
      <c r="GV23" s="244"/>
      <c r="GW23" s="244"/>
      <c r="GX23" s="244"/>
      <c r="GY23" s="244"/>
      <c r="GZ23" s="244"/>
      <c r="HA23" s="244"/>
      <c r="HB23" s="244"/>
      <c r="HC23" s="244"/>
      <c r="HD23" s="244"/>
      <c r="HE23" s="244"/>
      <c r="HF23" s="244"/>
      <c r="HG23" s="244"/>
      <c r="HH23" s="244"/>
      <c r="HI23" s="244"/>
      <c r="HJ23" s="244"/>
      <c r="HK23" s="244"/>
      <c r="HL23" s="244"/>
      <c r="HM23" s="244"/>
      <c r="HN23" s="244"/>
      <c r="HO23" s="244"/>
      <c r="HP23" s="244"/>
      <c r="HQ23" s="244"/>
      <c r="HR23" s="244"/>
      <c r="HS23" s="244"/>
      <c r="HT23" s="244"/>
      <c r="HU23" s="244"/>
      <c r="HV23" s="244"/>
      <c r="HW23" s="244"/>
      <c r="HX23" s="244"/>
      <c r="HY23" s="244"/>
      <c r="HZ23" s="244"/>
      <c r="IA23" s="244"/>
      <c r="IB23" s="244"/>
      <c r="IC23" s="244"/>
      <c r="ID23" s="244"/>
      <c r="IE23" s="244"/>
      <c r="IF23" s="244"/>
      <c r="IG23" s="244"/>
      <c r="IH23" s="244"/>
      <c r="II23" s="244"/>
      <c r="IJ23" s="244"/>
      <c r="IK23" s="244"/>
      <c r="IL23" s="244"/>
      <c r="IM23" s="244"/>
      <c r="IN23" s="244"/>
      <c r="IO23" s="244"/>
      <c r="IP23" s="244"/>
      <c r="IQ23" s="244"/>
      <c r="IR23" s="244"/>
      <c r="IS23" s="244"/>
      <c r="IT23" s="244"/>
      <c r="IU23" s="244"/>
      <c r="IV23" s="244"/>
    </row>
    <row r="24" spans="1:256" ht="25.15" customHeight="1" thickBot="1" x14ac:dyDescent="0.4">
      <c r="A24" s="467" t="s">
        <v>280</v>
      </c>
      <c r="B24" s="468">
        <v>130555.26</v>
      </c>
      <c r="C24" s="242"/>
      <c r="D24" s="243"/>
      <c r="E24" s="243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  <c r="DE24" s="244"/>
      <c r="DF24" s="244"/>
      <c r="DG24" s="244"/>
      <c r="DH24" s="244"/>
      <c r="DI24" s="244"/>
      <c r="DJ24" s="244"/>
      <c r="DK24" s="244"/>
      <c r="DL24" s="244"/>
      <c r="DM24" s="244"/>
      <c r="DN24" s="244"/>
      <c r="DO24" s="244"/>
      <c r="DP24" s="244"/>
      <c r="DQ24" s="244"/>
      <c r="DR24" s="244"/>
      <c r="DS24" s="244"/>
      <c r="DT24" s="244"/>
      <c r="DU24" s="244"/>
      <c r="DV24" s="244"/>
      <c r="DW24" s="244"/>
      <c r="DX24" s="244"/>
      <c r="DY24" s="244"/>
      <c r="DZ24" s="244"/>
      <c r="EA24" s="244"/>
      <c r="EB24" s="244"/>
      <c r="EC24" s="244"/>
      <c r="ED24" s="244"/>
      <c r="EE24" s="244"/>
      <c r="EF24" s="244"/>
      <c r="EG24" s="244"/>
      <c r="EH24" s="244"/>
      <c r="EI24" s="244"/>
      <c r="EJ24" s="244"/>
      <c r="EK24" s="244"/>
      <c r="EL24" s="244"/>
      <c r="EM24" s="244"/>
      <c r="EN24" s="244"/>
      <c r="EO24" s="244"/>
      <c r="EP24" s="244"/>
      <c r="EQ24" s="244"/>
      <c r="ER24" s="244"/>
      <c r="ES24" s="244"/>
      <c r="ET24" s="244"/>
      <c r="EU24" s="244"/>
      <c r="EV24" s="244"/>
      <c r="EW24" s="244"/>
      <c r="EX24" s="244"/>
      <c r="EY24" s="244"/>
      <c r="EZ24" s="244"/>
      <c r="FA24" s="244"/>
      <c r="FB24" s="244"/>
      <c r="FC24" s="244"/>
      <c r="FD24" s="244"/>
      <c r="FE24" s="244"/>
      <c r="FF24" s="244"/>
      <c r="FG24" s="244"/>
      <c r="FH24" s="244"/>
      <c r="FI24" s="244"/>
      <c r="FJ24" s="244"/>
      <c r="FK24" s="244"/>
      <c r="FL24" s="244"/>
      <c r="FM24" s="244"/>
      <c r="FN24" s="244"/>
      <c r="FO24" s="244"/>
      <c r="FP24" s="244"/>
      <c r="FQ24" s="244"/>
      <c r="FR24" s="244"/>
      <c r="FS24" s="244"/>
      <c r="FT24" s="244"/>
      <c r="FU24" s="244"/>
      <c r="FV24" s="244"/>
      <c r="FW24" s="244"/>
      <c r="FX24" s="244"/>
      <c r="FY24" s="244"/>
      <c r="FZ24" s="244"/>
      <c r="GA24" s="244"/>
      <c r="GB24" s="244"/>
      <c r="GC24" s="244"/>
      <c r="GD24" s="244"/>
      <c r="GE24" s="244"/>
      <c r="GF24" s="244"/>
      <c r="GG24" s="244"/>
      <c r="GH24" s="244"/>
      <c r="GI24" s="244"/>
      <c r="GJ24" s="244"/>
      <c r="GK24" s="244"/>
      <c r="GL24" s="244"/>
      <c r="GM24" s="244"/>
      <c r="GN24" s="244"/>
      <c r="GO24" s="244"/>
      <c r="GP24" s="244"/>
      <c r="GQ24" s="244"/>
      <c r="GR24" s="244"/>
      <c r="GS24" s="244"/>
      <c r="GT24" s="244"/>
      <c r="GU24" s="244"/>
      <c r="GV24" s="244"/>
      <c r="GW24" s="244"/>
      <c r="GX24" s="244"/>
      <c r="GY24" s="244"/>
      <c r="GZ24" s="244"/>
      <c r="HA24" s="244"/>
      <c r="HB24" s="244"/>
      <c r="HC24" s="244"/>
      <c r="HD24" s="244"/>
      <c r="HE24" s="244"/>
      <c r="HF24" s="244"/>
      <c r="HG24" s="244"/>
      <c r="HH24" s="244"/>
      <c r="HI24" s="244"/>
      <c r="HJ24" s="244"/>
      <c r="HK24" s="244"/>
      <c r="HL24" s="244"/>
      <c r="HM24" s="244"/>
      <c r="HN24" s="244"/>
      <c r="HO24" s="244"/>
      <c r="HP24" s="244"/>
      <c r="HQ24" s="244"/>
      <c r="HR24" s="244"/>
      <c r="HS24" s="244"/>
      <c r="HT24" s="244"/>
      <c r="HU24" s="244"/>
      <c r="HV24" s="244"/>
      <c r="HW24" s="244"/>
      <c r="HX24" s="244"/>
      <c r="HY24" s="244"/>
      <c r="HZ24" s="244"/>
      <c r="IA24" s="244"/>
      <c r="IB24" s="244"/>
      <c r="IC24" s="244"/>
      <c r="ID24" s="244"/>
      <c r="IE24" s="244"/>
      <c r="IF24" s="244"/>
      <c r="IG24" s="244"/>
      <c r="IH24" s="244"/>
      <c r="II24" s="244"/>
      <c r="IJ24" s="244"/>
      <c r="IK24" s="244"/>
      <c r="IL24" s="244"/>
      <c r="IM24" s="244"/>
      <c r="IN24" s="244"/>
      <c r="IO24" s="244"/>
      <c r="IP24" s="244"/>
      <c r="IQ24" s="244"/>
      <c r="IR24" s="244"/>
      <c r="IS24" s="244"/>
      <c r="IT24" s="244"/>
      <c r="IU24" s="244"/>
      <c r="IV24" s="244"/>
    </row>
    <row r="25" spans="1:256" ht="32.450000000000003" customHeight="1" thickTop="1" thickBot="1" x14ac:dyDescent="0.4">
      <c r="A25" s="520" t="s">
        <v>174</v>
      </c>
      <c r="B25" s="521">
        <f>SUM(B23:B24)</f>
        <v>1730905.06</v>
      </c>
      <c r="C25" s="242"/>
      <c r="D25" s="243"/>
      <c r="E25" s="243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4"/>
      <c r="BY25" s="244"/>
      <c r="BZ25" s="244"/>
      <c r="CA25" s="244"/>
      <c r="CB25" s="244"/>
      <c r="CC25" s="244"/>
      <c r="CD25" s="244"/>
      <c r="CE25" s="244"/>
      <c r="CF25" s="244"/>
      <c r="CG25" s="244"/>
      <c r="CH25" s="244"/>
      <c r="CI25" s="244"/>
      <c r="CJ25" s="244"/>
      <c r="CK25" s="244"/>
      <c r="CL25" s="244"/>
      <c r="CM25" s="244"/>
      <c r="CN25" s="244"/>
      <c r="CO25" s="244"/>
      <c r="CP25" s="244"/>
      <c r="CQ25" s="244"/>
      <c r="CR25" s="244"/>
      <c r="CS25" s="244"/>
      <c r="CT25" s="244"/>
      <c r="CU25" s="244"/>
      <c r="CV25" s="244"/>
      <c r="CW25" s="244"/>
      <c r="CX25" s="244"/>
      <c r="CY25" s="244"/>
      <c r="CZ25" s="244"/>
      <c r="DA25" s="244"/>
      <c r="DB25" s="244"/>
      <c r="DC25" s="244"/>
      <c r="DD25" s="244"/>
      <c r="DE25" s="244"/>
      <c r="DF25" s="244"/>
      <c r="DG25" s="244"/>
      <c r="DH25" s="244"/>
      <c r="DI25" s="244"/>
      <c r="DJ25" s="244"/>
      <c r="DK25" s="244"/>
      <c r="DL25" s="244"/>
      <c r="DM25" s="244"/>
      <c r="DN25" s="244"/>
      <c r="DO25" s="244"/>
      <c r="DP25" s="244"/>
      <c r="DQ25" s="244"/>
      <c r="DR25" s="244"/>
      <c r="DS25" s="244"/>
      <c r="DT25" s="244"/>
      <c r="DU25" s="244"/>
      <c r="DV25" s="244"/>
      <c r="DW25" s="244"/>
      <c r="DX25" s="244"/>
      <c r="DY25" s="244"/>
      <c r="DZ25" s="244"/>
      <c r="EA25" s="244"/>
      <c r="EB25" s="244"/>
      <c r="EC25" s="244"/>
      <c r="ED25" s="244"/>
      <c r="EE25" s="244"/>
      <c r="EF25" s="244"/>
      <c r="EG25" s="244"/>
      <c r="EH25" s="244"/>
      <c r="EI25" s="244"/>
      <c r="EJ25" s="244"/>
      <c r="EK25" s="244"/>
      <c r="EL25" s="244"/>
      <c r="EM25" s="244"/>
      <c r="EN25" s="244"/>
      <c r="EO25" s="244"/>
      <c r="EP25" s="244"/>
      <c r="EQ25" s="244"/>
      <c r="ER25" s="244"/>
      <c r="ES25" s="244"/>
      <c r="ET25" s="244"/>
      <c r="EU25" s="244"/>
      <c r="EV25" s="244"/>
      <c r="EW25" s="244"/>
      <c r="EX25" s="244"/>
      <c r="EY25" s="244"/>
      <c r="EZ25" s="244"/>
      <c r="FA25" s="244"/>
      <c r="FB25" s="244"/>
      <c r="FC25" s="244"/>
      <c r="FD25" s="244"/>
      <c r="FE25" s="244"/>
      <c r="FF25" s="244"/>
      <c r="FG25" s="244"/>
      <c r="FH25" s="244"/>
      <c r="FI25" s="244"/>
      <c r="FJ25" s="244"/>
      <c r="FK25" s="244"/>
      <c r="FL25" s="244"/>
      <c r="FM25" s="244"/>
      <c r="FN25" s="244"/>
      <c r="FO25" s="244"/>
      <c r="FP25" s="244"/>
      <c r="FQ25" s="244"/>
      <c r="FR25" s="244"/>
      <c r="FS25" s="244"/>
      <c r="FT25" s="244"/>
      <c r="FU25" s="244"/>
      <c r="FV25" s="244"/>
      <c r="FW25" s="244"/>
      <c r="FX25" s="244"/>
      <c r="FY25" s="244"/>
      <c r="FZ25" s="244"/>
      <c r="GA25" s="244"/>
      <c r="GB25" s="244"/>
      <c r="GC25" s="244"/>
      <c r="GD25" s="244"/>
      <c r="GE25" s="244"/>
      <c r="GF25" s="244"/>
      <c r="GG25" s="244"/>
      <c r="GH25" s="244"/>
      <c r="GI25" s="244"/>
      <c r="GJ25" s="244"/>
      <c r="GK25" s="244"/>
      <c r="GL25" s="244"/>
      <c r="GM25" s="244"/>
      <c r="GN25" s="244"/>
      <c r="GO25" s="244"/>
      <c r="GP25" s="244"/>
      <c r="GQ25" s="244"/>
      <c r="GR25" s="244"/>
      <c r="GS25" s="244"/>
      <c r="GT25" s="244"/>
      <c r="GU25" s="244"/>
      <c r="GV25" s="244"/>
      <c r="GW25" s="244"/>
      <c r="GX25" s="244"/>
      <c r="GY25" s="244"/>
      <c r="GZ25" s="244"/>
      <c r="HA25" s="244"/>
      <c r="HB25" s="244"/>
      <c r="HC25" s="244"/>
      <c r="HD25" s="244"/>
      <c r="HE25" s="244"/>
      <c r="HF25" s="244"/>
      <c r="HG25" s="244"/>
      <c r="HH25" s="244"/>
      <c r="HI25" s="244"/>
      <c r="HJ25" s="244"/>
      <c r="HK25" s="244"/>
      <c r="HL25" s="244"/>
      <c r="HM25" s="244"/>
      <c r="HN25" s="244"/>
      <c r="HO25" s="244"/>
      <c r="HP25" s="244"/>
      <c r="HQ25" s="244"/>
      <c r="HR25" s="244"/>
      <c r="HS25" s="244"/>
      <c r="HT25" s="244"/>
      <c r="HU25" s="244"/>
      <c r="HV25" s="244"/>
      <c r="HW25" s="244"/>
      <c r="HX25" s="244"/>
      <c r="HY25" s="244"/>
      <c r="HZ25" s="244"/>
      <c r="IA25" s="244"/>
      <c r="IB25" s="244"/>
      <c r="IC25" s="244"/>
      <c r="ID25" s="244"/>
      <c r="IE25" s="244"/>
      <c r="IF25" s="244"/>
      <c r="IG25" s="244"/>
      <c r="IH25" s="244"/>
      <c r="II25" s="244"/>
      <c r="IJ25" s="244"/>
      <c r="IK25" s="244"/>
      <c r="IL25" s="244"/>
      <c r="IM25" s="244"/>
      <c r="IN25" s="244"/>
      <c r="IO25" s="244"/>
      <c r="IP25" s="244"/>
      <c r="IQ25" s="244"/>
      <c r="IR25" s="244"/>
      <c r="IS25" s="244"/>
      <c r="IT25" s="244"/>
      <c r="IU25" s="244"/>
      <c r="IV25" s="244"/>
    </row>
    <row r="26" spans="1:256" ht="39.6" customHeight="1" x14ac:dyDescent="0.35">
      <c r="A26" s="1136" t="s">
        <v>395</v>
      </c>
      <c r="B26" s="1137"/>
      <c r="C26" s="246"/>
      <c r="D26" s="247"/>
      <c r="E26" s="247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8"/>
      <c r="AP26" s="248"/>
      <c r="AQ26" s="248"/>
      <c r="AR26" s="248"/>
      <c r="AS26" s="248"/>
      <c r="AT26" s="248"/>
      <c r="AU26" s="248"/>
      <c r="AV26" s="248"/>
      <c r="AW26" s="248"/>
      <c r="AX26" s="248"/>
      <c r="AY26" s="248"/>
      <c r="AZ26" s="248"/>
      <c r="BA26" s="248"/>
      <c r="BB26" s="248"/>
      <c r="BC26" s="248"/>
      <c r="BD26" s="248"/>
      <c r="BE26" s="248"/>
      <c r="BF26" s="248"/>
      <c r="BG26" s="248"/>
      <c r="BH26" s="248"/>
      <c r="BI26" s="248"/>
      <c r="BJ26" s="248"/>
      <c r="BK26" s="248"/>
      <c r="BL26" s="248"/>
      <c r="BM26" s="248"/>
      <c r="BN26" s="248"/>
      <c r="BO26" s="248"/>
      <c r="BP26" s="248"/>
      <c r="BQ26" s="248"/>
      <c r="BR26" s="248"/>
      <c r="BS26" s="248"/>
      <c r="BT26" s="248"/>
      <c r="BU26" s="248"/>
      <c r="BV26" s="248"/>
      <c r="BW26" s="248"/>
      <c r="BX26" s="248"/>
      <c r="BY26" s="248"/>
      <c r="BZ26" s="248"/>
      <c r="CA26" s="248"/>
      <c r="CB26" s="248"/>
      <c r="CC26" s="248"/>
      <c r="CD26" s="248"/>
      <c r="CE26" s="248"/>
      <c r="CF26" s="248"/>
      <c r="CG26" s="248"/>
      <c r="CH26" s="248"/>
      <c r="CI26" s="248"/>
      <c r="CJ26" s="248"/>
      <c r="CK26" s="248"/>
      <c r="CL26" s="248"/>
      <c r="CM26" s="248"/>
      <c r="CN26" s="248"/>
      <c r="CO26" s="248"/>
      <c r="CP26" s="248"/>
      <c r="CQ26" s="248"/>
      <c r="CR26" s="248"/>
      <c r="CS26" s="248"/>
      <c r="CT26" s="248"/>
      <c r="CU26" s="248"/>
      <c r="CV26" s="248"/>
      <c r="CW26" s="248"/>
      <c r="CX26" s="248"/>
      <c r="CY26" s="248"/>
      <c r="CZ26" s="248"/>
      <c r="DA26" s="248"/>
      <c r="DB26" s="248"/>
      <c r="DC26" s="248"/>
      <c r="DD26" s="248"/>
      <c r="DE26" s="248"/>
      <c r="DF26" s="248"/>
      <c r="DG26" s="248"/>
      <c r="DH26" s="248"/>
      <c r="DI26" s="248"/>
      <c r="DJ26" s="248"/>
      <c r="DK26" s="248"/>
      <c r="DL26" s="248"/>
      <c r="DM26" s="248"/>
      <c r="DN26" s="248"/>
      <c r="DO26" s="248"/>
      <c r="DP26" s="248"/>
      <c r="DQ26" s="248"/>
      <c r="DR26" s="248"/>
      <c r="DS26" s="248"/>
      <c r="DT26" s="248"/>
      <c r="DU26" s="248"/>
      <c r="DV26" s="248"/>
      <c r="DW26" s="248"/>
      <c r="DX26" s="248"/>
      <c r="DY26" s="248"/>
      <c r="DZ26" s="248"/>
      <c r="EA26" s="248"/>
      <c r="EB26" s="248"/>
      <c r="EC26" s="248"/>
      <c r="ED26" s="248"/>
      <c r="EE26" s="248"/>
      <c r="EF26" s="248"/>
      <c r="EG26" s="248"/>
      <c r="EH26" s="248"/>
      <c r="EI26" s="248"/>
      <c r="EJ26" s="248"/>
      <c r="EK26" s="248"/>
      <c r="EL26" s="248"/>
      <c r="EM26" s="248"/>
      <c r="EN26" s="248"/>
      <c r="EO26" s="248"/>
      <c r="EP26" s="248"/>
      <c r="EQ26" s="248"/>
      <c r="ER26" s="248"/>
      <c r="ES26" s="248"/>
      <c r="ET26" s="248"/>
      <c r="EU26" s="248"/>
      <c r="EV26" s="248"/>
      <c r="EW26" s="248"/>
      <c r="EX26" s="248"/>
      <c r="EY26" s="248"/>
      <c r="EZ26" s="248"/>
      <c r="FA26" s="248"/>
      <c r="FB26" s="248"/>
      <c r="FC26" s="248"/>
      <c r="FD26" s="248"/>
      <c r="FE26" s="248"/>
      <c r="FF26" s="248"/>
      <c r="FG26" s="248"/>
      <c r="FH26" s="248"/>
      <c r="FI26" s="248"/>
      <c r="FJ26" s="248"/>
      <c r="FK26" s="248"/>
      <c r="FL26" s="248"/>
      <c r="FM26" s="248"/>
      <c r="FN26" s="248"/>
      <c r="FO26" s="248"/>
      <c r="FP26" s="248"/>
      <c r="FQ26" s="248"/>
      <c r="FR26" s="248"/>
      <c r="FS26" s="248"/>
      <c r="FT26" s="248"/>
      <c r="FU26" s="248"/>
      <c r="FV26" s="248"/>
      <c r="FW26" s="248"/>
      <c r="FX26" s="248"/>
      <c r="FY26" s="248"/>
      <c r="FZ26" s="248"/>
      <c r="GA26" s="248"/>
      <c r="GB26" s="248"/>
      <c r="GC26" s="248"/>
      <c r="GD26" s="248"/>
      <c r="GE26" s="248"/>
      <c r="GF26" s="248"/>
      <c r="GG26" s="248"/>
      <c r="GH26" s="248"/>
      <c r="GI26" s="248"/>
      <c r="GJ26" s="248"/>
      <c r="GK26" s="248"/>
      <c r="GL26" s="248"/>
      <c r="GM26" s="248"/>
      <c r="GN26" s="248"/>
      <c r="GO26" s="248"/>
      <c r="GP26" s="248"/>
      <c r="GQ26" s="248"/>
      <c r="GR26" s="248"/>
      <c r="GS26" s="248"/>
      <c r="GT26" s="248"/>
      <c r="GU26" s="248"/>
      <c r="GV26" s="248"/>
      <c r="GW26" s="248"/>
      <c r="GX26" s="248"/>
      <c r="GY26" s="248"/>
      <c r="GZ26" s="248"/>
      <c r="HA26" s="248"/>
      <c r="HB26" s="248"/>
      <c r="HC26" s="248"/>
      <c r="HD26" s="248"/>
      <c r="HE26" s="248"/>
      <c r="HF26" s="248"/>
      <c r="HG26" s="248"/>
      <c r="HH26" s="248"/>
      <c r="HI26" s="248"/>
      <c r="HJ26" s="248"/>
      <c r="HK26" s="248"/>
      <c r="HL26" s="248"/>
      <c r="HM26" s="248"/>
      <c r="HN26" s="248"/>
      <c r="HO26" s="248"/>
      <c r="HP26" s="248"/>
      <c r="HQ26" s="248"/>
      <c r="HR26" s="248"/>
      <c r="HS26" s="248"/>
      <c r="HT26" s="248"/>
      <c r="HU26" s="248"/>
      <c r="HV26" s="248"/>
      <c r="HW26" s="248"/>
      <c r="HX26" s="248"/>
      <c r="HY26" s="248"/>
      <c r="HZ26" s="248"/>
      <c r="IA26" s="248"/>
      <c r="IB26" s="248"/>
      <c r="IC26" s="248"/>
      <c r="ID26" s="248"/>
      <c r="IE26" s="248"/>
      <c r="IF26" s="248"/>
      <c r="IG26" s="248"/>
      <c r="IH26" s="248"/>
      <c r="II26" s="248"/>
      <c r="IJ26" s="248"/>
      <c r="IK26" s="248"/>
      <c r="IL26" s="248"/>
      <c r="IM26" s="248"/>
      <c r="IN26" s="248"/>
      <c r="IO26" s="248"/>
      <c r="IP26" s="248"/>
      <c r="IQ26" s="248"/>
      <c r="IR26" s="248"/>
      <c r="IS26" s="248"/>
      <c r="IT26" s="248"/>
      <c r="IU26" s="248"/>
      <c r="IV26" s="248"/>
    </row>
    <row r="27" spans="1:256" ht="25.15" customHeight="1" x14ac:dyDescent="0.35">
      <c r="A27" s="469" t="s">
        <v>246</v>
      </c>
      <c r="B27" s="470">
        <v>200346</v>
      </c>
      <c r="C27" s="246"/>
      <c r="D27" s="247"/>
      <c r="E27" s="247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48"/>
      <c r="AT27" s="248"/>
      <c r="AU27" s="248"/>
      <c r="AV27" s="248"/>
      <c r="AW27" s="248"/>
      <c r="AX27" s="248"/>
      <c r="AY27" s="248"/>
      <c r="AZ27" s="248"/>
      <c r="BA27" s="248"/>
      <c r="BB27" s="248"/>
      <c r="BC27" s="248"/>
      <c r="BD27" s="248"/>
      <c r="BE27" s="248"/>
      <c r="BF27" s="248"/>
      <c r="BG27" s="248"/>
      <c r="BH27" s="248"/>
      <c r="BI27" s="248"/>
      <c r="BJ27" s="248"/>
      <c r="BK27" s="248"/>
      <c r="BL27" s="248"/>
      <c r="BM27" s="248"/>
      <c r="BN27" s="248"/>
      <c r="BO27" s="248"/>
      <c r="BP27" s="248"/>
      <c r="BQ27" s="248"/>
      <c r="BR27" s="248"/>
      <c r="BS27" s="248"/>
      <c r="BT27" s="248"/>
      <c r="BU27" s="248"/>
      <c r="BV27" s="248"/>
      <c r="BW27" s="248"/>
      <c r="BX27" s="248"/>
      <c r="BY27" s="248"/>
      <c r="BZ27" s="248"/>
      <c r="CA27" s="248"/>
      <c r="CB27" s="248"/>
      <c r="CC27" s="248"/>
      <c r="CD27" s="248"/>
      <c r="CE27" s="248"/>
      <c r="CF27" s="248"/>
      <c r="CG27" s="248"/>
      <c r="CH27" s="248"/>
      <c r="CI27" s="248"/>
      <c r="CJ27" s="248"/>
      <c r="CK27" s="248"/>
      <c r="CL27" s="248"/>
      <c r="CM27" s="248"/>
      <c r="CN27" s="248"/>
      <c r="CO27" s="248"/>
      <c r="CP27" s="248"/>
      <c r="CQ27" s="248"/>
      <c r="CR27" s="248"/>
      <c r="CS27" s="248"/>
      <c r="CT27" s="248"/>
      <c r="CU27" s="248"/>
      <c r="CV27" s="248"/>
      <c r="CW27" s="248"/>
      <c r="CX27" s="248"/>
      <c r="CY27" s="248"/>
      <c r="CZ27" s="248"/>
      <c r="DA27" s="248"/>
      <c r="DB27" s="248"/>
      <c r="DC27" s="248"/>
      <c r="DD27" s="248"/>
      <c r="DE27" s="248"/>
      <c r="DF27" s="248"/>
      <c r="DG27" s="248"/>
      <c r="DH27" s="248"/>
      <c r="DI27" s="248"/>
      <c r="DJ27" s="248"/>
      <c r="DK27" s="248"/>
      <c r="DL27" s="248"/>
      <c r="DM27" s="248"/>
      <c r="DN27" s="248"/>
      <c r="DO27" s="248"/>
      <c r="DP27" s="248"/>
      <c r="DQ27" s="248"/>
      <c r="DR27" s="248"/>
      <c r="DS27" s="248"/>
      <c r="DT27" s="248"/>
      <c r="DU27" s="248"/>
      <c r="DV27" s="248"/>
      <c r="DW27" s="248"/>
      <c r="DX27" s="248"/>
      <c r="DY27" s="248"/>
      <c r="DZ27" s="248"/>
      <c r="EA27" s="248"/>
      <c r="EB27" s="248"/>
      <c r="EC27" s="248"/>
      <c r="ED27" s="248"/>
      <c r="EE27" s="248"/>
      <c r="EF27" s="248"/>
      <c r="EG27" s="248"/>
      <c r="EH27" s="248"/>
      <c r="EI27" s="248"/>
      <c r="EJ27" s="248"/>
      <c r="EK27" s="248"/>
      <c r="EL27" s="248"/>
      <c r="EM27" s="248"/>
      <c r="EN27" s="248"/>
      <c r="EO27" s="248"/>
      <c r="EP27" s="248"/>
      <c r="EQ27" s="248"/>
      <c r="ER27" s="248"/>
      <c r="ES27" s="248"/>
      <c r="ET27" s="248"/>
      <c r="EU27" s="248"/>
      <c r="EV27" s="248"/>
      <c r="EW27" s="248"/>
      <c r="EX27" s="248"/>
      <c r="EY27" s="248"/>
      <c r="EZ27" s="248"/>
      <c r="FA27" s="248"/>
      <c r="FB27" s="248"/>
      <c r="FC27" s="248"/>
      <c r="FD27" s="248"/>
      <c r="FE27" s="248"/>
      <c r="FF27" s="248"/>
      <c r="FG27" s="248"/>
      <c r="FH27" s="248"/>
      <c r="FI27" s="248"/>
      <c r="FJ27" s="248"/>
      <c r="FK27" s="248"/>
      <c r="FL27" s="248"/>
      <c r="FM27" s="248"/>
      <c r="FN27" s="248"/>
      <c r="FO27" s="248"/>
      <c r="FP27" s="248"/>
      <c r="FQ27" s="248"/>
      <c r="FR27" s="248"/>
      <c r="FS27" s="248"/>
      <c r="FT27" s="248"/>
      <c r="FU27" s="248"/>
      <c r="FV27" s="248"/>
      <c r="FW27" s="248"/>
      <c r="FX27" s="248"/>
      <c r="FY27" s="248"/>
      <c r="FZ27" s="248"/>
      <c r="GA27" s="248"/>
      <c r="GB27" s="248"/>
      <c r="GC27" s="248"/>
      <c r="GD27" s="248"/>
      <c r="GE27" s="248"/>
      <c r="GF27" s="248"/>
      <c r="GG27" s="248"/>
      <c r="GH27" s="248"/>
      <c r="GI27" s="248"/>
      <c r="GJ27" s="248"/>
      <c r="GK27" s="248"/>
      <c r="GL27" s="248"/>
      <c r="GM27" s="248"/>
      <c r="GN27" s="248"/>
      <c r="GO27" s="248"/>
      <c r="GP27" s="248"/>
      <c r="GQ27" s="248"/>
      <c r="GR27" s="248"/>
      <c r="GS27" s="248"/>
      <c r="GT27" s="248"/>
      <c r="GU27" s="248"/>
      <c r="GV27" s="248"/>
      <c r="GW27" s="248"/>
      <c r="GX27" s="248"/>
      <c r="GY27" s="248"/>
      <c r="GZ27" s="248"/>
      <c r="HA27" s="248"/>
      <c r="HB27" s="248"/>
      <c r="HC27" s="248"/>
      <c r="HD27" s="248"/>
      <c r="HE27" s="248"/>
      <c r="HF27" s="248"/>
      <c r="HG27" s="248"/>
      <c r="HH27" s="248"/>
      <c r="HI27" s="248"/>
      <c r="HJ27" s="248"/>
      <c r="HK27" s="248"/>
      <c r="HL27" s="248"/>
      <c r="HM27" s="248"/>
      <c r="HN27" s="248"/>
      <c r="HO27" s="248"/>
      <c r="HP27" s="248"/>
      <c r="HQ27" s="248"/>
      <c r="HR27" s="248"/>
      <c r="HS27" s="248"/>
      <c r="HT27" s="248"/>
      <c r="HU27" s="248"/>
      <c r="HV27" s="248"/>
      <c r="HW27" s="248"/>
      <c r="HX27" s="248"/>
      <c r="HY27" s="248"/>
      <c r="HZ27" s="248"/>
      <c r="IA27" s="248"/>
      <c r="IB27" s="248"/>
      <c r="IC27" s="248"/>
      <c r="ID27" s="248"/>
      <c r="IE27" s="248"/>
      <c r="IF27" s="248"/>
      <c r="IG27" s="248"/>
      <c r="IH27" s="248"/>
      <c r="II27" s="248"/>
      <c r="IJ27" s="248"/>
      <c r="IK27" s="248"/>
      <c r="IL27" s="248"/>
      <c r="IM27" s="248"/>
      <c r="IN27" s="248"/>
      <c r="IO27" s="248"/>
      <c r="IP27" s="248"/>
      <c r="IQ27" s="248"/>
      <c r="IR27" s="248"/>
      <c r="IS27" s="248"/>
      <c r="IT27" s="248"/>
      <c r="IU27" s="248"/>
      <c r="IV27" s="248"/>
    </row>
    <row r="28" spans="1:256" ht="25.15" customHeight="1" x14ac:dyDescent="0.35">
      <c r="A28" s="471" t="s">
        <v>175</v>
      </c>
      <c r="B28" s="472">
        <v>319603.48</v>
      </c>
      <c r="C28" s="246"/>
      <c r="D28" s="247"/>
      <c r="E28" s="247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Q28" s="248"/>
      <c r="AR28" s="248"/>
      <c r="AS28" s="248"/>
      <c r="AT28" s="248"/>
      <c r="AU28" s="248"/>
      <c r="AV28" s="248"/>
      <c r="AW28" s="248"/>
      <c r="AX28" s="248"/>
      <c r="AY28" s="248"/>
      <c r="AZ28" s="248"/>
      <c r="BA28" s="248"/>
      <c r="BB28" s="248"/>
      <c r="BC28" s="248"/>
      <c r="BD28" s="248"/>
      <c r="BE28" s="248"/>
      <c r="BF28" s="248"/>
      <c r="BG28" s="248"/>
      <c r="BH28" s="248"/>
      <c r="BI28" s="248"/>
      <c r="BJ28" s="248"/>
      <c r="BK28" s="248"/>
      <c r="BL28" s="248"/>
      <c r="BM28" s="248"/>
      <c r="BN28" s="248"/>
      <c r="BO28" s="248"/>
      <c r="BP28" s="248"/>
      <c r="BQ28" s="248"/>
      <c r="BR28" s="248"/>
      <c r="BS28" s="248"/>
      <c r="BT28" s="248"/>
      <c r="BU28" s="248"/>
      <c r="BV28" s="248"/>
      <c r="BW28" s="248"/>
      <c r="BX28" s="248"/>
      <c r="BY28" s="248"/>
      <c r="BZ28" s="248"/>
      <c r="CA28" s="248"/>
      <c r="CB28" s="248"/>
      <c r="CC28" s="248"/>
      <c r="CD28" s="248"/>
      <c r="CE28" s="248"/>
      <c r="CF28" s="248"/>
      <c r="CG28" s="248"/>
      <c r="CH28" s="248"/>
      <c r="CI28" s="248"/>
      <c r="CJ28" s="248"/>
      <c r="CK28" s="248"/>
      <c r="CL28" s="248"/>
      <c r="CM28" s="248"/>
      <c r="CN28" s="248"/>
      <c r="CO28" s="248"/>
      <c r="CP28" s="248"/>
      <c r="CQ28" s="248"/>
      <c r="CR28" s="248"/>
      <c r="CS28" s="248"/>
      <c r="CT28" s="248"/>
      <c r="CU28" s="248"/>
      <c r="CV28" s="248"/>
      <c r="CW28" s="248"/>
      <c r="CX28" s="248"/>
      <c r="CY28" s="248"/>
      <c r="CZ28" s="248"/>
      <c r="DA28" s="248"/>
      <c r="DB28" s="248"/>
      <c r="DC28" s="248"/>
      <c r="DD28" s="248"/>
      <c r="DE28" s="248"/>
      <c r="DF28" s="248"/>
      <c r="DG28" s="248"/>
      <c r="DH28" s="248"/>
      <c r="DI28" s="248"/>
      <c r="DJ28" s="248"/>
      <c r="DK28" s="248"/>
      <c r="DL28" s="248"/>
      <c r="DM28" s="248"/>
      <c r="DN28" s="248"/>
      <c r="DO28" s="248"/>
      <c r="DP28" s="248"/>
      <c r="DQ28" s="248"/>
      <c r="DR28" s="248"/>
      <c r="DS28" s="248"/>
      <c r="DT28" s="248"/>
      <c r="DU28" s="248"/>
      <c r="DV28" s="248"/>
      <c r="DW28" s="248"/>
      <c r="DX28" s="248"/>
      <c r="DY28" s="248"/>
      <c r="DZ28" s="248"/>
      <c r="EA28" s="248"/>
      <c r="EB28" s="248"/>
      <c r="EC28" s="248"/>
      <c r="ED28" s="248"/>
      <c r="EE28" s="248"/>
      <c r="EF28" s="248"/>
      <c r="EG28" s="248"/>
      <c r="EH28" s="248"/>
      <c r="EI28" s="248"/>
      <c r="EJ28" s="248"/>
      <c r="EK28" s="248"/>
      <c r="EL28" s="248"/>
      <c r="EM28" s="248"/>
      <c r="EN28" s="248"/>
      <c r="EO28" s="248"/>
      <c r="EP28" s="248"/>
      <c r="EQ28" s="248"/>
      <c r="ER28" s="248"/>
      <c r="ES28" s="248"/>
      <c r="ET28" s="248"/>
      <c r="EU28" s="248"/>
      <c r="EV28" s="248"/>
      <c r="EW28" s="248"/>
      <c r="EX28" s="248"/>
      <c r="EY28" s="248"/>
      <c r="EZ28" s="248"/>
      <c r="FA28" s="248"/>
      <c r="FB28" s="248"/>
      <c r="FC28" s="248"/>
      <c r="FD28" s="248"/>
      <c r="FE28" s="248"/>
      <c r="FF28" s="248"/>
      <c r="FG28" s="248"/>
      <c r="FH28" s="248"/>
      <c r="FI28" s="248"/>
      <c r="FJ28" s="248"/>
      <c r="FK28" s="248"/>
      <c r="FL28" s="248"/>
      <c r="FM28" s="248"/>
      <c r="FN28" s="248"/>
      <c r="FO28" s="248"/>
      <c r="FP28" s="248"/>
      <c r="FQ28" s="248"/>
      <c r="FR28" s="248"/>
      <c r="FS28" s="248"/>
      <c r="FT28" s="248"/>
      <c r="FU28" s="248"/>
      <c r="FV28" s="248"/>
      <c r="FW28" s="248"/>
      <c r="FX28" s="248"/>
      <c r="FY28" s="248"/>
      <c r="FZ28" s="248"/>
      <c r="GA28" s="248"/>
      <c r="GB28" s="248"/>
      <c r="GC28" s="248"/>
      <c r="GD28" s="248"/>
      <c r="GE28" s="248"/>
      <c r="GF28" s="248"/>
      <c r="GG28" s="248"/>
      <c r="GH28" s="248"/>
      <c r="GI28" s="248"/>
      <c r="GJ28" s="248"/>
      <c r="GK28" s="248"/>
      <c r="GL28" s="248"/>
      <c r="GM28" s="248"/>
      <c r="GN28" s="248"/>
      <c r="GO28" s="248"/>
      <c r="GP28" s="248"/>
      <c r="GQ28" s="248"/>
      <c r="GR28" s="248"/>
      <c r="GS28" s="248"/>
      <c r="GT28" s="248"/>
      <c r="GU28" s="248"/>
      <c r="GV28" s="248"/>
      <c r="GW28" s="248"/>
      <c r="GX28" s="248"/>
      <c r="GY28" s="248"/>
      <c r="GZ28" s="248"/>
      <c r="HA28" s="248"/>
      <c r="HB28" s="248"/>
      <c r="HC28" s="248"/>
      <c r="HD28" s="248"/>
      <c r="HE28" s="248"/>
      <c r="HF28" s="248"/>
      <c r="HG28" s="248"/>
      <c r="HH28" s="248"/>
      <c r="HI28" s="248"/>
      <c r="HJ28" s="248"/>
      <c r="HK28" s="248"/>
      <c r="HL28" s="248"/>
      <c r="HM28" s="248"/>
      <c r="HN28" s="248"/>
      <c r="HO28" s="248"/>
      <c r="HP28" s="248"/>
      <c r="HQ28" s="248"/>
      <c r="HR28" s="248"/>
      <c r="HS28" s="248"/>
      <c r="HT28" s="248"/>
      <c r="HU28" s="248"/>
      <c r="HV28" s="248"/>
      <c r="HW28" s="248"/>
      <c r="HX28" s="248"/>
      <c r="HY28" s="248"/>
      <c r="HZ28" s="248"/>
      <c r="IA28" s="248"/>
      <c r="IB28" s="248"/>
      <c r="IC28" s="248"/>
      <c r="ID28" s="248"/>
      <c r="IE28" s="248"/>
      <c r="IF28" s="248"/>
      <c r="IG28" s="248"/>
      <c r="IH28" s="248"/>
      <c r="II28" s="248"/>
      <c r="IJ28" s="248"/>
      <c r="IK28" s="248"/>
      <c r="IL28" s="248"/>
      <c r="IM28" s="248"/>
      <c r="IN28" s="248"/>
      <c r="IO28" s="248"/>
      <c r="IP28" s="248"/>
      <c r="IQ28" s="248"/>
      <c r="IR28" s="248"/>
      <c r="IS28" s="248"/>
      <c r="IT28" s="248"/>
      <c r="IU28" s="248"/>
      <c r="IV28" s="248"/>
    </row>
    <row r="29" spans="1:256" ht="25.15" customHeight="1" x14ac:dyDescent="0.35">
      <c r="A29" s="471" t="s">
        <v>214</v>
      </c>
      <c r="B29" s="472">
        <v>220792.86</v>
      </c>
      <c r="C29" s="249"/>
      <c r="D29" s="247"/>
      <c r="E29" s="247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  <c r="AL29" s="248"/>
      <c r="AM29" s="248"/>
      <c r="AN29" s="248"/>
      <c r="AO29" s="248"/>
      <c r="AP29" s="248"/>
      <c r="AQ29" s="248"/>
      <c r="AR29" s="248"/>
      <c r="AS29" s="248"/>
      <c r="AT29" s="248"/>
      <c r="AU29" s="248"/>
      <c r="AV29" s="248"/>
      <c r="AW29" s="248"/>
      <c r="AX29" s="248"/>
      <c r="AY29" s="248"/>
      <c r="AZ29" s="248"/>
      <c r="BA29" s="248"/>
      <c r="BB29" s="248"/>
      <c r="BC29" s="248"/>
      <c r="BD29" s="248"/>
      <c r="BE29" s="248"/>
      <c r="BF29" s="248"/>
      <c r="BG29" s="248"/>
      <c r="BH29" s="248"/>
      <c r="BI29" s="248"/>
      <c r="BJ29" s="248"/>
      <c r="BK29" s="248"/>
      <c r="BL29" s="248"/>
      <c r="BM29" s="248"/>
      <c r="BN29" s="248"/>
      <c r="BO29" s="248"/>
      <c r="BP29" s="248"/>
      <c r="BQ29" s="248"/>
      <c r="BR29" s="248"/>
      <c r="BS29" s="248"/>
      <c r="BT29" s="248"/>
      <c r="BU29" s="248"/>
      <c r="BV29" s="248"/>
      <c r="BW29" s="248"/>
      <c r="BX29" s="248"/>
      <c r="BY29" s="248"/>
      <c r="BZ29" s="248"/>
      <c r="CA29" s="248"/>
      <c r="CB29" s="248"/>
      <c r="CC29" s="248"/>
      <c r="CD29" s="248"/>
      <c r="CE29" s="248"/>
      <c r="CF29" s="248"/>
      <c r="CG29" s="248"/>
      <c r="CH29" s="248"/>
      <c r="CI29" s="248"/>
      <c r="CJ29" s="248"/>
      <c r="CK29" s="248"/>
      <c r="CL29" s="248"/>
      <c r="CM29" s="248"/>
      <c r="CN29" s="248"/>
      <c r="CO29" s="248"/>
      <c r="CP29" s="248"/>
      <c r="CQ29" s="248"/>
      <c r="CR29" s="248"/>
      <c r="CS29" s="248"/>
      <c r="CT29" s="248"/>
      <c r="CU29" s="248"/>
      <c r="CV29" s="248"/>
      <c r="CW29" s="248"/>
      <c r="CX29" s="248"/>
      <c r="CY29" s="248"/>
      <c r="CZ29" s="248"/>
      <c r="DA29" s="248"/>
      <c r="DB29" s="248"/>
      <c r="DC29" s="248"/>
      <c r="DD29" s="248"/>
      <c r="DE29" s="248"/>
      <c r="DF29" s="248"/>
      <c r="DG29" s="248"/>
      <c r="DH29" s="248"/>
      <c r="DI29" s="248"/>
      <c r="DJ29" s="248"/>
      <c r="DK29" s="248"/>
      <c r="DL29" s="248"/>
      <c r="DM29" s="248"/>
      <c r="DN29" s="248"/>
      <c r="DO29" s="248"/>
      <c r="DP29" s="248"/>
      <c r="DQ29" s="248"/>
      <c r="DR29" s="248"/>
      <c r="DS29" s="248"/>
      <c r="DT29" s="248"/>
      <c r="DU29" s="248"/>
      <c r="DV29" s="248"/>
      <c r="DW29" s="248"/>
      <c r="DX29" s="248"/>
      <c r="DY29" s="248"/>
      <c r="DZ29" s="248"/>
      <c r="EA29" s="248"/>
      <c r="EB29" s="248"/>
      <c r="EC29" s="248"/>
      <c r="ED29" s="248"/>
      <c r="EE29" s="248"/>
      <c r="EF29" s="248"/>
      <c r="EG29" s="248"/>
      <c r="EH29" s="248"/>
      <c r="EI29" s="248"/>
      <c r="EJ29" s="248"/>
      <c r="EK29" s="248"/>
      <c r="EL29" s="248"/>
      <c r="EM29" s="248"/>
      <c r="EN29" s="248"/>
      <c r="EO29" s="248"/>
      <c r="EP29" s="248"/>
      <c r="EQ29" s="248"/>
      <c r="ER29" s="248"/>
      <c r="ES29" s="248"/>
      <c r="ET29" s="248"/>
      <c r="EU29" s="248"/>
      <c r="EV29" s="248"/>
      <c r="EW29" s="248"/>
      <c r="EX29" s="248"/>
      <c r="EY29" s="248"/>
      <c r="EZ29" s="248"/>
      <c r="FA29" s="248"/>
      <c r="FB29" s="248"/>
      <c r="FC29" s="248"/>
      <c r="FD29" s="248"/>
      <c r="FE29" s="248"/>
      <c r="FF29" s="248"/>
      <c r="FG29" s="248"/>
      <c r="FH29" s="248"/>
      <c r="FI29" s="248"/>
      <c r="FJ29" s="248"/>
      <c r="FK29" s="248"/>
      <c r="FL29" s="248"/>
      <c r="FM29" s="248"/>
      <c r="FN29" s="248"/>
      <c r="FO29" s="248"/>
      <c r="FP29" s="248"/>
      <c r="FQ29" s="248"/>
      <c r="FR29" s="248"/>
      <c r="FS29" s="248"/>
      <c r="FT29" s="248"/>
      <c r="FU29" s="248"/>
      <c r="FV29" s="248"/>
      <c r="FW29" s="248"/>
      <c r="FX29" s="248"/>
      <c r="FY29" s="248"/>
      <c r="FZ29" s="248"/>
      <c r="GA29" s="248"/>
      <c r="GB29" s="248"/>
      <c r="GC29" s="248"/>
      <c r="GD29" s="248"/>
      <c r="GE29" s="248"/>
      <c r="GF29" s="248"/>
      <c r="GG29" s="248"/>
      <c r="GH29" s="248"/>
      <c r="GI29" s="248"/>
      <c r="GJ29" s="248"/>
      <c r="GK29" s="248"/>
      <c r="GL29" s="248"/>
      <c r="GM29" s="248"/>
      <c r="GN29" s="248"/>
      <c r="GO29" s="248"/>
      <c r="GP29" s="248"/>
      <c r="GQ29" s="248"/>
      <c r="GR29" s="248"/>
      <c r="GS29" s="248"/>
      <c r="GT29" s="248"/>
      <c r="GU29" s="248"/>
      <c r="GV29" s="248"/>
      <c r="GW29" s="248"/>
      <c r="GX29" s="248"/>
      <c r="GY29" s="248"/>
      <c r="GZ29" s="248"/>
      <c r="HA29" s="248"/>
      <c r="HB29" s="248"/>
      <c r="HC29" s="248"/>
      <c r="HD29" s="248"/>
      <c r="HE29" s="248"/>
      <c r="HF29" s="248"/>
      <c r="HG29" s="248"/>
      <c r="HH29" s="248"/>
      <c r="HI29" s="248"/>
      <c r="HJ29" s="248"/>
      <c r="HK29" s="248"/>
      <c r="HL29" s="248"/>
      <c r="HM29" s="248"/>
      <c r="HN29" s="248"/>
      <c r="HO29" s="248"/>
      <c r="HP29" s="248"/>
      <c r="HQ29" s="248"/>
      <c r="HR29" s="248"/>
      <c r="HS29" s="248"/>
      <c r="HT29" s="248"/>
      <c r="HU29" s="248"/>
      <c r="HV29" s="248"/>
      <c r="HW29" s="248"/>
      <c r="HX29" s="248"/>
      <c r="HY29" s="248"/>
      <c r="HZ29" s="248"/>
      <c r="IA29" s="248"/>
      <c r="IB29" s="248"/>
      <c r="IC29" s="248"/>
      <c r="ID29" s="248"/>
      <c r="IE29" s="248"/>
      <c r="IF29" s="248"/>
      <c r="IG29" s="248"/>
      <c r="IH29" s="248"/>
      <c r="II29" s="248"/>
      <c r="IJ29" s="248"/>
      <c r="IK29" s="248"/>
      <c r="IL29" s="248"/>
      <c r="IM29" s="248"/>
      <c r="IN29" s="248"/>
      <c r="IO29" s="248"/>
      <c r="IP29" s="248"/>
      <c r="IQ29" s="248"/>
      <c r="IR29" s="248"/>
      <c r="IS29" s="248"/>
      <c r="IT29" s="248"/>
      <c r="IU29" s="248"/>
      <c r="IV29" s="248"/>
    </row>
    <row r="30" spans="1:256" ht="25.15" customHeight="1" x14ac:dyDescent="0.35">
      <c r="A30" s="459" t="s">
        <v>176</v>
      </c>
      <c r="B30" s="472">
        <v>94840</v>
      </c>
      <c r="C30" s="249"/>
      <c r="D30" s="247"/>
      <c r="E30" s="247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8"/>
      <c r="AO30" s="248"/>
      <c r="AP30" s="248"/>
      <c r="AQ30" s="248"/>
      <c r="AR30" s="248"/>
      <c r="AS30" s="248"/>
      <c r="AT30" s="248"/>
      <c r="AU30" s="248"/>
      <c r="AV30" s="248"/>
      <c r="AW30" s="248"/>
      <c r="AX30" s="248"/>
      <c r="AY30" s="248"/>
      <c r="AZ30" s="248"/>
      <c r="BA30" s="248"/>
      <c r="BB30" s="248"/>
      <c r="BC30" s="248"/>
      <c r="BD30" s="248"/>
      <c r="BE30" s="248"/>
      <c r="BF30" s="248"/>
      <c r="BG30" s="248"/>
      <c r="BH30" s="248"/>
      <c r="BI30" s="248"/>
      <c r="BJ30" s="248"/>
      <c r="BK30" s="248"/>
      <c r="BL30" s="248"/>
      <c r="BM30" s="248"/>
      <c r="BN30" s="248"/>
      <c r="BO30" s="248"/>
      <c r="BP30" s="248"/>
      <c r="BQ30" s="248"/>
      <c r="BR30" s="248"/>
      <c r="BS30" s="248"/>
      <c r="BT30" s="248"/>
      <c r="BU30" s="248"/>
      <c r="BV30" s="248"/>
      <c r="BW30" s="248"/>
      <c r="BX30" s="248"/>
      <c r="BY30" s="248"/>
      <c r="BZ30" s="248"/>
      <c r="CA30" s="248"/>
      <c r="CB30" s="248"/>
      <c r="CC30" s="248"/>
      <c r="CD30" s="248"/>
      <c r="CE30" s="248"/>
      <c r="CF30" s="248"/>
      <c r="CG30" s="248"/>
      <c r="CH30" s="248"/>
      <c r="CI30" s="248"/>
      <c r="CJ30" s="248"/>
      <c r="CK30" s="248"/>
      <c r="CL30" s="248"/>
      <c r="CM30" s="248"/>
      <c r="CN30" s="248"/>
      <c r="CO30" s="248"/>
      <c r="CP30" s="248"/>
      <c r="CQ30" s="248"/>
      <c r="CR30" s="248"/>
      <c r="CS30" s="248"/>
      <c r="CT30" s="248"/>
      <c r="CU30" s="248"/>
      <c r="CV30" s="248"/>
      <c r="CW30" s="248"/>
      <c r="CX30" s="248"/>
      <c r="CY30" s="248"/>
      <c r="CZ30" s="248"/>
      <c r="DA30" s="248"/>
      <c r="DB30" s="248"/>
      <c r="DC30" s="248"/>
      <c r="DD30" s="248"/>
      <c r="DE30" s="248"/>
      <c r="DF30" s="248"/>
      <c r="DG30" s="248"/>
      <c r="DH30" s="248"/>
      <c r="DI30" s="248"/>
      <c r="DJ30" s="248"/>
      <c r="DK30" s="248"/>
      <c r="DL30" s="248"/>
      <c r="DM30" s="248"/>
      <c r="DN30" s="248"/>
      <c r="DO30" s="248"/>
      <c r="DP30" s="248"/>
      <c r="DQ30" s="248"/>
      <c r="DR30" s="248"/>
      <c r="DS30" s="248"/>
      <c r="DT30" s="248"/>
      <c r="DU30" s="248"/>
      <c r="DV30" s="248"/>
      <c r="DW30" s="248"/>
      <c r="DX30" s="248"/>
      <c r="DY30" s="248"/>
      <c r="DZ30" s="248"/>
      <c r="EA30" s="248"/>
      <c r="EB30" s="248"/>
      <c r="EC30" s="248"/>
      <c r="ED30" s="248"/>
      <c r="EE30" s="248"/>
      <c r="EF30" s="248"/>
      <c r="EG30" s="248"/>
      <c r="EH30" s="248"/>
      <c r="EI30" s="248"/>
      <c r="EJ30" s="248"/>
      <c r="EK30" s="248"/>
      <c r="EL30" s="248"/>
      <c r="EM30" s="248"/>
      <c r="EN30" s="248"/>
      <c r="EO30" s="248"/>
      <c r="EP30" s="248"/>
      <c r="EQ30" s="248"/>
      <c r="ER30" s="248"/>
      <c r="ES30" s="248"/>
      <c r="ET30" s="248"/>
      <c r="EU30" s="248"/>
      <c r="EV30" s="248"/>
      <c r="EW30" s="248"/>
      <c r="EX30" s="248"/>
      <c r="EY30" s="248"/>
      <c r="EZ30" s="248"/>
      <c r="FA30" s="248"/>
      <c r="FB30" s="248"/>
      <c r="FC30" s="248"/>
      <c r="FD30" s="248"/>
      <c r="FE30" s="248"/>
      <c r="FF30" s="248"/>
      <c r="FG30" s="248"/>
      <c r="FH30" s="248"/>
      <c r="FI30" s="248"/>
      <c r="FJ30" s="248"/>
      <c r="FK30" s="248"/>
      <c r="FL30" s="248"/>
      <c r="FM30" s="248"/>
      <c r="FN30" s="248"/>
      <c r="FO30" s="248"/>
      <c r="FP30" s="248"/>
      <c r="FQ30" s="248"/>
      <c r="FR30" s="248"/>
      <c r="FS30" s="248"/>
      <c r="FT30" s="248"/>
      <c r="FU30" s="248"/>
      <c r="FV30" s="248"/>
      <c r="FW30" s="248"/>
      <c r="FX30" s="248"/>
      <c r="FY30" s="248"/>
      <c r="FZ30" s="248"/>
      <c r="GA30" s="248"/>
      <c r="GB30" s="248"/>
      <c r="GC30" s="248"/>
      <c r="GD30" s="248"/>
      <c r="GE30" s="248"/>
      <c r="GF30" s="248"/>
      <c r="GG30" s="248"/>
      <c r="GH30" s="248"/>
      <c r="GI30" s="248"/>
      <c r="GJ30" s="248"/>
      <c r="GK30" s="248"/>
      <c r="GL30" s="248"/>
      <c r="GM30" s="248"/>
      <c r="GN30" s="248"/>
      <c r="GO30" s="248"/>
      <c r="GP30" s="248"/>
      <c r="GQ30" s="248"/>
      <c r="GR30" s="248"/>
      <c r="GS30" s="248"/>
      <c r="GT30" s="248"/>
      <c r="GU30" s="248"/>
      <c r="GV30" s="248"/>
      <c r="GW30" s="248"/>
      <c r="GX30" s="248"/>
      <c r="GY30" s="248"/>
      <c r="GZ30" s="248"/>
      <c r="HA30" s="248"/>
      <c r="HB30" s="248"/>
      <c r="HC30" s="248"/>
      <c r="HD30" s="248"/>
      <c r="HE30" s="248"/>
      <c r="HF30" s="248"/>
      <c r="HG30" s="248"/>
      <c r="HH30" s="248"/>
      <c r="HI30" s="248"/>
      <c r="HJ30" s="248"/>
      <c r="HK30" s="248"/>
      <c r="HL30" s="248"/>
      <c r="HM30" s="248"/>
      <c r="HN30" s="248"/>
      <c r="HO30" s="248"/>
      <c r="HP30" s="248"/>
      <c r="HQ30" s="248"/>
      <c r="HR30" s="248"/>
      <c r="HS30" s="248"/>
      <c r="HT30" s="248"/>
      <c r="HU30" s="248"/>
      <c r="HV30" s="248"/>
      <c r="HW30" s="248"/>
      <c r="HX30" s="248"/>
      <c r="HY30" s="248"/>
      <c r="HZ30" s="248"/>
      <c r="IA30" s="248"/>
      <c r="IB30" s="248"/>
      <c r="IC30" s="248"/>
      <c r="ID30" s="248"/>
      <c r="IE30" s="248"/>
      <c r="IF30" s="248"/>
      <c r="IG30" s="248"/>
      <c r="IH30" s="248"/>
      <c r="II30" s="248"/>
      <c r="IJ30" s="248"/>
      <c r="IK30" s="248"/>
      <c r="IL30" s="248"/>
      <c r="IM30" s="248"/>
      <c r="IN30" s="248"/>
      <c r="IO30" s="248"/>
      <c r="IP30" s="248"/>
      <c r="IQ30" s="248"/>
      <c r="IR30" s="248"/>
      <c r="IS30" s="248"/>
      <c r="IT30" s="248"/>
      <c r="IU30" s="248"/>
      <c r="IV30" s="248"/>
    </row>
    <row r="31" spans="1:256" ht="25.15" customHeight="1" x14ac:dyDescent="0.35">
      <c r="A31" s="459" t="s">
        <v>178</v>
      </c>
      <c r="B31" s="472">
        <v>161606.85</v>
      </c>
      <c r="C31" s="249"/>
      <c r="D31" s="247"/>
      <c r="E31" s="247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248"/>
      <c r="BD31" s="248"/>
      <c r="BE31" s="248"/>
      <c r="BF31" s="248"/>
      <c r="BG31" s="248"/>
      <c r="BH31" s="248"/>
      <c r="BI31" s="248"/>
      <c r="BJ31" s="248"/>
      <c r="BK31" s="248"/>
      <c r="BL31" s="248"/>
      <c r="BM31" s="248"/>
      <c r="BN31" s="248"/>
      <c r="BO31" s="248"/>
      <c r="BP31" s="248"/>
      <c r="BQ31" s="248"/>
      <c r="BR31" s="248"/>
      <c r="BS31" s="248"/>
      <c r="BT31" s="248"/>
      <c r="BU31" s="248"/>
      <c r="BV31" s="248"/>
      <c r="BW31" s="248"/>
      <c r="BX31" s="248"/>
      <c r="BY31" s="248"/>
      <c r="BZ31" s="248"/>
      <c r="CA31" s="248"/>
      <c r="CB31" s="248"/>
      <c r="CC31" s="248"/>
      <c r="CD31" s="248"/>
      <c r="CE31" s="248"/>
      <c r="CF31" s="248"/>
      <c r="CG31" s="248"/>
      <c r="CH31" s="248"/>
      <c r="CI31" s="248"/>
      <c r="CJ31" s="248"/>
      <c r="CK31" s="248"/>
      <c r="CL31" s="248"/>
      <c r="CM31" s="248"/>
      <c r="CN31" s="248"/>
      <c r="CO31" s="248"/>
      <c r="CP31" s="248"/>
      <c r="CQ31" s="248"/>
      <c r="CR31" s="248"/>
      <c r="CS31" s="248"/>
      <c r="CT31" s="248"/>
      <c r="CU31" s="248"/>
      <c r="CV31" s="248"/>
      <c r="CW31" s="248"/>
      <c r="CX31" s="248"/>
      <c r="CY31" s="248"/>
      <c r="CZ31" s="248"/>
      <c r="DA31" s="248"/>
      <c r="DB31" s="248"/>
      <c r="DC31" s="248"/>
      <c r="DD31" s="248"/>
      <c r="DE31" s="248"/>
      <c r="DF31" s="248"/>
      <c r="DG31" s="248"/>
      <c r="DH31" s="248"/>
      <c r="DI31" s="248"/>
      <c r="DJ31" s="248"/>
      <c r="DK31" s="248"/>
      <c r="DL31" s="248"/>
      <c r="DM31" s="248"/>
      <c r="DN31" s="248"/>
      <c r="DO31" s="248"/>
      <c r="DP31" s="248"/>
      <c r="DQ31" s="248"/>
      <c r="DR31" s="248"/>
      <c r="DS31" s="248"/>
      <c r="DT31" s="248"/>
      <c r="DU31" s="248"/>
      <c r="DV31" s="248"/>
      <c r="DW31" s="248"/>
      <c r="DX31" s="248"/>
      <c r="DY31" s="248"/>
      <c r="DZ31" s="248"/>
      <c r="EA31" s="248"/>
      <c r="EB31" s="248"/>
      <c r="EC31" s="248"/>
      <c r="ED31" s="248"/>
      <c r="EE31" s="248"/>
      <c r="EF31" s="248"/>
      <c r="EG31" s="248"/>
      <c r="EH31" s="248"/>
      <c r="EI31" s="248"/>
      <c r="EJ31" s="248"/>
      <c r="EK31" s="248"/>
      <c r="EL31" s="248"/>
      <c r="EM31" s="248"/>
      <c r="EN31" s="248"/>
      <c r="EO31" s="248"/>
      <c r="EP31" s="248"/>
      <c r="EQ31" s="248"/>
      <c r="ER31" s="248"/>
      <c r="ES31" s="248"/>
      <c r="ET31" s="248"/>
      <c r="EU31" s="248"/>
      <c r="EV31" s="248"/>
      <c r="EW31" s="248"/>
      <c r="EX31" s="248"/>
      <c r="EY31" s="248"/>
      <c r="EZ31" s="248"/>
      <c r="FA31" s="248"/>
      <c r="FB31" s="248"/>
      <c r="FC31" s="248"/>
      <c r="FD31" s="248"/>
      <c r="FE31" s="248"/>
      <c r="FF31" s="248"/>
      <c r="FG31" s="248"/>
      <c r="FH31" s="248"/>
      <c r="FI31" s="248"/>
      <c r="FJ31" s="248"/>
      <c r="FK31" s="248"/>
      <c r="FL31" s="248"/>
      <c r="FM31" s="248"/>
      <c r="FN31" s="248"/>
      <c r="FO31" s="248"/>
      <c r="FP31" s="248"/>
      <c r="FQ31" s="248"/>
      <c r="FR31" s="248"/>
      <c r="FS31" s="248"/>
      <c r="FT31" s="248"/>
      <c r="FU31" s="248"/>
      <c r="FV31" s="248"/>
      <c r="FW31" s="248"/>
      <c r="FX31" s="248"/>
      <c r="FY31" s="248"/>
      <c r="FZ31" s="248"/>
      <c r="GA31" s="248"/>
      <c r="GB31" s="248"/>
      <c r="GC31" s="248"/>
      <c r="GD31" s="248"/>
      <c r="GE31" s="248"/>
      <c r="GF31" s="248"/>
      <c r="GG31" s="248"/>
      <c r="GH31" s="248"/>
      <c r="GI31" s="248"/>
      <c r="GJ31" s="248"/>
      <c r="GK31" s="248"/>
      <c r="GL31" s="248"/>
      <c r="GM31" s="248"/>
      <c r="GN31" s="248"/>
      <c r="GO31" s="248"/>
      <c r="GP31" s="248"/>
      <c r="GQ31" s="248"/>
      <c r="GR31" s="248"/>
      <c r="GS31" s="248"/>
      <c r="GT31" s="248"/>
      <c r="GU31" s="248"/>
      <c r="GV31" s="248"/>
      <c r="GW31" s="248"/>
      <c r="GX31" s="248"/>
      <c r="GY31" s="248"/>
      <c r="GZ31" s="248"/>
      <c r="HA31" s="248"/>
      <c r="HB31" s="248"/>
      <c r="HC31" s="248"/>
      <c r="HD31" s="248"/>
      <c r="HE31" s="248"/>
      <c r="HF31" s="248"/>
      <c r="HG31" s="248"/>
      <c r="HH31" s="248"/>
      <c r="HI31" s="248"/>
      <c r="HJ31" s="248"/>
      <c r="HK31" s="248"/>
      <c r="HL31" s="248"/>
      <c r="HM31" s="248"/>
      <c r="HN31" s="248"/>
      <c r="HO31" s="248"/>
      <c r="HP31" s="248"/>
      <c r="HQ31" s="248"/>
      <c r="HR31" s="248"/>
      <c r="HS31" s="248"/>
      <c r="HT31" s="248"/>
      <c r="HU31" s="248"/>
      <c r="HV31" s="248"/>
      <c r="HW31" s="248"/>
      <c r="HX31" s="248"/>
      <c r="HY31" s="248"/>
      <c r="HZ31" s="248"/>
      <c r="IA31" s="248"/>
      <c r="IB31" s="248"/>
      <c r="IC31" s="248"/>
      <c r="ID31" s="248"/>
      <c r="IE31" s="248"/>
      <c r="IF31" s="248"/>
      <c r="IG31" s="248"/>
      <c r="IH31" s="248"/>
      <c r="II31" s="248"/>
      <c r="IJ31" s="248"/>
      <c r="IK31" s="248"/>
      <c r="IL31" s="248"/>
      <c r="IM31" s="248"/>
      <c r="IN31" s="248"/>
      <c r="IO31" s="248"/>
      <c r="IP31" s="248"/>
      <c r="IQ31" s="248"/>
      <c r="IR31" s="248"/>
      <c r="IS31" s="248"/>
      <c r="IT31" s="248"/>
      <c r="IU31" s="248"/>
      <c r="IV31" s="248"/>
    </row>
    <row r="32" spans="1:256" ht="25.15" customHeight="1" x14ac:dyDescent="0.35">
      <c r="A32" s="459" t="s">
        <v>177</v>
      </c>
      <c r="B32" s="472">
        <v>427021.86</v>
      </c>
      <c r="C32" s="249"/>
      <c r="D32" s="247"/>
      <c r="E32" s="247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Q32" s="248"/>
      <c r="AR32" s="248"/>
      <c r="AS32" s="248"/>
      <c r="AT32" s="248"/>
      <c r="AU32" s="248"/>
      <c r="AV32" s="248"/>
      <c r="AW32" s="248"/>
      <c r="AX32" s="248"/>
      <c r="AY32" s="248"/>
      <c r="AZ32" s="248"/>
      <c r="BA32" s="248"/>
      <c r="BB32" s="248"/>
      <c r="BC32" s="248"/>
      <c r="BD32" s="248"/>
      <c r="BE32" s="248"/>
      <c r="BF32" s="248"/>
      <c r="BG32" s="248"/>
      <c r="BH32" s="248"/>
      <c r="BI32" s="248"/>
      <c r="BJ32" s="248"/>
      <c r="BK32" s="248"/>
      <c r="BL32" s="248"/>
      <c r="BM32" s="248"/>
      <c r="BN32" s="248"/>
      <c r="BO32" s="248"/>
      <c r="BP32" s="248"/>
      <c r="BQ32" s="248"/>
      <c r="BR32" s="248"/>
      <c r="BS32" s="248"/>
      <c r="BT32" s="248"/>
      <c r="BU32" s="248"/>
      <c r="BV32" s="248"/>
      <c r="BW32" s="248"/>
      <c r="BX32" s="248"/>
      <c r="BY32" s="248"/>
      <c r="BZ32" s="248"/>
      <c r="CA32" s="248"/>
      <c r="CB32" s="248"/>
      <c r="CC32" s="248"/>
      <c r="CD32" s="248"/>
      <c r="CE32" s="248"/>
      <c r="CF32" s="248"/>
      <c r="CG32" s="248"/>
      <c r="CH32" s="248"/>
      <c r="CI32" s="248"/>
      <c r="CJ32" s="248"/>
      <c r="CK32" s="248"/>
      <c r="CL32" s="248"/>
      <c r="CM32" s="248"/>
      <c r="CN32" s="248"/>
      <c r="CO32" s="248"/>
      <c r="CP32" s="248"/>
      <c r="CQ32" s="248"/>
      <c r="CR32" s="248"/>
      <c r="CS32" s="248"/>
      <c r="CT32" s="248"/>
      <c r="CU32" s="248"/>
      <c r="CV32" s="248"/>
      <c r="CW32" s="248"/>
      <c r="CX32" s="248"/>
      <c r="CY32" s="248"/>
      <c r="CZ32" s="248"/>
      <c r="DA32" s="248"/>
      <c r="DB32" s="248"/>
      <c r="DC32" s="248"/>
      <c r="DD32" s="248"/>
      <c r="DE32" s="248"/>
      <c r="DF32" s="248"/>
      <c r="DG32" s="248"/>
      <c r="DH32" s="248"/>
      <c r="DI32" s="248"/>
      <c r="DJ32" s="248"/>
      <c r="DK32" s="248"/>
      <c r="DL32" s="248"/>
      <c r="DM32" s="248"/>
      <c r="DN32" s="248"/>
      <c r="DO32" s="248"/>
      <c r="DP32" s="248"/>
      <c r="DQ32" s="248"/>
      <c r="DR32" s="248"/>
      <c r="DS32" s="248"/>
      <c r="DT32" s="248"/>
      <c r="DU32" s="248"/>
      <c r="DV32" s="248"/>
      <c r="DW32" s="248"/>
      <c r="DX32" s="248"/>
      <c r="DY32" s="248"/>
      <c r="DZ32" s="248"/>
      <c r="EA32" s="248"/>
      <c r="EB32" s="248"/>
      <c r="EC32" s="248"/>
      <c r="ED32" s="248"/>
      <c r="EE32" s="248"/>
      <c r="EF32" s="248"/>
      <c r="EG32" s="248"/>
      <c r="EH32" s="248"/>
      <c r="EI32" s="248"/>
      <c r="EJ32" s="248"/>
      <c r="EK32" s="248"/>
      <c r="EL32" s="248"/>
      <c r="EM32" s="248"/>
      <c r="EN32" s="248"/>
      <c r="EO32" s="248"/>
      <c r="EP32" s="248"/>
      <c r="EQ32" s="248"/>
      <c r="ER32" s="248"/>
      <c r="ES32" s="248"/>
      <c r="ET32" s="248"/>
      <c r="EU32" s="248"/>
      <c r="EV32" s="248"/>
      <c r="EW32" s="248"/>
      <c r="EX32" s="248"/>
      <c r="EY32" s="248"/>
      <c r="EZ32" s="248"/>
      <c r="FA32" s="248"/>
      <c r="FB32" s="248"/>
      <c r="FC32" s="248"/>
      <c r="FD32" s="248"/>
      <c r="FE32" s="248"/>
      <c r="FF32" s="248"/>
      <c r="FG32" s="248"/>
      <c r="FH32" s="248"/>
      <c r="FI32" s="248"/>
      <c r="FJ32" s="248"/>
      <c r="FK32" s="248"/>
      <c r="FL32" s="248"/>
      <c r="FM32" s="248"/>
      <c r="FN32" s="248"/>
      <c r="FO32" s="248"/>
      <c r="FP32" s="248"/>
      <c r="FQ32" s="248"/>
      <c r="FR32" s="248"/>
      <c r="FS32" s="248"/>
      <c r="FT32" s="248"/>
      <c r="FU32" s="248"/>
      <c r="FV32" s="248"/>
      <c r="FW32" s="248"/>
      <c r="FX32" s="248"/>
      <c r="FY32" s="248"/>
      <c r="FZ32" s="248"/>
      <c r="GA32" s="248"/>
      <c r="GB32" s="248"/>
      <c r="GC32" s="248"/>
      <c r="GD32" s="248"/>
      <c r="GE32" s="248"/>
      <c r="GF32" s="248"/>
      <c r="GG32" s="248"/>
      <c r="GH32" s="248"/>
      <c r="GI32" s="248"/>
      <c r="GJ32" s="248"/>
      <c r="GK32" s="248"/>
      <c r="GL32" s="248"/>
      <c r="GM32" s="248"/>
      <c r="GN32" s="248"/>
      <c r="GO32" s="248"/>
      <c r="GP32" s="248"/>
      <c r="GQ32" s="248"/>
      <c r="GR32" s="248"/>
      <c r="GS32" s="248"/>
      <c r="GT32" s="248"/>
      <c r="GU32" s="248"/>
      <c r="GV32" s="248"/>
      <c r="GW32" s="248"/>
      <c r="GX32" s="248"/>
      <c r="GY32" s="248"/>
      <c r="GZ32" s="248"/>
      <c r="HA32" s="248"/>
      <c r="HB32" s="248"/>
      <c r="HC32" s="248"/>
      <c r="HD32" s="248"/>
      <c r="HE32" s="248"/>
      <c r="HF32" s="248"/>
      <c r="HG32" s="248"/>
      <c r="HH32" s="248"/>
      <c r="HI32" s="248"/>
      <c r="HJ32" s="248"/>
      <c r="HK32" s="248"/>
      <c r="HL32" s="248"/>
      <c r="HM32" s="248"/>
      <c r="HN32" s="248"/>
      <c r="HO32" s="248"/>
      <c r="HP32" s="248"/>
      <c r="HQ32" s="248"/>
      <c r="HR32" s="248"/>
      <c r="HS32" s="248"/>
      <c r="HT32" s="248"/>
      <c r="HU32" s="248"/>
      <c r="HV32" s="248"/>
      <c r="HW32" s="248"/>
      <c r="HX32" s="248"/>
      <c r="HY32" s="248"/>
      <c r="HZ32" s="248"/>
      <c r="IA32" s="248"/>
      <c r="IB32" s="248"/>
      <c r="IC32" s="248"/>
      <c r="ID32" s="248"/>
      <c r="IE32" s="248"/>
      <c r="IF32" s="248"/>
      <c r="IG32" s="248"/>
      <c r="IH32" s="248"/>
      <c r="II32" s="248"/>
      <c r="IJ32" s="248"/>
      <c r="IK32" s="248"/>
      <c r="IL32" s="248"/>
      <c r="IM32" s="248"/>
      <c r="IN32" s="248"/>
      <c r="IO32" s="248"/>
      <c r="IP32" s="248"/>
      <c r="IQ32" s="248"/>
      <c r="IR32" s="248"/>
      <c r="IS32" s="248"/>
      <c r="IT32" s="248"/>
      <c r="IU32" s="248"/>
      <c r="IV32" s="248"/>
    </row>
    <row r="33" spans="1:256" ht="25.15" customHeight="1" x14ac:dyDescent="0.35">
      <c r="A33" s="459" t="s">
        <v>247</v>
      </c>
      <c r="B33" s="472">
        <v>62667</v>
      </c>
      <c r="C33" s="249"/>
      <c r="D33" s="247"/>
      <c r="E33" s="247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/>
      <c r="AU33" s="248"/>
      <c r="AV33" s="248"/>
      <c r="AW33" s="248"/>
      <c r="AX33" s="248"/>
      <c r="AY33" s="248"/>
      <c r="AZ33" s="248"/>
      <c r="BA33" s="248"/>
      <c r="BB33" s="248"/>
      <c r="BC33" s="248"/>
      <c r="BD33" s="248"/>
      <c r="BE33" s="248"/>
      <c r="BF33" s="248"/>
      <c r="BG33" s="248"/>
      <c r="BH33" s="248"/>
      <c r="BI33" s="248"/>
      <c r="BJ33" s="248"/>
      <c r="BK33" s="248"/>
      <c r="BL33" s="248"/>
      <c r="BM33" s="248"/>
      <c r="BN33" s="248"/>
      <c r="BO33" s="248"/>
      <c r="BP33" s="248"/>
      <c r="BQ33" s="248"/>
      <c r="BR33" s="248"/>
      <c r="BS33" s="248"/>
      <c r="BT33" s="248"/>
      <c r="BU33" s="248"/>
      <c r="BV33" s="248"/>
      <c r="BW33" s="248"/>
      <c r="BX33" s="248"/>
      <c r="BY33" s="248"/>
      <c r="BZ33" s="248"/>
      <c r="CA33" s="248"/>
      <c r="CB33" s="248"/>
      <c r="CC33" s="248"/>
      <c r="CD33" s="248"/>
      <c r="CE33" s="248"/>
      <c r="CF33" s="248"/>
      <c r="CG33" s="248"/>
      <c r="CH33" s="248"/>
      <c r="CI33" s="248"/>
      <c r="CJ33" s="248"/>
      <c r="CK33" s="248"/>
      <c r="CL33" s="248"/>
      <c r="CM33" s="248"/>
      <c r="CN33" s="248"/>
      <c r="CO33" s="248"/>
      <c r="CP33" s="248"/>
      <c r="CQ33" s="248"/>
      <c r="CR33" s="248"/>
      <c r="CS33" s="248"/>
      <c r="CT33" s="248"/>
      <c r="CU33" s="248"/>
      <c r="CV33" s="248"/>
      <c r="CW33" s="248"/>
      <c r="CX33" s="248"/>
      <c r="CY33" s="248"/>
      <c r="CZ33" s="248"/>
      <c r="DA33" s="248"/>
      <c r="DB33" s="248"/>
      <c r="DC33" s="248"/>
      <c r="DD33" s="248"/>
      <c r="DE33" s="248"/>
      <c r="DF33" s="248"/>
      <c r="DG33" s="248"/>
      <c r="DH33" s="248"/>
      <c r="DI33" s="248"/>
      <c r="DJ33" s="248"/>
      <c r="DK33" s="248"/>
      <c r="DL33" s="248"/>
      <c r="DM33" s="248"/>
      <c r="DN33" s="248"/>
      <c r="DO33" s="248"/>
      <c r="DP33" s="248"/>
      <c r="DQ33" s="248"/>
      <c r="DR33" s="248"/>
      <c r="DS33" s="248"/>
      <c r="DT33" s="248"/>
      <c r="DU33" s="248"/>
      <c r="DV33" s="248"/>
      <c r="DW33" s="248"/>
      <c r="DX33" s="248"/>
      <c r="DY33" s="248"/>
      <c r="DZ33" s="248"/>
      <c r="EA33" s="248"/>
      <c r="EB33" s="248"/>
      <c r="EC33" s="248"/>
      <c r="ED33" s="248"/>
      <c r="EE33" s="248"/>
      <c r="EF33" s="248"/>
      <c r="EG33" s="248"/>
      <c r="EH33" s="248"/>
      <c r="EI33" s="248"/>
      <c r="EJ33" s="248"/>
      <c r="EK33" s="248"/>
      <c r="EL33" s="248"/>
      <c r="EM33" s="248"/>
      <c r="EN33" s="248"/>
      <c r="EO33" s="248"/>
      <c r="EP33" s="248"/>
      <c r="EQ33" s="248"/>
      <c r="ER33" s="248"/>
      <c r="ES33" s="248"/>
      <c r="ET33" s="248"/>
      <c r="EU33" s="248"/>
      <c r="EV33" s="248"/>
      <c r="EW33" s="248"/>
      <c r="EX33" s="248"/>
      <c r="EY33" s="248"/>
      <c r="EZ33" s="248"/>
      <c r="FA33" s="248"/>
      <c r="FB33" s="248"/>
      <c r="FC33" s="248"/>
      <c r="FD33" s="248"/>
      <c r="FE33" s="248"/>
      <c r="FF33" s="248"/>
      <c r="FG33" s="248"/>
      <c r="FH33" s="248"/>
      <c r="FI33" s="248"/>
      <c r="FJ33" s="248"/>
      <c r="FK33" s="248"/>
      <c r="FL33" s="248"/>
      <c r="FM33" s="248"/>
      <c r="FN33" s="248"/>
      <c r="FO33" s="248"/>
      <c r="FP33" s="248"/>
      <c r="FQ33" s="248"/>
      <c r="FR33" s="248"/>
      <c r="FS33" s="248"/>
      <c r="FT33" s="248"/>
      <c r="FU33" s="248"/>
      <c r="FV33" s="248"/>
      <c r="FW33" s="248"/>
      <c r="FX33" s="248"/>
      <c r="FY33" s="248"/>
      <c r="FZ33" s="248"/>
      <c r="GA33" s="248"/>
      <c r="GB33" s="248"/>
      <c r="GC33" s="248"/>
      <c r="GD33" s="248"/>
      <c r="GE33" s="248"/>
      <c r="GF33" s="248"/>
      <c r="GG33" s="248"/>
      <c r="GH33" s="248"/>
      <c r="GI33" s="248"/>
      <c r="GJ33" s="248"/>
      <c r="GK33" s="248"/>
      <c r="GL33" s="248"/>
      <c r="GM33" s="248"/>
      <c r="GN33" s="248"/>
      <c r="GO33" s="248"/>
      <c r="GP33" s="248"/>
      <c r="GQ33" s="248"/>
      <c r="GR33" s="248"/>
      <c r="GS33" s="248"/>
      <c r="GT33" s="248"/>
      <c r="GU33" s="248"/>
      <c r="GV33" s="248"/>
      <c r="GW33" s="248"/>
      <c r="GX33" s="248"/>
      <c r="GY33" s="248"/>
      <c r="GZ33" s="248"/>
      <c r="HA33" s="248"/>
      <c r="HB33" s="248"/>
      <c r="HC33" s="248"/>
      <c r="HD33" s="248"/>
      <c r="HE33" s="248"/>
      <c r="HF33" s="248"/>
      <c r="HG33" s="248"/>
      <c r="HH33" s="248"/>
      <c r="HI33" s="248"/>
      <c r="HJ33" s="248"/>
      <c r="HK33" s="248"/>
      <c r="HL33" s="248"/>
      <c r="HM33" s="248"/>
      <c r="HN33" s="248"/>
      <c r="HO33" s="248"/>
      <c r="HP33" s="248"/>
      <c r="HQ33" s="248"/>
      <c r="HR33" s="248"/>
      <c r="HS33" s="248"/>
      <c r="HT33" s="248"/>
      <c r="HU33" s="248"/>
      <c r="HV33" s="248"/>
      <c r="HW33" s="248"/>
      <c r="HX33" s="248"/>
      <c r="HY33" s="248"/>
      <c r="HZ33" s="248"/>
      <c r="IA33" s="248"/>
      <c r="IB33" s="248"/>
      <c r="IC33" s="248"/>
      <c r="ID33" s="248"/>
      <c r="IE33" s="248"/>
      <c r="IF33" s="248"/>
      <c r="IG33" s="248"/>
      <c r="IH33" s="248"/>
      <c r="II33" s="248"/>
      <c r="IJ33" s="248"/>
      <c r="IK33" s="248"/>
      <c r="IL33" s="248"/>
      <c r="IM33" s="248"/>
      <c r="IN33" s="248"/>
      <c r="IO33" s="248"/>
      <c r="IP33" s="248"/>
      <c r="IQ33" s="248"/>
      <c r="IR33" s="248"/>
      <c r="IS33" s="248"/>
      <c r="IT33" s="248"/>
      <c r="IU33" s="248"/>
      <c r="IV33" s="248"/>
    </row>
    <row r="34" spans="1:256" ht="25.15" customHeight="1" x14ac:dyDescent="0.35">
      <c r="A34" s="459" t="s">
        <v>215</v>
      </c>
      <c r="B34" s="472">
        <v>57524</v>
      </c>
      <c r="C34" s="249"/>
      <c r="D34" s="247"/>
      <c r="E34" s="247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248"/>
      <c r="AK34" s="248"/>
      <c r="AL34" s="248"/>
      <c r="AM34" s="248"/>
      <c r="AN34" s="248"/>
      <c r="AO34" s="248"/>
      <c r="AP34" s="248"/>
      <c r="AQ34" s="248"/>
      <c r="AR34" s="248"/>
      <c r="AS34" s="248"/>
      <c r="AT34" s="248"/>
      <c r="AU34" s="248"/>
      <c r="AV34" s="248"/>
      <c r="AW34" s="248"/>
      <c r="AX34" s="248"/>
      <c r="AY34" s="248"/>
      <c r="AZ34" s="248"/>
      <c r="BA34" s="248"/>
      <c r="BB34" s="248"/>
      <c r="BC34" s="248"/>
      <c r="BD34" s="248"/>
      <c r="BE34" s="248"/>
      <c r="BF34" s="248"/>
      <c r="BG34" s="248"/>
      <c r="BH34" s="248"/>
      <c r="BI34" s="248"/>
      <c r="BJ34" s="248"/>
      <c r="BK34" s="248"/>
      <c r="BL34" s="248"/>
      <c r="BM34" s="248"/>
      <c r="BN34" s="248"/>
      <c r="BO34" s="248"/>
      <c r="BP34" s="248"/>
      <c r="BQ34" s="248"/>
      <c r="BR34" s="248"/>
      <c r="BS34" s="248"/>
      <c r="BT34" s="248"/>
      <c r="BU34" s="248"/>
      <c r="BV34" s="248"/>
      <c r="BW34" s="248"/>
      <c r="BX34" s="248"/>
      <c r="BY34" s="248"/>
      <c r="BZ34" s="248"/>
      <c r="CA34" s="248"/>
      <c r="CB34" s="248"/>
      <c r="CC34" s="248"/>
      <c r="CD34" s="248"/>
      <c r="CE34" s="248"/>
      <c r="CF34" s="248"/>
      <c r="CG34" s="248"/>
      <c r="CH34" s="248"/>
      <c r="CI34" s="248"/>
      <c r="CJ34" s="248"/>
      <c r="CK34" s="248"/>
      <c r="CL34" s="248"/>
      <c r="CM34" s="248"/>
      <c r="CN34" s="248"/>
      <c r="CO34" s="248"/>
      <c r="CP34" s="248"/>
      <c r="CQ34" s="248"/>
      <c r="CR34" s="248"/>
      <c r="CS34" s="248"/>
      <c r="CT34" s="248"/>
      <c r="CU34" s="248"/>
      <c r="CV34" s="248"/>
      <c r="CW34" s="248"/>
      <c r="CX34" s="248"/>
      <c r="CY34" s="248"/>
      <c r="CZ34" s="248"/>
      <c r="DA34" s="248"/>
      <c r="DB34" s="248"/>
      <c r="DC34" s="248"/>
      <c r="DD34" s="248"/>
      <c r="DE34" s="248"/>
      <c r="DF34" s="248"/>
      <c r="DG34" s="248"/>
      <c r="DH34" s="248"/>
      <c r="DI34" s="248"/>
      <c r="DJ34" s="248"/>
      <c r="DK34" s="248"/>
      <c r="DL34" s="248"/>
      <c r="DM34" s="248"/>
      <c r="DN34" s="248"/>
      <c r="DO34" s="248"/>
      <c r="DP34" s="248"/>
      <c r="DQ34" s="248"/>
      <c r="DR34" s="248"/>
      <c r="DS34" s="248"/>
      <c r="DT34" s="248"/>
      <c r="DU34" s="248"/>
      <c r="DV34" s="248"/>
      <c r="DW34" s="248"/>
      <c r="DX34" s="248"/>
      <c r="DY34" s="248"/>
      <c r="DZ34" s="248"/>
      <c r="EA34" s="248"/>
      <c r="EB34" s="248"/>
      <c r="EC34" s="248"/>
      <c r="ED34" s="248"/>
      <c r="EE34" s="248"/>
      <c r="EF34" s="248"/>
      <c r="EG34" s="248"/>
      <c r="EH34" s="248"/>
      <c r="EI34" s="248"/>
      <c r="EJ34" s="248"/>
      <c r="EK34" s="248"/>
      <c r="EL34" s="248"/>
      <c r="EM34" s="248"/>
      <c r="EN34" s="248"/>
      <c r="EO34" s="248"/>
      <c r="EP34" s="248"/>
      <c r="EQ34" s="248"/>
      <c r="ER34" s="248"/>
      <c r="ES34" s="248"/>
      <c r="ET34" s="248"/>
      <c r="EU34" s="248"/>
      <c r="EV34" s="248"/>
      <c r="EW34" s="248"/>
      <c r="EX34" s="248"/>
      <c r="EY34" s="248"/>
      <c r="EZ34" s="248"/>
      <c r="FA34" s="248"/>
      <c r="FB34" s="248"/>
      <c r="FC34" s="248"/>
      <c r="FD34" s="248"/>
      <c r="FE34" s="248"/>
      <c r="FF34" s="248"/>
      <c r="FG34" s="248"/>
      <c r="FH34" s="248"/>
      <c r="FI34" s="248"/>
      <c r="FJ34" s="248"/>
      <c r="FK34" s="248"/>
      <c r="FL34" s="248"/>
      <c r="FM34" s="248"/>
      <c r="FN34" s="248"/>
      <c r="FO34" s="248"/>
      <c r="FP34" s="248"/>
      <c r="FQ34" s="248"/>
      <c r="FR34" s="248"/>
      <c r="FS34" s="248"/>
      <c r="FT34" s="248"/>
      <c r="FU34" s="248"/>
      <c r="FV34" s="248"/>
      <c r="FW34" s="248"/>
      <c r="FX34" s="248"/>
      <c r="FY34" s="248"/>
      <c r="FZ34" s="248"/>
      <c r="GA34" s="248"/>
      <c r="GB34" s="248"/>
      <c r="GC34" s="248"/>
      <c r="GD34" s="248"/>
      <c r="GE34" s="248"/>
      <c r="GF34" s="248"/>
      <c r="GG34" s="248"/>
      <c r="GH34" s="248"/>
      <c r="GI34" s="248"/>
      <c r="GJ34" s="248"/>
      <c r="GK34" s="248"/>
      <c r="GL34" s="248"/>
      <c r="GM34" s="248"/>
      <c r="GN34" s="248"/>
      <c r="GO34" s="248"/>
      <c r="GP34" s="248"/>
      <c r="GQ34" s="248"/>
      <c r="GR34" s="248"/>
      <c r="GS34" s="248"/>
      <c r="GT34" s="248"/>
      <c r="GU34" s="248"/>
      <c r="GV34" s="248"/>
      <c r="GW34" s="248"/>
      <c r="GX34" s="248"/>
      <c r="GY34" s="248"/>
      <c r="GZ34" s="248"/>
      <c r="HA34" s="248"/>
      <c r="HB34" s="248"/>
      <c r="HC34" s="248"/>
      <c r="HD34" s="248"/>
      <c r="HE34" s="248"/>
      <c r="HF34" s="248"/>
      <c r="HG34" s="248"/>
      <c r="HH34" s="248"/>
      <c r="HI34" s="248"/>
      <c r="HJ34" s="248"/>
      <c r="HK34" s="248"/>
      <c r="HL34" s="248"/>
      <c r="HM34" s="248"/>
      <c r="HN34" s="248"/>
      <c r="HO34" s="248"/>
      <c r="HP34" s="248"/>
      <c r="HQ34" s="248"/>
      <c r="HR34" s="248"/>
      <c r="HS34" s="248"/>
      <c r="HT34" s="248"/>
      <c r="HU34" s="248"/>
      <c r="HV34" s="248"/>
      <c r="HW34" s="248"/>
      <c r="HX34" s="248"/>
      <c r="HY34" s="248"/>
      <c r="HZ34" s="248"/>
      <c r="IA34" s="248"/>
      <c r="IB34" s="248"/>
      <c r="IC34" s="248"/>
      <c r="ID34" s="248"/>
      <c r="IE34" s="248"/>
      <c r="IF34" s="248"/>
      <c r="IG34" s="248"/>
      <c r="IH34" s="248"/>
      <c r="II34" s="248"/>
      <c r="IJ34" s="248"/>
      <c r="IK34" s="248"/>
      <c r="IL34" s="248"/>
      <c r="IM34" s="248"/>
      <c r="IN34" s="248"/>
      <c r="IO34" s="248"/>
      <c r="IP34" s="248"/>
      <c r="IQ34" s="248"/>
      <c r="IR34" s="248"/>
      <c r="IS34" s="248"/>
      <c r="IT34" s="248"/>
      <c r="IU34" s="248"/>
      <c r="IV34" s="248"/>
    </row>
    <row r="35" spans="1:256" ht="25.15" customHeight="1" x14ac:dyDescent="0.35">
      <c r="A35" s="459" t="s">
        <v>179</v>
      </c>
      <c r="B35" s="473">
        <v>160092.54</v>
      </c>
      <c r="C35" s="249"/>
      <c r="D35" s="247"/>
      <c r="E35" s="247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248"/>
      <c r="BO35" s="248"/>
      <c r="BP35" s="248"/>
      <c r="BQ35" s="248"/>
      <c r="BR35" s="248"/>
      <c r="BS35" s="248"/>
      <c r="BT35" s="248"/>
      <c r="BU35" s="248"/>
      <c r="BV35" s="248"/>
      <c r="BW35" s="248"/>
      <c r="BX35" s="248"/>
      <c r="BY35" s="248"/>
      <c r="BZ35" s="248"/>
      <c r="CA35" s="248"/>
      <c r="CB35" s="248"/>
      <c r="CC35" s="248"/>
      <c r="CD35" s="248"/>
      <c r="CE35" s="248"/>
      <c r="CF35" s="248"/>
      <c r="CG35" s="248"/>
      <c r="CH35" s="248"/>
      <c r="CI35" s="248"/>
      <c r="CJ35" s="248"/>
      <c r="CK35" s="248"/>
      <c r="CL35" s="248"/>
      <c r="CM35" s="248"/>
      <c r="CN35" s="248"/>
      <c r="CO35" s="248"/>
      <c r="CP35" s="248"/>
      <c r="CQ35" s="248"/>
      <c r="CR35" s="248"/>
      <c r="CS35" s="248"/>
      <c r="CT35" s="248"/>
      <c r="CU35" s="248"/>
      <c r="CV35" s="248"/>
      <c r="CW35" s="248"/>
      <c r="CX35" s="248"/>
      <c r="CY35" s="248"/>
      <c r="CZ35" s="248"/>
      <c r="DA35" s="248"/>
      <c r="DB35" s="248"/>
      <c r="DC35" s="248"/>
      <c r="DD35" s="248"/>
      <c r="DE35" s="248"/>
      <c r="DF35" s="248"/>
      <c r="DG35" s="248"/>
      <c r="DH35" s="248"/>
      <c r="DI35" s="248"/>
      <c r="DJ35" s="248"/>
      <c r="DK35" s="248"/>
      <c r="DL35" s="248"/>
      <c r="DM35" s="248"/>
      <c r="DN35" s="248"/>
      <c r="DO35" s="248"/>
      <c r="DP35" s="248"/>
      <c r="DQ35" s="248"/>
      <c r="DR35" s="248"/>
      <c r="DS35" s="248"/>
      <c r="DT35" s="248"/>
      <c r="DU35" s="248"/>
      <c r="DV35" s="248"/>
      <c r="DW35" s="248"/>
      <c r="DX35" s="248"/>
      <c r="DY35" s="248"/>
      <c r="DZ35" s="248"/>
      <c r="EA35" s="248"/>
      <c r="EB35" s="248"/>
      <c r="EC35" s="248"/>
      <c r="ED35" s="248"/>
      <c r="EE35" s="248"/>
      <c r="EF35" s="248"/>
      <c r="EG35" s="248"/>
      <c r="EH35" s="248"/>
      <c r="EI35" s="248"/>
      <c r="EJ35" s="248"/>
      <c r="EK35" s="248"/>
      <c r="EL35" s="248"/>
      <c r="EM35" s="248"/>
      <c r="EN35" s="248"/>
      <c r="EO35" s="248"/>
      <c r="EP35" s="248"/>
      <c r="EQ35" s="248"/>
      <c r="ER35" s="248"/>
      <c r="ES35" s="248"/>
      <c r="ET35" s="248"/>
      <c r="EU35" s="248"/>
      <c r="EV35" s="248"/>
      <c r="EW35" s="248"/>
      <c r="EX35" s="248"/>
      <c r="EY35" s="248"/>
      <c r="EZ35" s="248"/>
      <c r="FA35" s="248"/>
      <c r="FB35" s="248"/>
      <c r="FC35" s="248"/>
      <c r="FD35" s="248"/>
      <c r="FE35" s="248"/>
      <c r="FF35" s="248"/>
      <c r="FG35" s="248"/>
      <c r="FH35" s="248"/>
      <c r="FI35" s="248"/>
      <c r="FJ35" s="248"/>
      <c r="FK35" s="248"/>
      <c r="FL35" s="248"/>
      <c r="FM35" s="248"/>
      <c r="FN35" s="248"/>
      <c r="FO35" s="248"/>
      <c r="FP35" s="248"/>
      <c r="FQ35" s="248"/>
      <c r="FR35" s="248"/>
      <c r="FS35" s="248"/>
      <c r="FT35" s="248"/>
      <c r="FU35" s="248"/>
      <c r="FV35" s="248"/>
      <c r="FW35" s="248"/>
      <c r="FX35" s="248"/>
      <c r="FY35" s="248"/>
      <c r="FZ35" s="248"/>
      <c r="GA35" s="248"/>
      <c r="GB35" s="248"/>
      <c r="GC35" s="248"/>
      <c r="GD35" s="248"/>
      <c r="GE35" s="248"/>
      <c r="GF35" s="248"/>
      <c r="GG35" s="248"/>
      <c r="GH35" s="248"/>
      <c r="GI35" s="248"/>
      <c r="GJ35" s="248"/>
      <c r="GK35" s="248"/>
      <c r="GL35" s="248"/>
      <c r="GM35" s="248"/>
      <c r="GN35" s="248"/>
      <c r="GO35" s="248"/>
      <c r="GP35" s="248"/>
      <c r="GQ35" s="248"/>
      <c r="GR35" s="248"/>
      <c r="GS35" s="248"/>
      <c r="GT35" s="248"/>
      <c r="GU35" s="248"/>
      <c r="GV35" s="248"/>
      <c r="GW35" s="248"/>
      <c r="GX35" s="248"/>
      <c r="GY35" s="248"/>
      <c r="GZ35" s="248"/>
      <c r="HA35" s="248"/>
      <c r="HB35" s="248"/>
      <c r="HC35" s="248"/>
      <c r="HD35" s="248"/>
      <c r="HE35" s="248"/>
      <c r="HF35" s="248"/>
      <c r="HG35" s="248"/>
      <c r="HH35" s="248"/>
      <c r="HI35" s="248"/>
      <c r="HJ35" s="248"/>
      <c r="HK35" s="248"/>
      <c r="HL35" s="248"/>
      <c r="HM35" s="248"/>
      <c r="HN35" s="248"/>
      <c r="HO35" s="248"/>
      <c r="HP35" s="248"/>
      <c r="HQ35" s="248"/>
      <c r="HR35" s="248"/>
      <c r="HS35" s="248"/>
      <c r="HT35" s="248"/>
      <c r="HU35" s="248"/>
      <c r="HV35" s="248"/>
      <c r="HW35" s="248"/>
      <c r="HX35" s="248"/>
      <c r="HY35" s="248"/>
      <c r="HZ35" s="248"/>
      <c r="IA35" s="248"/>
      <c r="IB35" s="248"/>
      <c r="IC35" s="248"/>
      <c r="ID35" s="248"/>
      <c r="IE35" s="248"/>
      <c r="IF35" s="248"/>
      <c r="IG35" s="248"/>
      <c r="IH35" s="248"/>
      <c r="II35" s="248"/>
      <c r="IJ35" s="248"/>
      <c r="IK35" s="248"/>
      <c r="IL35" s="248"/>
      <c r="IM35" s="248"/>
      <c r="IN35" s="248"/>
      <c r="IO35" s="248"/>
      <c r="IP35" s="248"/>
      <c r="IQ35" s="248"/>
      <c r="IR35" s="248"/>
      <c r="IS35" s="248"/>
      <c r="IT35" s="248"/>
      <c r="IU35" s="248"/>
      <c r="IV35" s="248"/>
    </row>
    <row r="36" spans="1:256" ht="25.15" customHeight="1" x14ac:dyDescent="0.35">
      <c r="A36" s="459" t="s">
        <v>180</v>
      </c>
      <c r="B36" s="472">
        <v>137827</v>
      </c>
      <c r="C36" s="246"/>
      <c r="D36" s="247"/>
      <c r="E36" s="247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8"/>
      <c r="AO36" s="248"/>
      <c r="AP36" s="248"/>
      <c r="AQ36" s="248"/>
      <c r="AR36" s="248"/>
      <c r="AS36" s="248"/>
      <c r="AT36" s="248"/>
      <c r="AU36" s="248"/>
      <c r="AV36" s="248"/>
      <c r="AW36" s="248"/>
      <c r="AX36" s="248"/>
      <c r="AY36" s="248"/>
      <c r="AZ36" s="248"/>
      <c r="BA36" s="248"/>
      <c r="BB36" s="248"/>
      <c r="BC36" s="248"/>
      <c r="BD36" s="248"/>
      <c r="BE36" s="248"/>
      <c r="BF36" s="248"/>
      <c r="BG36" s="248"/>
      <c r="BH36" s="248"/>
      <c r="BI36" s="248"/>
      <c r="BJ36" s="248"/>
      <c r="BK36" s="248"/>
      <c r="BL36" s="248"/>
      <c r="BM36" s="248"/>
      <c r="BN36" s="248"/>
      <c r="BO36" s="248"/>
      <c r="BP36" s="248"/>
      <c r="BQ36" s="248"/>
      <c r="BR36" s="248"/>
      <c r="BS36" s="248"/>
      <c r="BT36" s="248"/>
      <c r="BU36" s="248"/>
      <c r="BV36" s="248"/>
      <c r="BW36" s="248"/>
      <c r="BX36" s="248"/>
      <c r="BY36" s="248"/>
      <c r="BZ36" s="248"/>
      <c r="CA36" s="248"/>
      <c r="CB36" s="248"/>
      <c r="CC36" s="248"/>
      <c r="CD36" s="248"/>
      <c r="CE36" s="248"/>
      <c r="CF36" s="248"/>
      <c r="CG36" s="248"/>
      <c r="CH36" s="248"/>
      <c r="CI36" s="248"/>
      <c r="CJ36" s="248"/>
      <c r="CK36" s="248"/>
      <c r="CL36" s="248"/>
      <c r="CM36" s="248"/>
      <c r="CN36" s="248"/>
      <c r="CO36" s="248"/>
      <c r="CP36" s="248"/>
      <c r="CQ36" s="248"/>
      <c r="CR36" s="248"/>
      <c r="CS36" s="248"/>
      <c r="CT36" s="248"/>
      <c r="CU36" s="248"/>
      <c r="CV36" s="248"/>
      <c r="CW36" s="248"/>
      <c r="CX36" s="248"/>
      <c r="CY36" s="248"/>
      <c r="CZ36" s="248"/>
      <c r="DA36" s="248"/>
      <c r="DB36" s="248"/>
      <c r="DC36" s="248"/>
      <c r="DD36" s="248"/>
      <c r="DE36" s="248"/>
      <c r="DF36" s="248"/>
      <c r="DG36" s="248"/>
      <c r="DH36" s="248"/>
      <c r="DI36" s="248"/>
      <c r="DJ36" s="248"/>
      <c r="DK36" s="248"/>
      <c r="DL36" s="248"/>
      <c r="DM36" s="248"/>
      <c r="DN36" s="248"/>
      <c r="DO36" s="248"/>
      <c r="DP36" s="248"/>
      <c r="DQ36" s="248"/>
      <c r="DR36" s="248"/>
      <c r="DS36" s="248"/>
      <c r="DT36" s="248"/>
      <c r="DU36" s="248"/>
      <c r="DV36" s="248"/>
      <c r="DW36" s="248"/>
      <c r="DX36" s="248"/>
      <c r="DY36" s="248"/>
      <c r="DZ36" s="248"/>
      <c r="EA36" s="248"/>
      <c r="EB36" s="248"/>
      <c r="EC36" s="248"/>
      <c r="ED36" s="248"/>
      <c r="EE36" s="248"/>
      <c r="EF36" s="248"/>
      <c r="EG36" s="248"/>
      <c r="EH36" s="248"/>
      <c r="EI36" s="248"/>
      <c r="EJ36" s="248"/>
      <c r="EK36" s="248"/>
      <c r="EL36" s="248"/>
      <c r="EM36" s="248"/>
      <c r="EN36" s="248"/>
      <c r="EO36" s="248"/>
      <c r="EP36" s="248"/>
      <c r="EQ36" s="248"/>
      <c r="ER36" s="248"/>
      <c r="ES36" s="248"/>
      <c r="ET36" s="248"/>
      <c r="EU36" s="248"/>
      <c r="EV36" s="248"/>
      <c r="EW36" s="248"/>
      <c r="EX36" s="248"/>
      <c r="EY36" s="248"/>
      <c r="EZ36" s="248"/>
      <c r="FA36" s="248"/>
      <c r="FB36" s="248"/>
      <c r="FC36" s="248"/>
      <c r="FD36" s="248"/>
      <c r="FE36" s="248"/>
      <c r="FF36" s="248"/>
      <c r="FG36" s="248"/>
      <c r="FH36" s="248"/>
      <c r="FI36" s="248"/>
      <c r="FJ36" s="248"/>
      <c r="FK36" s="248"/>
      <c r="FL36" s="248"/>
      <c r="FM36" s="248"/>
      <c r="FN36" s="248"/>
      <c r="FO36" s="248"/>
      <c r="FP36" s="248"/>
      <c r="FQ36" s="248"/>
      <c r="FR36" s="248"/>
      <c r="FS36" s="248"/>
      <c r="FT36" s="248"/>
      <c r="FU36" s="248"/>
      <c r="FV36" s="248"/>
      <c r="FW36" s="248"/>
      <c r="FX36" s="248"/>
      <c r="FY36" s="248"/>
      <c r="FZ36" s="248"/>
      <c r="GA36" s="248"/>
      <c r="GB36" s="248"/>
      <c r="GC36" s="248"/>
      <c r="GD36" s="248"/>
      <c r="GE36" s="248"/>
      <c r="GF36" s="248"/>
      <c r="GG36" s="248"/>
      <c r="GH36" s="248"/>
      <c r="GI36" s="248"/>
      <c r="GJ36" s="248"/>
      <c r="GK36" s="248"/>
      <c r="GL36" s="248"/>
      <c r="GM36" s="248"/>
      <c r="GN36" s="248"/>
      <c r="GO36" s="248"/>
      <c r="GP36" s="248"/>
      <c r="GQ36" s="248"/>
      <c r="GR36" s="248"/>
      <c r="GS36" s="248"/>
      <c r="GT36" s="248"/>
      <c r="GU36" s="248"/>
      <c r="GV36" s="248"/>
      <c r="GW36" s="248"/>
      <c r="GX36" s="248"/>
      <c r="GY36" s="248"/>
      <c r="GZ36" s="248"/>
      <c r="HA36" s="248"/>
      <c r="HB36" s="248"/>
      <c r="HC36" s="248"/>
      <c r="HD36" s="248"/>
      <c r="HE36" s="248"/>
      <c r="HF36" s="248"/>
      <c r="HG36" s="248"/>
      <c r="HH36" s="248"/>
      <c r="HI36" s="248"/>
      <c r="HJ36" s="248"/>
      <c r="HK36" s="248"/>
      <c r="HL36" s="248"/>
      <c r="HM36" s="248"/>
      <c r="HN36" s="248"/>
      <c r="HO36" s="248"/>
      <c r="HP36" s="248"/>
      <c r="HQ36" s="248"/>
      <c r="HR36" s="248"/>
      <c r="HS36" s="248"/>
      <c r="HT36" s="248"/>
      <c r="HU36" s="248"/>
      <c r="HV36" s="248"/>
      <c r="HW36" s="248"/>
      <c r="HX36" s="248"/>
      <c r="HY36" s="248"/>
      <c r="HZ36" s="248"/>
      <c r="IA36" s="248"/>
      <c r="IB36" s="248"/>
      <c r="IC36" s="248"/>
      <c r="ID36" s="248"/>
      <c r="IE36" s="248"/>
      <c r="IF36" s="248"/>
      <c r="IG36" s="248"/>
      <c r="IH36" s="248"/>
      <c r="II36" s="248"/>
      <c r="IJ36" s="248"/>
      <c r="IK36" s="248"/>
      <c r="IL36" s="248"/>
      <c r="IM36" s="248"/>
      <c r="IN36" s="248"/>
      <c r="IO36" s="248"/>
      <c r="IP36" s="248"/>
      <c r="IQ36" s="248"/>
      <c r="IR36" s="248"/>
      <c r="IS36" s="248"/>
      <c r="IT36" s="248"/>
      <c r="IU36" s="248"/>
      <c r="IV36" s="248"/>
    </row>
    <row r="37" spans="1:256" ht="25.15" hidden="1" customHeight="1" x14ac:dyDescent="0.35">
      <c r="A37" s="454" t="s">
        <v>13</v>
      </c>
      <c r="B37" s="455" t="s">
        <v>278</v>
      </c>
      <c r="C37" s="246"/>
      <c r="D37" s="247"/>
      <c r="E37" s="247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8"/>
      <c r="AX37" s="248"/>
      <c r="AY37" s="248"/>
      <c r="AZ37" s="248"/>
      <c r="BA37" s="248"/>
      <c r="BB37" s="248"/>
      <c r="BC37" s="248"/>
      <c r="BD37" s="248"/>
      <c r="BE37" s="248"/>
      <c r="BF37" s="248"/>
      <c r="BG37" s="248"/>
      <c r="BH37" s="248"/>
      <c r="BI37" s="248"/>
      <c r="BJ37" s="248"/>
      <c r="BK37" s="248"/>
      <c r="BL37" s="248"/>
      <c r="BM37" s="248"/>
      <c r="BN37" s="248"/>
      <c r="BO37" s="248"/>
      <c r="BP37" s="248"/>
      <c r="BQ37" s="248"/>
      <c r="BR37" s="248"/>
      <c r="BS37" s="248"/>
      <c r="BT37" s="248"/>
      <c r="BU37" s="248"/>
      <c r="BV37" s="248"/>
      <c r="BW37" s="248"/>
      <c r="BX37" s="248"/>
      <c r="BY37" s="248"/>
      <c r="BZ37" s="248"/>
      <c r="CA37" s="248"/>
      <c r="CB37" s="248"/>
      <c r="CC37" s="248"/>
      <c r="CD37" s="248"/>
      <c r="CE37" s="248"/>
      <c r="CF37" s="248"/>
      <c r="CG37" s="248"/>
      <c r="CH37" s="248"/>
      <c r="CI37" s="248"/>
      <c r="CJ37" s="248"/>
      <c r="CK37" s="248"/>
      <c r="CL37" s="248"/>
      <c r="CM37" s="248"/>
      <c r="CN37" s="248"/>
      <c r="CO37" s="248"/>
      <c r="CP37" s="248"/>
      <c r="CQ37" s="248"/>
      <c r="CR37" s="248"/>
      <c r="CS37" s="248"/>
      <c r="CT37" s="248"/>
      <c r="CU37" s="248"/>
      <c r="CV37" s="248"/>
      <c r="CW37" s="248"/>
      <c r="CX37" s="248"/>
      <c r="CY37" s="248"/>
      <c r="CZ37" s="248"/>
      <c r="DA37" s="248"/>
      <c r="DB37" s="248"/>
      <c r="DC37" s="248"/>
      <c r="DD37" s="248"/>
      <c r="DE37" s="248"/>
      <c r="DF37" s="248"/>
      <c r="DG37" s="248"/>
      <c r="DH37" s="248"/>
      <c r="DI37" s="248"/>
      <c r="DJ37" s="248"/>
      <c r="DK37" s="248"/>
      <c r="DL37" s="248"/>
      <c r="DM37" s="248"/>
      <c r="DN37" s="248"/>
      <c r="DO37" s="248"/>
      <c r="DP37" s="248"/>
      <c r="DQ37" s="248"/>
      <c r="DR37" s="248"/>
      <c r="DS37" s="248"/>
      <c r="DT37" s="248"/>
      <c r="DU37" s="248"/>
      <c r="DV37" s="248"/>
      <c r="DW37" s="248"/>
      <c r="DX37" s="248"/>
      <c r="DY37" s="248"/>
      <c r="DZ37" s="248"/>
      <c r="EA37" s="248"/>
      <c r="EB37" s="248"/>
      <c r="EC37" s="248"/>
      <c r="ED37" s="248"/>
      <c r="EE37" s="248"/>
      <c r="EF37" s="248"/>
      <c r="EG37" s="248"/>
      <c r="EH37" s="248"/>
      <c r="EI37" s="248"/>
      <c r="EJ37" s="248"/>
      <c r="EK37" s="248"/>
      <c r="EL37" s="248"/>
      <c r="EM37" s="248"/>
      <c r="EN37" s="248"/>
      <c r="EO37" s="248"/>
      <c r="EP37" s="248"/>
      <c r="EQ37" s="248"/>
      <c r="ER37" s="248"/>
      <c r="ES37" s="248"/>
      <c r="ET37" s="248"/>
      <c r="EU37" s="248"/>
      <c r="EV37" s="248"/>
      <c r="EW37" s="248"/>
      <c r="EX37" s="248"/>
      <c r="EY37" s="248"/>
      <c r="EZ37" s="248"/>
      <c r="FA37" s="248"/>
      <c r="FB37" s="248"/>
      <c r="FC37" s="248"/>
      <c r="FD37" s="248"/>
      <c r="FE37" s="248"/>
      <c r="FF37" s="248"/>
      <c r="FG37" s="248"/>
      <c r="FH37" s="248"/>
      <c r="FI37" s="248"/>
      <c r="FJ37" s="248"/>
      <c r="FK37" s="248"/>
      <c r="FL37" s="248"/>
      <c r="FM37" s="248"/>
      <c r="FN37" s="248"/>
      <c r="FO37" s="248"/>
      <c r="FP37" s="248"/>
      <c r="FQ37" s="248"/>
      <c r="FR37" s="248"/>
      <c r="FS37" s="248"/>
      <c r="FT37" s="248"/>
      <c r="FU37" s="248"/>
      <c r="FV37" s="248"/>
      <c r="FW37" s="248"/>
      <c r="FX37" s="248"/>
      <c r="FY37" s="248"/>
      <c r="FZ37" s="248"/>
      <c r="GA37" s="248"/>
      <c r="GB37" s="248"/>
      <c r="GC37" s="248"/>
      <c r="GD37" s="248"/>
      <c r="GE37" s="248"/>
      <c r="GF37" s="248"/>
      <c r="GG37" s="248"/>
      <c r="GH37" s="248"/>
      <c r="GI37" s="248"/>
      <c r="GJ37" s="248"/>
      <c r="GK37" s="248"/>
      <c r="GL37" s="248"/>
      <c r="GM37" s="248"/>
      <c r="GN37" s="248"/>
      <c r="GO37" s="248"/>
      <c r="GP37" s="248"/>
      <c r="GQ37" s="248"/>
      <c r="GR37" s="248"/>
      <c r="GS37" s="248"/>
      <c r="GT37" s="248"/>
      <c r="GU37" s="248"/>
      <c r="GV37" s="248"/>
      <c r="GW37" s="248"/>
      <c r="GX37" s="248"/>
      <c r="GY37" s="248"/>
      <c r="GZ37" s="248"/>
      <c r="HA37" s="248"/>
      <c r="HB37" s="248"/>
      <c r="HC37" s="248"/>
      <c r="HD37" s="248"/>
      <c r="HE37" s="248"/>
      <c r="HF37" s="248"/>
      <c r="HG37" s="248"/>
      <c r="HH37" s="248"/>
      <c r="HI37" s="248"/>
      <c r="HJ37" s="248"/>
      <c r="HK37" s="248"/>
      <c r="HL37" s="248"/>
      <c r="HM37" s="248"/>
      <c r="HN37" s="248"/>
      <c r="HO37" s="248"/>
      <c r="HP37" s="248"/>
      <c r="HQ37" s="248"/>
      <c r="HR37" s="248"/>
      <c r="HS37" s="248"/>
      <c r="HT37" s="248"/>
      <c r="HU37" s="248"/>
      <c r="HV37" s="248"/>
      <c r="HW37" s="248"/>
      <c r="HX37" s="248"/>
      <c r="HY37" s="248"/>
      <c r="HZ37" s="248"/>
      <c r="IA37" s="248"/>
      <c r="IB37" s="248"/>
      <c r="IC37" s="248"/>
      <c r="ID37" s="248"/>
      <c r="IE37" s="248"/>
      <c r="IF37" s="248"/>
      <c r="IG37" s="248"/>
      <c r="IH37" s="248"/>
      <c r="II37" s="248"/>
      <c r="IJ37" s="248"/>
      <c r="IK37" s="248"/>
      <c r="IL37" s="248"/>
      <c r="IM37" s="248"/>
      <c r="IN37" s="248"/>
      <c r="IO37" s="248"/>
      <c r="IP37" s="248"/>
      <c r="IQ37" s="248"/>
      <c r="IR37" s="248"/>
      <c r="IS37" s="248"/>
      <c r="IT37" s="248"/>
      <c r="IU37" s="248"/>
      <c r="IV37" s="248"/>
    </row>
    <row r="38" spans="1:256" ht="25.15" customHeight="1" x14ac:dyDescent="0.35">
      <c r="A38" s="459" t="s">
        <v>213</v>
      </c>
      <c r="B38" s="472">
        <v>680626.42</v>
      </c>
      <c r="C38" s="246"/>
      <c r="D38" s="247"/>
      <c r="E38" s="247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8"/>
      <c r="AO38" s="248"/>
      <c r="AP38" s="248"/>
      <c r="AQ38" s="248"/>
      <c r="AR38" s="248"/>
      <c r="AS38" s="248"/>
      <c r="AT38" s="248"/>
      <c r="AU38" s="248"/>
      <c r="AV38" s="248"/>
      <c r="AW38" s="248"/>
      <c r="AX38" s="248"/>
      <c r="AY38" s="248"/>
      <c r="AZ38" s="248"/>
      <c r="BA38" s="248"/>
      <c r="BB38" s="248"/>
      <c r="BC38" s="248"/>
      <c r="BD38" s="248"/>
      <c r="BE38" s="248"/>
      <c r="BF38" s="248"/>
      <c r="BG38" s="248"/>
      <c r="BH38" s="248"/>
      <c r="BI38" s="248"/>
      <c r="BJ38" s="248"/>
      <c r="BK38" s="248"/>
      <c r="BL38" s="248"/>
      <c r="BM38" s="248"/>
      <c r="BN38" s="248"/>
      <c r="BO38" s="248"/>
      <c r="BP38" s="248"/>
      <c r="BQ38" s="248"/>
      <c r="BR38" s="248"/>
      <c r="BS38" s="248"/>
      <c r="BT38" s="248"/>
      <c r="BU38" s="248"/>
      <c r="BV38" s="248"/>
      <c r="BW38" s="248"/>
      <c r="BX38" s="248"/>
      <c r="BY38" s="248"/>
      <c r="BZ38" s="248"/>
      <c r="CA38" s="248"/>
      <c r="CB38" s="248"/>
      <c r="CC38" s="248"/>
      <c r="CD38" s="248"/>
      <c r="CE38" s="248"/>
      <c r="CF38" s="248"/>
      <c r="CG38" s="248"/>
      <c r="CH38" s="248"/>
      <c r="CI38" s="248"/>
      <c r="CJ38" s="248"/>
      <c r="CK38" s="248"/>
      <c r="CL38" s="248"/>
      <c r="CM38" s="248"/>
      <c r="CN38" s="248"/>
      <c r="CO38" s="248"/>
      <c r="CP38" s="248"/>
      <c r="CQ38" s="248"/>
      <c r="CR38" s="248"/>
      <c r="CS38" s="248"/>
      <c r="CT38" s="248"/>
      <c r="CU38" s="248"/>
      <c r="CV38" s="248"/>
      <c r="CW38" s="248"/>
      <c r="CX38" s="248"/>
      <c r="CY38" s="248"/>
      <c r="CZ38" s="248"/>
      <c r="DA38" s="248"/>
      <c r="DB38" s="248"/>
      <c r="DC38" s="248"/>
      <c r="DD38" s="248"/>
      <c r="DE38" s="248"/>
      <c r="DF38" s="248"/>
      <c r="DG38" s="248"/>
      <c r="DH38" s="248"/>
      <c r="DI38" s="248"/>
      <c r="DJ38" s="248"/>
      <c r="DK38" s="248"/>
      <c r="DL38" s="248"/>
      <c r="DM38" s="248"/>
      <c r="DN38" s="248"/>
      <c r="DO38" s="248"/>
      <c r="DP38" s="248"/>
      <c r="DQ38" s="248"/>
      <c r="DR38" s="248"/>
      <c r="DS38" s="248"/>
      <c r="DT38" s="248"/>
      <c r="DU38" s="248"/>
      <c r="DV38" s="248"/>
      <c r="DW38" s="248"/>
      <c r="DX38" s="248"/>
      <c r="DY38" s="248"/>
      <c r="DZ38" s="248"/>
      <c r="EA38" s="248"/>
      <c r="EB38" s="248"/>
      <c r="EC38" s="248"/>
      <c r="ED38" s="248"/>
      <c r="EE38" s="248"/>
      <c r="EF38" s="248"/>
      <c r="EG38" s="248"/>
      <c r="EH38" s="248"/>
      <c r="EI38" s="248"/>
      <c r="EJ38" s="248"/>
      <c r="EK38" s="248"/>
      <c r="EL38" s="248"/>
      <c r="EM38" s="248"/>
      <c r="EN38" s="248"/>
      <c r="EO38" s="248"/>
      <c r="EP38" s="248"/>
      <c r="EQ38" s="248"/>
      <c r="ER38" s="248"/>
      <c r="ES38" s="248"/>
      <c r="ET38" s="248"/>
      <c r="EU38" s="248"/>
      <c r="EV38" s="248"/>
      <c r="EW38" s="248"/>
      <c r="EX38" s="248"/>
      <c r="EY38" s="248"/>
      <c r="EZ38" s="248"/>
      <c r="FA38" s="248"/>
      <c r="FB38" s="248"/>
      <c r="FC38" s="248"/>
      <c r="FD38" s="248"/>
      <c r="FE38" s="248"/>
      <c r="FF38" s="248"/>
      <c r="FG38" s="248"/>
      <c r="FH38" s="248"/>
      <c r="FI38" s="248"/>
      <c r="FJ38" s="248"/>
      <c r="FK38" s="248"/>
      <c r="FL38" s="248"/>
      <c r="FM38" s="248"/>
      <c r="FN38" s="248"/>
      <c r="FO38" s="248"/>
      <c r="FP38" s="248"/>
      <c r="FQ38" s="248"/>
      <c r="FR38" s="248"/>
      <c r="FS38" s="248"/>
      <c r="FT38" s="248"/>
      <c r="FU38" s="248"/>
      <c r="FV38" s="248"/>
      <c r="FW38" s="248"/>
      <c r="FX38" s="248"/>
      <c r="FY38" s="248"/>
      <c r="FZ38" s="248"/>
      <c r="GA38" s="248"/>
      <c r="GB38" s="248"/>
      <c r="GC38" s="248"/>
      <c r="GD38" s="248"/>
      <c r="GE38" s="248"/>
      <c r="GF38" s="248"/>
      <c r="GG38" s="248"/>
      <c r="GH38" s="248"/>
      <c r="GI38" s="248"/>
      <c r="GJ38" s="248"/>
      <c r="GK38" s="248"/>
      <c r="GL38" s="248"/>
      <c r="GM38" s="248"/>
      <c r="GN38" s="248"/>
      <c r="GO38" s="248"/>
      <c r="GP38" s="248"/>
      <c r="GQ38" s="248"/>
      <c r="GR38" s="248"/>
      <c r="GS38" s="248"/>
      <c r="GT38" s="248"/>
      <c r="GU38" s="248"/>
      <c r="GV38" s="248"/>
      <c r="GW38" s="248"/>
      <c r="GX38" s="248"/>
      <c r="GY38" s="248"/>
      <c r="GZ38" s="248"/>
      <c r="HA38" s="248"/>
      <c r="HB38" s="248"/>
      <c r="HC38" s="248"/>
      <c r="HD38" s="248"/>
      <c r="HE38" s="248"/>
      <c r="HF38" s="248"/>
      <c r="HG38" s="248"/>
      <c r="HH38" s="248"/>
      <c r="HI38" s="248"/>
      <c r="HJ38" s="248"/>
      <c r="HK38" s="248"/>
      <c r="HL38" s="248"/>
      <c r="HM38" s="248"/>
      <c r="HN38" s="248"/>
      <c r="HO38" s="248"/>
      <c r="HP38" s="248"/>
      <c r="HQ38" s="248"/>
      <c r="HR38" s="248"/>
      <c r="HS38" s="248"/>
      <c r="HT38" s="248"/>
      <c r="HU38" s="248"/>
      <c r="HV38" s="248"/>
      <c r="HW38" s="248"/>
      <c r="HX38" s="248"/>
      <c r="HY38" s="248"/>
      <c r="HZ38" s="248"/>
      <c r="IA38" s="248"/>
      <c r="IB38" s="248"/>
      <c r="IC38" s="248"/>
      <c r="ID38" s="248"/>
      <c r="IE38" s="248"/>
      <c r="IF38" s="248"/>
      <c r="IG38" s="248"/>
      <c r="IH38" s="248"/>
      <c r="II38" s="248"/>
      <c r="IJ38" s="248"/>
      <c r="IK38" s="248"/>
      <c r="IL38" s="248"/>
      <c r="IM38" s="248"/>
      <c r="IN38" s="248"/>
      <c r="IO38" s="248"/>
      <c r="IP38" s="248"/>
      <c r="IQ38" s="248"/>
      <c r="IR38" s="248"/>
      <c r="IS38" s="248"/>
      <c r="IT38" s="248"/>
      <c r="IU38" s="248"/>
      <c r="IV38" s="248"/>
    </row>
    <row r="39" spans="1:256" ht="25.15" customHeight="1" x14ac:dyDescent="0.35">
      <c r="A39" s="461" t="s">
        <v>181</v>
      </c>
      <c r="B39" s="473">
        <v>12246.68</v>
      </c>
      <c r="C39" s="246"/>
      <c r="D39" s="247"/>
      <c r="E39" s="247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8"/>
      <c r="AR39" s="248"/>
      <c r="AS39" s="248"/>
      <c r="AT39" s="248"/>
      <c r="AU39" s="248"/>
      <c r="AV39" s="248"/>
      <c r="AW39" s="248"/>
      <c r="AX39" s="248"/>
      <c r="AY39" s="248"/>
      <c r="AZ39" s="248"/>
      <c r="BA39" s="248"/>
      <c r="BB39" s="248"/>
      <c r="BC39" s="248"/>
      <c r="BD39" s="248"/>
      <c r="BE39" s="248"/>
      <c r="BF39" s="248"/>
      <c r="BG39" s="248"/>
      <c r="BH39" s="248"/>
      <c r="BI39" s="248"/>
      <c r="BJ39" s="248"/>
      <c r="BK39" s="248"/>
      <c r="BL39" s="248"/>
      <c r="BM39" s="248"/>
      <c r="BN39" s="248"/>
      <c r="BO39" s="248"/>
      <c r="BP39" s="248"/>
      <c r="BQ39" s="248"/>
      <c r="BR39" s="248"/>
      <c r="BS39" s="248"/>
      <c r="BT39" s="248"/>
      <c r="BU39" s="248"/>
      <c r="BV39" s="248"/>
      <c r="BW39" s="248"/>
      <c r="BX39" s="248"/>
      <c r="BY39" s="248"/>
      <c r="BZ39" s="248"/>
      <c r="CA39" s="248"/>
      <c r="CB39" s="248"/>
      <c r="CC39" s="248"/>
      <c r="CD39" s="248"/>
      <c r="CE39" s="248"/>
      <c r="CF39" s="248"/>
      <c r="CG39" s="248"/>
      <c r="CH39" s="248"/>
      <c r="CI39" s="248"/>
      <c r="CJ39" s="248"/>
      <c r="CK39" s="248"/>
      <c r="CL39" s="248"/>
      <c r="CM39" s="248"/>
      <c r="CN39" s="248"/>
      <c r="CO39" s="248"/>
      <c r="CP39" s="248"/>
      <c r="CQ39" s="248"/>
      <c r="CR39" s="248"/>
      <c r="CS39" s="248"/>
      <c r="CT39" s="248"/>
      <c r="CU39" s="248"/>
      <c r="CV39" s="248"/>
      <c r="CW39" s="248"/>
      <c r="CX39" s="248"/>
      <c r="CY39" s="248"/>
      <c r="CZ39" s="248"/>
      <c r="DA39" s="248"/>
      <c r="DB39" s="248"/>
      <c r="DC39" s="248"/>
      <c r="DD39" s="248"/>
      <c r="DE39" s="248"/>
      <c r="DF39" s="248"/>
      <c r="DG39" s="248"/>
      <c r="DH39" s="248"/>
      <c r="DI39" s="248"/>
      <c r="DJ39" s="248"/>
      <c r="DK39" s="248"/>
      <c r="DL39" s="248"/>
      <c r="DM39" s="248"/>
      <c r="DN39" s="248"/>
      <c r="DO39" s="248"/>
      <c r="DP39" s="248"/>
      <c r="DQ39" s="248"/>
      <c r="DR39" s="248"/>
      <c r="DS39" s="248"/>
      <c r="DT39" s="248"/>
      <c r="DU39" s="248"/>
      <c r="DV39" s="248"/>
      <c r="DW39" s="248"/>
      <c r="DX39" s="248"/>
      <c r="DY39" s="248"/>
      <c r="DZ39" s="248"/>
      <c r="EA39" s="248"/>
      <c r="EB39" s="248"/>
      <c r="EC39" s="248"/>
      <c r="ED39" s="248"/>
      <c r="EE39" s="248"/>
      <c r="EF39" s="248"/>
      <c r="EG39" s="248"/>
      <c r="EH39" s="248"/>
      <c r="EI39" s="248"/>
      <c r="EJ39" s="248"/>
      <c r="EK39" s="248"/>
      <c r="EL39" s="248"/>
      <c r="EM39" s="248"/>
      <c r="EN39" s="248"/>
      <c r="EO39" s="248"/>
      <c r="EP39" s="248"/>
      <c r="EQ39" s="248"/>
      <c r="ER39" s="248"/>
      <c r="ES39" s="248"/>
      <c r="ET39" s="248"/>
      <c r="EU39" s="248"/>
      <c r="EV39" s="248"/>
      <c r="EW39" s="248"/>
      <c r="EX39" s="248"/>
      <c r="EY39" s="248"/>
      <c r="EZ39" s="248"/>
      <c r="FA39" s="248"/>
      <c r="FB39" s="248"/>
      <c r="FC39" s="248"/>
      <c r="FD39" s="248"/>
      <c r="FE39" s="248"/>
      <c r="FF39" s="248"/>
      <c r="FG39" s="248"/>
      <c r="FH39" s="248"/>
      <c r="FI39" s="248"/>
      <c r="FJ39" s="248"/>
      <c r="FK39" s="248"/>
      <c r="FL39" s="248"/>
      <c r="FM39" s="248"/>
      <c r="FN39" s="248"/>
      <c r="FO39" s="248"/>
      <c r="FP39" s="248"/>
      <c r="FQ39" s="248"/>
      <c r="FR39" s="248"/>
      <c r="FS39" s="248"/>
      <c r="FT39" s="248"/>
      <c r="FU39" s="248"/>
      <c r="FV39" s="248"/>
      <c r="FW39" s="248"/>
      <c r="FX39" s="248"/>
      <c r="FY39" s="248"/>
      <c r="FZ39" s="248"/>
      <c r="GA39" s="248"/>
      <c r="GB39" s="248"/>
      <c r="GC39" s="248"/>
      <c r="GD39" s="248"/>
      <c r="GE39" s="248"/>
      <c r="GF39" s="248"/>
      <c r="GG39" s="248"/>
      <c r="GH39" s="248"/>
      <c r="GI39" s="248"/>
      <c r="GJ39" s="248"/>
      <c r="GK39" s="248"/>
      <c r="GL39" s="248"/>
      <c r="GM39" s="248"/>
      <c r="GN39" s="248"/>
      <c r="GO39" s="248"/>
      <c r="GP39" s="248"/>
      <c r="GQ39" s="248"/>
      <c r="GR39" s="248"/>
      <c r="GS39" s="248"/>
      <c r="GT39" s="248"/>
      <c r="GU39" s="248"/>
      <c r="GV39" s="248"/>
      <c r="GW39" s="248"/>
      <c r="GX39" s="248"/>
      <c r="GY39" s="248"/>
      <c r="GZ39" s="248"/>
      <c r="HA39" s="248"/>
      <c r="HB39" s="248"/>
      <c r="HC39" s="248"/>
      <c r="HD39" s="248"/>
      <c r="HE39" s="248"/>
      <c r="HF39" s="248"/>
      <c r="HG39" s="248"/>
      <c r="HH39" s="248"/>
      <c r="HI39" s="248"/>
      <c r="HJ39" s="248"/>
      <c r="HK39" s="248"/>
      <c r="HL39" s="248"/>
      <c r="HM39" s="248"/>
      <c r="HN39" s="248"/>
      <c r="HO39" s="248"/>
      <c r="HP39" s="248"/>
      <c r="HQ39" s="248"/>
      <c r="HR39" s="248"/>
      <c r="HS39" s="248"/>
      <c r="HT39" s="248"/>
      <c r="HU39" s="248"/>
      <c r="HV39" s="248"/>
      <c r="HW39" s="248"/>
      <c r="HX39" s="248"/>
      <c r="HY39" s="248"/>
      <c r="HZ39" s="248"/>
      <c r="IA39" s="248"/>
      <c r="IB39" s="248"/>
      <c r="IC39" s="248"/>
      <c r="ID39" s="248"/>
      <c r="IE39" s="248"/>
      <c r="IF39" s="248"/>
      <c r="IG39" s="248"/>
      <c r="IH39" s="248"/>
      <c r="II39" s="248"/>
      <c r="IJ39" s="248"/>
      <c r="IK39" s="248"/>
      <c r="IL39" s="248"/>
      <c r="IM39" s="248"/>
      <c r="IN39" s="248"/>
      <c r="IO39" s="248"/>
      <c r="IP39" s="248"/>
      <c r="IQ39" s="248"/>
      <c r="IR39" s="248"/>
      <c r="IS39" s="248"/>
      <c r="IT39" s="248"/>
      <c r="IU39" s="248"/>
      <c r="IV39" s="248"/>
    </row>
    <row r="40" spans="1:256" ht="25.15" customHeight="1" x14ac:dyDescent="0.35">
      <c r="A40" s="472" t="s">
        <v>182</v>
      </c>
      <c r="B40" s="472">
        <v>176705</v>
      </c>
      <c r="C40" s="246"/>
      <c r="D40" s="247"/>
      <c r="E40" s="247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8"/>
      <c r="AM40" s="248"/>
      <c r="AN40" s="248"/>
      <c r="AO40" s="248"/>
      <c r="AP40" s="248"/>
      <c r="AQ40" s="248"/>
      <c r="AR40" s="248"/>
      <c r="AS40" s="248"/>
      <c r="AT40" s="248"/>
      <c r="AU40" s="248"/>
      <c r="AV40" s="248"/>
      <c r="AW40" s="248"/>
      <c r="AX40" s="248"/>
      <c r="AY40" s="248"/>
      <c r="AZ40" s="248"/>
      <c r="BA40" s="248"/>
      <c r="BB40" s="248"/>
      <c r="BC40" s="248"/>
      <c r="BD40" s="248"/>
      <c r="BE40" s="248"/>
      <c r="BF40" s="248"/>
      <c r="BG40" s="248"/>
      <c r="BH40" s="248"/>
      <c r="BI40" s="248"/>
      <c r="BJ40" s="248"/>
      <c r="BK40" s="248"/>
      <c r="BL40" s="248"/>
      <c r="BM40" s="248"/>
      <c r="BN40" s="248"/>
      <c r="BO40" s="248"/>
      <c r="BP40" s="248"/>
      <c r="BQ40" s="248"/>
      <c r="BR40" s="248"/>
      <c r="BS40" s="248"/>
      <c r="BT40" s="248"/>
      <c r="BU40" s="248"/>
      <c r="BV40" s="248"/>
      <c r="BW40" s="248"/>
      <c r="BX40" s="248"/>
      <c r="BY40" s="248"/>
      <c r="BZ40" s="248"/>
      <c r="CA40" s="248"/>
      <c r="CB40" s="248"/>
      <c r="CC40" s="248"/>
      <c r="CD40" s="248"/>
      <c r="CE40" s="248"/>
      <c r="CF40" s="248"/>
      <c r="CG40" s="248"/>
      <c r="CH40" s="248"/>
      <c r="CI40" s="248"/>
      <c r="CJ40" s="248"/>
      <c r="CK40" s="248"/>
      <c r="CL40" s="248"/>
      <c r="CM40" s="248"/>
      <c r="CN40" s="248"/>
      <c r="CO40" s="248"/>
      <c r="CP40" s="248"/>
      <c r="CQ40" s="248"/>
      <c r="CR40" s="248"/>
      <c r="CS40" s="248"/>
      <c r="CT40" s="248"/>
      <c r="CU40" s="248"/>
      <c r="CV40" s="248"/>
      <c r="CW40" s="248"/>
      <c r="CX40" s="248"/>
      <c r="CY40" s="248"/>
      <c r="CZ40" s="248"/>
      <c r="DA40" s="248"/>
      <c r="DB40" s="248"/>
      <c r="DC40" s="248"/>
      <c r="DD40" s="248"/>
      <c r="DE40" s="248"/>
      <c r="DF40" s="248"/>
      <c r="DG40" s="248"/>
      <c r="DH40" s="248"/>
      <c r="DI40" s="248"/>
      <c r="DJ40" s="248"/>
      <c r="DK40" s="248"/>
      <c r="DL40" s="248"/>
      <c r="DM40" s="248"/>
      <c r="DN40" s="248"/>
      <c r="DO40" s="248"/>
      <c r="DP40" s="248"/>
      <c r="DQ40" s="248"/>
      <c r="DR40" s="248"/>
      <c r="DS40" s="248"/>
      <c r="DT40" s="248"/>
      <c r="DU40" s="248"/>
      <c r="DV40" s="248"/>
      <c r="DW40" s="248"/>
      <c r="DX40" s="248"/>
      <c r="DY40" s="248"/>
      <c r="DZ40" s="248"/>
      <c r="EA40" s="248"/>
      <c r="EB40" s="248"/>
      <c r="EC40" s="248"/>
      <c r="ED40" s="248"/>
      <c r="EE40" s="248"/>
      <c r="EF40" s="248"/>
      <c r="EG40" s="248"/>
      <c r="EH40" s="248"/>
      <c r="EI40" s="248"/>
      <c r="EJ40" s="248"/>
      <c r="EK40" s="248"/>
      <c r="EL40" s="248"/>
      <c r="EM40" s="248"/>
      <c r="EN40" s="248"/>
      <c r="EO40" s="248"/>
      <c r="EP40" s="248"/>
      <c r="EQ40" s="248"/>
      <c r="ER40" s="248"/>
      <c r="ES40" s="248"/>
      <c r="ET40" s="248"/>
      <c r="EU40" s="248"/>
      <c r="EV40" s="248"/>
      <c r="EW40" s="248"/>
      <c r="EX40" s="248"/>
      <c r="EY40" s="248"/>
      <c r="EZ40" s="248"/>
      <c r="FA40" s="248"/>
      <c r="FB40" s="248"/>
      <c r="FC40" s="248"/>
      <c r="FD40" s="248"/>
      <c r="FE40" s="248"/>
      <c r="FF40" s="248"/>
      <c r="FG40" s="248"/>
      <c r="FH40" s="248"/>
      <c r="FI40" s="248"/>
      <c r="FJ40" s="248"/>
      <c r="FK40" s="248"/>
      <c r="FL40" s="248"/>
      <c r="FM40" s="248"/>
      <c r="FN40" s="248"/>
      <c r="FO40" s="248"/>
      <c r="FP40" s="248"/>
      <c r="FQ40" s="248"/>
      <c r="FR40" s="248"/>
      <c r="FS40" s="248"/>
      <c r="FT40" s="248"/>
      <c r="FU40" s="248"/>
      <c r="FV40" s="248"/>
      <c r="FW40" s="248"/>
      <c r="FX40" s="248"/>
      <c r="FY40" s="248"/>
      <c r="FZ40" s="248"/>
      <c r="GA40" s="248"/>
      <c r="GB40" s="248"/>
      <c r="GC40" s="248"/>
      <c r="GD40" s="248"/>
      <c r="GE40" s="248"/>
      <c r="GF40" s="248"/>
      <c r="GG40" s="248"/>
      <c r="GH40" s="248"/>
      <c r="GI40" s="248"/>
      <c r="GJ40" s="248"/>
      <c r="GK40" s="248"/>
      <c r="GL40" s="248"/>
      <c r="GM40" s="248"/>
      <c r="GN40" s="248"/>
      <c r="GO40" s="248"/>
      <c r="GP40" s="248"/>
      <c r="GQ40" s="248"/>
      <c r="GR40" s="248"/>
      <c r="GS40" s="248"/>
      <c r="GT40" s="248"/>
      <c r="GU40" s="248"/>
      <c r="GV40" s="248"/>
      <c r="GW40" s="248"/>
      <c r="GX40" s="248"/>
      <c r="GY40" s="248"/>
      <c r="GZ40" s="248"/>
      <c r="HA40" s="248"/>
      <c r="HB40" s="248"/>
      <c r="HC40" s="248"/>
      <c r="HD40" s="248"/>
      <c r="HE40" s="248"/>
      <c r="HF40" s="248"/>
      <c r="HG40" s="248"/>
      <c r="HH40" s="248"/>
      <c r="HI40" s="248"/>
      <c r="HJ40" s="248"/>
      <c r="HK40" s="248"/>
      <c r="HL40" s="248"/>
      <c r="HM40" s="248"/>
      <c r="HN40" s="248"/>
      <c r="HO40" s="248"/>
      <c r="HP40" s="248"/>
      <c r="HQ40" s="248"/>
      <c r="HR40" s="248"/>
      <c r="HS40" s="248"/>
      <c r="HT40" s="248"/>
      <c r="HU40" s="248"/>
      <c r="HV40" s="248"/>
      <c r="HW40" s="248"/>
      <c r="HX40" s="248"/>
      <c r="HY40" s="248"/>
      <c r="HZ40" s="248"/>
      <c r="IA40" s="248"/>
      <c r="IB40" s="248"/>
      <c r="IC40" s="248"/>
      <c r="ID40" s="248"/>
      <c r="IE40" s="248"/>
      <c r="IF40" s="248"/>
      <c r="IG40" s="248"/>
      <c r="IH40" s="248"/>
      <c r="II40" s="248"/>
      <c r="IJ40" s="248"/>
      <c r="IK40" s="248"/>
      <c r="IL40" s="248"/>
      <c r="IM40" s="248"/>
      <c r="IN40" s="248"/>
      <c r="IO40" s="248"/>
      <c r="IP40" s="248"/>
      <c r="IQ40" s="248"/>
      <c r="IR40" s="248"/>
      <c r="IS40" s="248"/>
      <c r="IT40" s="248"/>
      <c r="IU40" s="248"/>
      <c r="IV40" s="248"/>
    </row>
    <row r="41" spans="1:256" ht="25.15" customHeight="1" x14ac:dyDescent="0.35">
      <c r="A41" s="459" t="s">
        <v>184</v>
      </c>
      <c r="B41" s="472">
        <v>49463.56</v>
      </c>
      <c r="C41" s="246"/>
      <c r="D41" s="247"/>
      <c r="E41" s="247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48"/>
      <c r="AP41" s="248"/>
      <c r="AQ41" s="248"/>
      <c r="AR41" s="248"/>
      <c r="AS41" s="248"/>
      <c r="AT41" s="248"/>
      <c r="AU41" s="248"/>
      <c r="AV41" s="248"/>
      <c r="AW41" s="248"/>
      <c r="AX41" s="248"/>
      <c r="AY41" s="248"/>
      <c r="AZ41" s="248"/>
      <c r="BA41" s="248"/>
      <c r="BB41" s="248"/>
      <c r="BC41" s="248"/>
      <c r="BD41" s="248"/>
      <c r="BE41" s="248"/>
      <c r="BF41" s="248"/>
      <c r="BG41" s="248"/>
      <c r="BH41" s="248"/>
      <c r="BI41" s="248"/>
      <c r="BJ41" s="248"/>
      <c r="BK41" s="248"/>
      <c r="BL41" s="248"/>
      <c r="BM41" s="248"/>
      <c r="BN41" s="248"/>
      <c r="BO41" s="248"/>
      <c r="BP41" s="248"/>
      <c r="BQ41" s="248"/>
      <c r="BR41" s="248"/>
      <c r="BS41" s="248"/>
      <c r="BT41" s="248"/>
      <c r="BU41" s="248"/>
      <c r="BV41" s="248"/>
      <c r="BW41" s="248"/>
      <c r="BX41" s="248"/>
      <c r="BY41" s="248"/>
      <c r="BZ41" s="248"/>
      <c r="CA41" s="248"/>
      <c r="CB41" s="248"/>
      <c r="CC41" s="248"/>
      <c r="CD41" s="248"/>
      <c r="CE41" s="248"/>
      <c r="CF41" s="248"/>
      <c r="CG41" s="248"/>
      <c r="CH41" s="248"/>
      <c r="CI41" s="248"/>
      <c r="CJ41" s="248"/>
      <c r="CK41" s="248"/>
      <c r="CL41" s="248"/>
      <c r="CM41" s="248"/>
      <c r="CN41" s="248"/>
      <c r="CO41" s="248"/>
      <c r="CP41" s="248"/>
      <c r="CQ41" s="248"/>
      <c r="CR41" s="248"/>
      <c r="CS41" s="248"/>
      <c r="CT41" s="248"/>
      <c r="CU41" s="248"/>
      <c r="CV41" s="248"/>
      <c r="CW41" s="248"/>
      <c r="CX41" s="248"/>
      <c r="CY41" s="248"/>
      <c r="CZ41" s="248"/>
      <c r="DA41" s="248"/>
      <c r="DB41" s="248"/>
      <c r="DC41" s="248"/>
      <c r="DD41" s="248"/>
      <c r="DE41" s="248"/>
      <c r="DF41" s="248"/>
      <c r="DG41" s="248"/>
      <c r="DH41" s="248"/>
      <c r="DI41" s="248"/>
      <c r="DJ41" s="248"/>
      <c r="DK41" s="248"/>
      <c r="DL41" s="248"/>
      <c r="DM41" s="248"/>
      <c r="DN41" s="248"/>
      <c r="DO41" s="248"/>
      <c r="DP41" s="248"/>
      <c r="DQ41" s="248"/>
      <c r="DR41" s="248"/>
      <c r="DS41" s="248"/>
      <c r="DT41" s="248"/>
      <c r="DU41" s="248"/>
      <c r="DV41" s="248"/>
      <c r="DW41" s="248"/>
      <c r="DX41" s="248"/>
      <c r="DY41" s="248"/>
      <c r="DZ41" s="248"/>
      <c r="EA41" s="248"/>
      <c r="EB41" s="248"/>
      <c r="EC41" s="248"/>
      <c r="ED41" s="248"/>
      <c r="EE41" s="248"/>
      <c r="EF41" s="248"/>
      <c r="EG41" s="248"/>
      <c r="EH41" s="248"/>
      <c r="EI41" s="248"/>
      <c r="EJ41" s="248"/>
      <c r="EK41" s="248"/>
      <c r="EL41" s="248"/>
      <c r="EM41" s="248"/>
      <c r="EN41" s="248"/>
      <c r="EO41" s="248"/>
      <c r="EP41" s="248"/>
      <c r="EQ41" s="248"/>
      <c r="ER41" s="248"/>
      <c r="ES41" s="248"/>
      <c r="ET41" s="248"/>
      <c r="EU41" s="248"/>
      <c r="EV41" s="248"/>
      <c r="EW41" s="248"/>
      <c r="EX41" s="248"/>
      <c r="EY41" s="248"/>
      <c r="EZ41" s="248"/>
      <c r="FA41" s="248"/>
      <c r="FB41" s="248"/>
      <c r="FC41" s="248"/>
      <c r="FD41" s="248"/>
      <c r="FE41" s="248"/>
      <c r="FF41" s="248"/>
      <c r="FG41" s="248"/>
      <c r="FH41" s="248"/>
      <c r="FI41" s="248"/>
      <c r="FJ41" s="248"/>
      <c r="FK41" s="248"/>
      <c r="FL41" s="248"/>
      <c r="FM41" s="248"/>
      <c r="FN41" s="248"/>
      <c r="FO41" s="248"/>
      <c r="FP41" s="248"/>
      <c r="FQ41" s="248"/>
      <c r="FR41" s="248"/>
      <c r="FS41" s="248"/>
      <c r="FT41" s="248"/>
      <c r="FU41" s="248"/>
      <c r="FV41" s="248"/>
      <c r="FW41" s="248"/>
      <c r="FX41" s="248"/>
      <c r="FY41" s="248"/>
      <c r="FZ41" s="248"/>
      <c r="GA41" s="248"/>
      <c r="GB41" s="248"/>
      <c r="GC41" s="248"/>
      <c r="GD41" s="248"/>
      <c r="GE41" s="248"/>
      <c r="GF41" s="248"/>
      <c r="GG41" s="248"/>
      <c r="GH41" s="248"/>
      <c r="GI41" s="248"/>
      <c r="GJ41" s="248"/>
      <c r="GK41" s="248"/>
      <c r="GL41" s="248"/>
      <c r="GM41" s="248"/>
      <c r="GN41" s="248"/>
      <c r="GO41" s="248"/>
      <c r="GP41" s="248"/>
      <c r="GQ41" s="248"/>
      <c r="GR41" s="248"/>
      <c r="GS41" s="248"/>
      <c r="GT41" s="248"/>
      <c r="GU41" s="248"/>
      <c r="GV41" s="248"/>
      <c r="GW41" s="248"/>
      <c r="GX41" s="248"/>
      <c r="GY41" s="248"/>
      <c r="GZ41" s="248"/>
      <c r="HA41" s="248"/>
      <c r="HB41" s="248"/>
      <c r="HC41" s="248"/>
      <c r="HD41" s="248"/>
      <c r="HE41" s="248"/>
      <c r="HF41" s="248"/>
      <c r="HG41" s="248"/>
      <c r="HH41" s="248"/>
      <c r="HI41" s="248"/>
      <c r="HJ41" s="248"/>
      <c r="HK41" s="248"/>
      <c r="HL41" s="248"/>
      <c r="HM41" s="248"/>
      <c r="HN41" s="248"/>
      <c r="HO41" s="248"/>
      <c r="HP41" s="248"/>
      <c r="HQ41" s="248"/>
      <c r="HR41" s="248"/>
      <c r="HS41" s="248"/>
      <c r="HT41" s="248"/>
      <c r="HU41" s="248"/>
      <c r="HV41" s="248"/>
      <c r="HW41" s="248"/>
      <c r="HX41" s="248"/>
      <c r="HY41" s="248"/>
      <c r="HZ41" s="248"/>
      <c r="IA41" s="248"/>
      <c r="IB41" s="248"/>
      <c r="IC41" s="248"/>
      <c r="ID41" s="248"/>
      <c r="IE41" s="248"/>
      <c r="IF41" s="248"/>
      <c r="IG41" s="248"/>
      <c r="IH41" s="248"/>
      <c r="II41" s="248"/>
      <c r="IJ41" s="248"/>
      <c r="IK41" s="248"/>
      <c r="IL41" s="248"/>
      <c r="IM41" s="248"/>
      <c r="IN41" s="248"/>
      <c r="IO41" s="248"/>
      <c r="IP41" s="248"/>
      <c r="IQ41" s="248"/>
      <c r="IR41" s="248"/>
      <c r="IS41" s="248"/>
      <c r="IT41" s="248"/>
      <c r="IU41" s="248"/>
      <c r="IV41" s="248"/>
    </row>
    <row r="42" spans="1:256" ht="25.15" customHeight="1" x14ac:dyDescent="0.35">
      <c r="A42" s="472" t="s">
        <v>183</v>
      </c>
      <c r="B42" s="472">
        <v>29341</v>
      </c>
      <c r="C42" s="246"/>
      <c r="D42" s="247"/>
      <c r="E42" s="247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8"/>
      <c r="AO42" s="248"/>
      <c r="AP42" s="248"/>
      <c r="AQ42" s="248"/>
      <c r="AR42" s="248"/>
      <c r="AS42" s="248"/>
      <c r="AT42" s="248"/>
      <c r="AU42" s="248"/>
      <c r="AV42" s="248"/>
      <c r="AW42" s="248"/>
      <c r="AX42" s="248"/>
      <c r="AY42" s="248"/>
      <c r="AZ42" s="248"/>
      <c r="BA42" s="248"/>
      <c r="BB42" s="248"/>
      <c r="BC42" s="248"/>
      <c r="BD42" s="248"/>
      <c r="BE42" s="248"/>
      <c r="BF42" s="248"/>
      <c r="BG42" s="248"/>
      <c r="BH42" s="248"/>
      <c r="BI42" s="248"/>
      <c r="BJ42" s="248"/>
      <c r="BK42" s="248"/>
      <c r="BL42" s="248"/>
      <c r="BM42" s="248"/>
      <c r="BN42" s="248"/>
      <c r="BO42" s="248"/>
      <c r="BP42" s="248"/>
      <c r="BQ42" s="248"/>
      <c r="BR42" s="248"/>
      <c r="BS42" s="248"/>
      <c r="BT42" s="248"/>
      <c r="BU42" s="248"/>
      <c r="BV42" s="248"/>
      <c r="BW42" s="248"/>
      <c r="BX42" s="248"/>
      <c r="BY42" s="248"/>
      <c r="BZ42" s="248"/>
      <c r="CA42" s="248"/>
      <c r="CB42" s="248"/>
      <c r="CC42" s="248"/>
      <c r="CD42" s="248"/>
      <c r="CE42" s="248"/>
      <c r="CF42" s="248"/>
      <c r="CG42" s="248"/>
      <c r="CH42" s="248"/>
      <c r="CI42" s="248"/>
      <c r="CJ42" s="248"/>
      <c r="CK42" s="248"/>
      <c r="CL42" s="248"/>
      <c r="CM42" s="248"/>
      <c r="CN42" s="248"/>
      <c r="CO42" s="248"/>
      <c r="CP42" s="248"/>
      <c r="CQ42" s="248"/>
      <c r="CR42" s="248"/>
      <c r="CS42" s="248"/>
      <c r="CT42" s="248"/>
      <c r="CU42" s="248"/>
      <c r="CV42" s="248"/>
      <c r="CW42" s="248"/>
      <c r="CX42" s="248"/>
      <c r="CY42" s="248"/>
      <c r="CZ42" s="248"/>
      <c r="DA42" s="248"/>
      <c r="DB42" s="248"/>
      <c r="DC42" s="248"/>
      <c r="DD42" s="248"/>
      <c r="DE42" s="248"/>
      <c r="DF42" s="248"/>
      <c r="DG42" s="248"/>
      <c r="DH42" s="248"/>
      <c r="DI42" s="248"/>
      <c r="DJ42" s="248"/>
      <c r="DK42" s="248"/>
      <c r="DL42" s="248"/>
      <c r="DM42" s="248"/>
      <c r="DN42" s="248"/>
      <c r="DO42" s="248"/>
      <c r="DP42" s="248"/>
      <c r="DQ42" s="248"/>
      <c r="DR42" s="248"/>
      <c r="DS42" s="248"/>
      <c r="DT42" s="248"/>
      <c r="DU42" s="248"/>
      <c r="DV42" s="248"/>
      <c r="DW42" s="248"/>
      <c r="DX42" s="248"/>
      <c r="DY42" s="248"/>
      <c r="DZ42" s="248"/>
      <c r="EA42" s="248"/>
      <c r="EB42" s="248"/>
      <c r="EC42" s="248"/>
      <c r="ED42" s="248"/>
      <c r="EE42" s="248"/>
      <c r="EF42" s="248"/>
      <c r="EG42" s="248"/>
      <c r="EH42" s="248"/>
      <c r="EI42" s="248"/>
      <c r="EJ42" s="248"/>
      <c r="EK42" s="248"/>
      <c r="EL42" s="248"/>
      <c r="EM42" s="248"/>
      <c r="EN42" s="248"/>
      <c r="EO42" s="248"/>
      <c r="EP42" s="248"/>
      <c r="EQ42" s="248"/>
      <c r="ER42" s="248"/>
      <c r="ES42" s="248"/>
      <c r="ET42" s="248"/>
      <c r="EU42" s="248"/>
      <c r="EV42" s="248"/>
      <c r="EW42" s="248"/>
      <c r="EX42" s="248"/>
      <c r="EY42" s="248"/>
      <c r="EZ42" s="248"/>
      <c r="FA42" s="248"/>
      <c r="FB42" s="248"/>
      <c r="FC42" s="248"/>
      <c r="FD42" s="248"/>
      <c r="FE42" s="248"/>
      <c r="FF42" s="248"/>
      <c r="FG42" s="248"/>
      <c r="FH42" s="248"/>
      <c r="FI42" s="248"/>
      <c r="FJ42" s="248"/>
      <c r="FK42" s="248"/>
      <c r="FL42" s="248"/>
      <c r="FM42" s="248"/>
      <c r="FN42" s="248"/>
      <c r="FO42" s="248"/>
      <c r="FP42" s="248"/>
      <c r="FQ42" s="248"/>
      <c r="FR42" s="248"/>
      <c r="FS42" s="248"/>
      <c r="FT42" s="248"/>
      <c r="FU42" s="248"/>
      <c r="FV42" s="248"/>
      <c r="FW42" s="248"/>
      <c r="FX42" s="248"/>
      <c r="FY42" s="248"/>
      <c r="FZ42" s="248"/>
      <c r="GA42" s="248"/>
      <c r="GB42" s="248"/>
      <c r="GC42" s="248"/>
      <c r="GD42" s="248"/>
      <c r="GE42" s="248"/>
      <c r="GF42" s="248"/>
      <c r="GG42" s="248"/>
      <c r="GH42" s="248"/>
      <c r="GI42" s="248"/>
      <c r="GJ42" s="248"/>
      <c r="GK42" s="248"/>
      <c r="GL42" s="248"/>
      <c r="GM42" s="248"/>
      <c r="GN42" s="248"/>
      <c r="GO42" s="248"/>
      <c r="GP42" s="248"/>
      <c r="GQ42" s="248"/>
      <c r="GR42" s="248"/>
      <c r="GS42" s="248"/>
      <c r="GT42" s="248"/>
      <c r="GU42" s="248"/>
      <c r="GV42" s="248"/>
      <c r="GW42" s="248"/>
      <c r="GX42" s="248"/>
      <c r="GY42" s="248"/>
      <c r="GZ42" s="248"/>
      <c r="HA42" s="248"/>
      <c r="HB42" s="248"/>
      <c r="HC42" s="248"/>
      <c r="HD42" s="248"/>
      <c r="HE42" s="248"/>
      <c r="HF42" s="248"/>
      <c r="HG42" s="248"/>
      <c r="HH42" s="248"/>
      <c r="HI42" s="248"/>
      <c r="HJ42" s="248"/>
      <c r="HK42" s="248"/>
      <c r="HL42" s="248"/>
      <c r="HM42" s="248"/>
      <c r="HN42" s="248"/>
      <c r="HO42" s="248"/>
      <c r="HP42" s="248"/>
      <c r="HQ42" s="248"/>
      <c r="HR42" s="248"/>
      <c r="HS42" s="248"/>
      <c r="HT42" s="248"/>
      <c r="HU42" s="248"/>
      <c r="HV42" s="248"/>
      <c r="HW42" s="248"/>
      <c r="HX42" s="248"/>
      <c r="HY42" s="248"/>
      <c r="HZ42" s="248"/>
      <c r="IA42" s="248"/>
      <c r="IB42" s="248"/>
      <c r="IC42" s="248"/>
      <c r="ID42" s="248"/>
      <c r="IE42" s="248"/>
      <c r="IF42" s="248"/>
      <c r="IG42" s="248"/>
      <c r="IH42" s="248"/>
      <c r="II42" s="248"/>
      <c r="IJ42" s="248"/>
      <c r="IK42" s="248"/>
      <c r="IL42" s="248"/>
      <c r="IM42" s="248"/>
      <c r="IN42" s="248"/>
      <c r="IO42" s="248"/>
      <c r="IP42" s="248"/>
      <c r="IQ42" s="248"/>
      <c r="IR42" s="248"/>
      <c r="IS42" s="248"/>
      <c r="IT42" s="248"/>
      <c r="IU42" s="248"/>
      <c r="IV42" s="248"/>
    </row>
    <row r="43" spans="1:256" ht="25.15" customHeight="1" x14ac:dyDescent="0.35">
      <c r="A43" s="459" t="s">
        <v>185</v>
      </c>
      <c r="B43" s="472">
        <v>22280</v>
      </c>
      <c r="C43" s="246"/>
      <c r="D43" s="247"/>
      <c r="E43" s="247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48"/>
      <c r="AO43" s="248"/>
      <c r="AP43" s="248"/>
      <c r="AQ43" s="248"/>
      <c r="AR43" s="248"/>
      <c r="AS43" s="248"/>
      <c r="AT43" s="248"/>
      <c r="AU43" s="248"/>
      <c r="AV43" s="248"/>
      <c r="AW43" s="248"/>
      <c r="AX43" s="248"/>
      <c r="AY43" s="248"/>
      <c r="AZ43" s="248"/>
      <c r="BA43" s="248"/>
      <c r="BB43" s="248"/>
      <c r="BC43" s="248"/>
      <c r="BD43" s="248"/>
      <c r="BE43" s="248"/>
      <c r="BF43" s="248"/>
      <c r="BG43" s="248"/>
      <c r="BH43" s="248"/>
      <c r="BI43" s="248"/>
      <c r="BJ43" s="248"/>
      <c r="BK43" s="248"/>
      <c r="BL43" s="248"/>
      <c r="BM43" s="248"/>
      <c r="BN43" s="248"/>
      <c r="BO43" s="248"/>
      <c r="BP43" s="248"/>
      <c r="BQ43" s="248"/>
      <c r="BR43" s="248"/>
      <c r="BS43" s="248"/>
      <c r="BT43" s="248"/>
      <c r="BU43" s="248"/>
      <c r="BV43" s="248"/>
      <c r="BW43" s="248"/>
      <c r="BX43" s="248"/>
      <c r="BY43" s="248"/>
      <c r="BZ43" s="248"/>
      <c r="CA43" s="248"/>
      <c r="CB43" s="248"/>
      <c r="CC43" s="248"/>
      <c r="CD43" s="248"/>
      <c r="CE43" s="248"/>
      <c r="CF43" s="248"/>
      <c r="CG43" s="248"/>
      <c r="CH43" s="248"/>
      <c r="CI43" s="248"/>
      <c r="CJ43" s="248"/>
      <c r="CK43" s="248"/>
      <c r="CL43" s="248"/>
      <c r="CM43" s="248"/>
      <c r="CN43" s="248"/>
      <c r="CO43" s="248"/>
      <c r="CP43" s="248"/>
      <c r="CQ43" s="248"/>
      <c r="CR43" s="248"/>
      <c r="CS43" s="248"/>
      <c r="CT43" s="248"/>
      <c r="CU43" s="248"/>
      <c r="CV43" s="248"/>
      <c r="CW43" s="248"/>
      <c r="CX43" s="248"/>
      <c r="CY43" s="248"/>
      <c r="CZ43" s="248"/>
      <c r="DA43" s="248"/>
      <c r="DB43" s="248"/>
      <c r="DC43" s="248"/>
      <c r="DD43" s="248"/>
      <c r="DE43" s="248"/>
      <c r="DF43" s="248"/>
      <c r="DG43" s="248"/>
      <c r="DH43" s="248"/>
      <c r="DI43" s="248"/>
      <c r="DJ43" s="248"/>
      <c r="DK43" s="248"/>
      <c r="DL43" s="248"/>
      <c r="DM43" s="248"/>
      <c r="DN43" s="248"/>
      <c r="DO43" s="248"/>
      <c r="DP43" s="248"/>
      <c r="DQ43" s="248"/>
      <c r="DR43" s="248"/>
      <c r="DS43" s="248"/>
      <c r="DT43" s="248"/>
      <c r="DU43" s="248"/>
      <c r="DV43" s="248"/>
      <c r="DW43" s="248"/>
      <c r="DX43" s="248"/>
      <c r="DY43" s="248"/>
      <c r="DZ43" s="248"/>
      <c r="EA43" s="248"/>
      <c r="EB43" s="248"/>
      <c r="EC43" s="248"/>
      <c r="ED43" s="248"/>
      <c r="EE43" s="248"/>
      <c r="EF43" s="248"/>
      <c r="EG43" s="248"/>
      <c r="EH43" s="248"/>
      <c r="EI43" s="248"/>
      <c r="EJ43" s="248"/>
      <c r="EK43" s="248"/>
      <c r="EL43" s="248"/>
      <c r="EM43" s="248"/>
      <c r="EN43" s="248"/>
      <c r="EO43" s="248"/>
      <c r="EP43" s="248"/>
      <c r="EQ43" s="248"/>
      <c r="ER43" s="248"/>
      <c r="ES43" s="248"/>
      <c r="ET43" s="248"/>
      <c r="EU43" s="248"/>
      <c r="EV43" s="248"/>
      <c r="EW43" s="248"/>
      <c r="EX43" s="248"/>
      <c r="EY43" s="248"/>
      <c r="EZ43" s="248"/>
      <c r="FA43" s="248"/>
      <c r="FB43" s="248"/>
      <c r="FC43" s="248"/>
      <c r="FD43" s="248"/>
      <c r="FE43" s="248"/>
      <c r="FF43" s="248"/>
      <c r="FG43" s="248"/>
      <c r="FH43" s="248"/>
      <c r="FI43" s="248"/>
      <c r="FJ43" s="248"/>
      <c r="FK43" s="248"/>
      <c r="FL43" s="248"/>
      <c r="FM43" s="248"/>
      <c r="FN43" s="248"/>
      <c r="FO43" s="248"/>
      <c r="FP43" s="248"/>
      <c r="FQ43" s="248"/>
      <c r="FR43" s="248"/>
      <c r="FS43" s="248"/>
      <c r="FT43" s="248"/>
      <c r="FU43" s="248"/>
      <c r="FV43" s="248"/>
      <c r="FW43" s="248"/>
      <c r="FX43" s="248"/>
      <c r="FY43" s="248"/>
      <c r="FZ43" s="248"/>
      <c r="GA43" s="248"/>
      <c r="GB43" s="248"/>
      <c r="GC43" s="248"/>
      <c r="GD43" s="248"/>
      <c r="GE43" s="248"/>
      <c r="GF43" s="248"/>
      <c r="GG43" s="248"/>
      <c r="GH43" s="248"/>
      <c r="GI43" s="248"/>
      <c r="GJ43" s="248"/>
      <c r="GK43" s="248"/>
      <c r="GL43" s="248"/>
      <c r="GM43" s="248"/>
      <c r="GN43" s="248"/>
      <c r="GO43" s="248"/>
      <c r="GP43" s="248"/>
      <c r="GQ43" s="248"/>
      <c r="GR43" s="248"/>
      <c r="GS43" s="248"/>
      <c r="GT43" s="248"/>
      <c r="GU43" s="248"/>
      <c r="GV43" s="248"/>
      <c r="GW43" s="248"/>
      <c r="GX43" s="248"/>
      <c r="GY43" s="248"/>
      <c r="GZ43" s="248"/>
      <c r="HA43" s="248"/>
      <c r="HB43" s="248"/>
      <c r="HC43" s="248"/>
      <c r="HD43" s="248"/>
      <c r="HE43" s="248"/>
      <c r="HF43" s="248"/>
      <c r="HG43" s="248"/>
      <c r="HH43" s="248"/>
      <c r="HI43" s="248"/>
      <c r="HJ43" s="248"/>
      <c r="HK43" s="248"/>
      <c r="HL43" s="248"/>
      <c r="HM43" s="248"/>
      <c r="HN43" s="248"/>
      <c r="HO43" s="248"/>
      <c r="HP43" s="248"/>
      <c r="HQ43" s="248"/>
      <c r="HR43" s="248"/>
      <c r="HS43" s="248"/>
      <c r="HT43" s="248"/>
      <c r="HU43" s="248"/>
      <c r="HV43" s="248"/>
      <c r="HW43" s="248"/>
      <c r="HX43" s="248"/>
      <c r="HY43" s="248"/>
      <c r="HZ43" s="248"/>
      <c r="IA43" s="248"/>
      <c r="IB43" s="248"/>
      <c r="IC43" s="248"/>
      <c r="ID43" s="248"/>
      <c r="IE43" s="248"/>
      <c r="IF43" s="248"/>
      <c r="IG43" s="248"/>
      <c r="IH43" s="248"/>
      <c r="II43" s="248"/>
      <c r="IJ43" s="248"/>
      <c r="IK43" s="248"/>
      <c r="IL43" s="248"/>
      <c r="IM43" s="248"/>
      <c r="IN43" s="248"/>
      <c r="IO43" s="248"/>
      <c r="IP43" s="248"/>
      <c r="IQ43" s="248"/>
      <c r="IR43" s="248"/>
      <c r="IS43" s="248"/>
      <c r="IT43" s="248"/>
      <c r="IU43" s="248"/>
      <c r="IV43" s="248"/>
    </row>
    <row r="44" spans="1:256" ht="25.15" customHeight="1" x14ac:dyDescent="0.35">
      <c r="A44" s="459" t="s">
        <v>599</v>
      </c>
      <c r="B44" s="472">
        <v>357300.28</v>
      </c>
      <c r="C44" s="246"/>
      <c r="D44" s="247"/>
      <c r="E44" s="247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48"/>
      <c r="AO44" s="248"/>
      <c r="AP44" s="248"/>
      <c r="AQ44" s="248"/>
      <c r="AR44" s="248"/>
      <c r="AS44" s="248"/>
      <c r="AT44" s="248"/>
      <c r="AU44" s="248"/>
      <c r="AV44" s="248"/>
      <c r="AW44" s="248"/>
      <c r="AX44" s="248"/>
      <c r="AY44" s="248"/>
      <c r="AZ44" s="248"/>
      <c r="BA44" s="248"/>
      <c r="BB44" s="248"/>
      <c r="BC44" s="248"/>
      <c r="BD44" s="248"/>
      <c r="BE44" s="248"/>
      <c r="BF44" s="248"/>
      <c r="BG44" s="248"/>
      <c r="BH44" s="248"/>
      <c r="BI44" s="248"/>
      <c r="BJ44" s="248"/>
      <c r="BK44" s="248"/>
      <c r="BL44" s="248"/>
      <c r="BM44" s="248"/>
      <c r="BN44" s="248"/>
      <c r="BO44" s="248"/>
      <c r="BP44" s="248"/>
      <c r="BQ44" s="248"/>
      <c r="BR44" s="248"/>
      <c r="BS44" s="248"/>
      <c r="BT44" s="248"/>
      <c r="BU44" s="248"/>
      <c r="BV44" s="248"/>
      <c r="BW44" s="248"/>
      <c r="BX44" s="248"/>
      <c r="BY44" s="248"/>
      <c r="BZ44" s="248"/>
      <c r="CA44" s="248"/>
      <c r="CB44" s="248"/>
      <c r="CC44" s="248"/>
      <c r="CD44" s="248"/>
      <c r="CE44" s="248"/>
      <c r="CF44" s="248"/>
      <c r="CG44" s="248"/>
      <c r="CH44" s="248"/>
      <c r="CI44" s="248"/>
      <c r="CJ44" s="248"/>
      <c r="CK44" s="248"/>
      <c r="CL44" s="248"/>
      <c r="CM44" s="248"/>
      <c r="CN44" s="248"/>
      <c r="CO44" s="248"/>
      <c r="CP44" s="248"/>
      <c r="CQ44" s="248"/>
      <c r="CR44" s="248"/>
      <c r="CS44" s="248"/>
      <c r="CT44" s="248"/>
      <c r="CU44" s="248"/>
      <c r="CV44" s="248"/>
      <c r="CW44" s="248"/>
      <c r="CX44" s="248"/>
      <c r="CY44" s="248"/>
      <c r="CZ44" s="248"/>
      <c r="DA44" s="248"/>
      <c r="DB44" s="248"/>
      <c r="DC44" s="248"/>
      <c r="DD44" s="248"/>
      <c r="DE44" s="248"/>
      <c r="DF44" s="248"/>
      <c r="DG44" s="248"/>
      <c r="DH44" s="248"/>
      <c r="DI44" s="248"/>
      <c r="DJ44" s="248"/>
      <c r="DK44" s="248"/>
      <c r="DL44" s="248"/>
      <c r="DM44" s="248"/>
      <c r="DN44" s="248"/>
      <c r="DO44" s="248"/>
      <c r="DP44" s="248"/>
      <c r="DQ44" s="248"/>
      <c r="DR44" s="248"/>
      <c r="DS44" s="248"/>
      <c r="DT44" s="248"/>
      <c r="DU44" s="248"/>
      <c r="DV44" s="248"/>
      <c r="DW44" s="248"/>
      <c r="DX44" s="248"/>
      <c r="DY44" s="248"/>
      <c r="DZ44" s="248"/>
      <c r="EA44" s="248"/>
      <c r="EB44" s="248"/>
      <c r="EC44" s="248"/>
      <c r="ED44" s="248"/>
      <c r="EE44" s="248"/>
      <c r="EF44" s="248"/>
      <c r="EG44" s="248"/>
      <c r="EH44" s="248"/>
      <c r="EI44" s="248"/>
      <c r="EJ44" s="248"/>
      <c r="EK44" s="248"/>
      <c r="EL44" s="248"/>
      <c r="EM44" s="248"/>
      <c r="EN44" s="248"/>
      <c r="EO44" s="248"/>
      <c r="EP44" s="248"/>
      <c r="EQ44" s="248"/>
      <c r="ER44" s="248"/>
      <c r="ES44" s="248"/>
      <c r="ET44" s="248"/>
      <c r="EU44" s="248"/>
      <c r="EV44" s="248"/>
      <c r="EW44" s="248"/>
      <c r="EX44" s="248"/>
      <c r="EY44" s="248"/>
      <c r="EZ44" s="248"/>
      <c r="FA44" s="248"/>
      <c r="FB44" s="248"/>
      <c r="FC44" s="248"/>
      <c r="FD44" s="248"/>
      <c r="FE44" s="248"/>
      <c r="FF44" s="248"/>
      <c r="FG44" s="248"/>
      <c r="FH44" s="248"/>
      <c r="FI44" s="248"/>
      <c r="FJ44" s="248"/>
      <c r="FK44" s="248"/>
      <c r="FL44" s="248"/>
      <c r="FM44" s="248"/>
      <c r="FN44" s="248"/>
      <c r="FO44" s="248"/>
      <c r="FP44" s="248"/>
      <c r="FQ44" s="248"/>
      <c r="FR44" s="248"/>
      <c r="FS44" s="248"/>
      <c r="FT44" s="248"/>
      <c r="FU44" s="248"/>
      <c r="FV44" s="248"/>
      <c r="FW44" s="248"/>
      <c r="FX44" s="248"/>
      <c r="FY44" s="248"/>
      <c r="FZ44" s="248"/>
      <c r="GA44" s="248"/>
      <c r="GB44" s="248"/>
      <c r="GC44" s="248"/>
      <c r="GD44" s="248"/>
      <c r="GE44" s="248"/>
      <c r="GF44" s="248"/>
      <c r="GG44" s="248"/>
      <c r="GH44" s="248"/>
      <c r="GI44" s="248"/>
      <c r="GJ44" s="248"/>
      <c r="GK44" s="248"/>
      <c r="GL44" s="248"/>
      <c r="GM44" s="248"/>
      <c r="GN44" s="248"/>
      <c r="GO44" s="248"/>
      <c r="GP44" s="248"/>
      <c r="GQ44" s="248"/>
      <c r="GR44" s="248"/>
      <c r="GS44" s="248"/>
      <c r="GT44" s="248"/>
      <c r="GU44" s="248"/>
      <c r="GV44" s="248"/>
      <c r="GW44" s="248"/>
      <c r="GX44" s="248"/>
      <c r="GY44" s="248"/>
      <c r="GZ44" s="248"/>
      <c r="HA44" s="248"/>
      <c r="HB44" s="248"/>
      <c r="HC44" s="248"/>
      <c r="HD44" s="248"/>
      <c r="HE44" s="248"/>
      <c r="HF44" s="248"/>
      <c r="HG44" s="248"/>
      <c r="HH44" s="248"/>
      <c r="HI44" s="248"/>
      <c r="HJ44" s="248"/>
      <c r="HK44" s="248"/>
      <c r="HL44" s="248"/>
      <c r="HM44" s="248"/>
      <c r="HN44" s="248"/>
      <c r="HO44" s="248"/>
      <c r="HP44" s="248"/>
      <c r="HQ44" s="248"/>
      <c r="HR44" s="248"/>
      <c r="HS44" s="248"/>
      <c r="HT44" s="248"/>
      <c r="HU44" s="248"/>
      <c r="HV44" s="248"/>
      <c r="HW44" s="248"/>
      <c r="HX44" s="248"/>
      <c r="HY44" s="248"/>
      <c r="HZ44" s="248"/>
      <c r="IA44" s="248"/>
      <c r="IB44" s="248"/>
      <c r="IC44" s="248"/>
      <c r="ID44" s="248"/>
      <c r="IE44" s="248"/>
      <c r="IF44" s="248"/>
      <c r="IG44" s="248"/>
      <c r="IH44" s="248"/>
      <c r="II44" s="248"/>
      <c r="IJ44" s="248"/>
      <c r="IK44" s="248"/>
      <c r="IL44" s="248"/>
      <c r="IM44" s="248"/>
      <c r="IN44" s="248"/>
      <c r="IO44" s="248"/>
      <c r="IP44" s="248"/>
      <c r="IQ44" s="248"/>
      <c r="IR44" s="248"/>
      <c r="IS44" s="248"/>
      <c r="IT44" s="248"/>
      <c r="IU44" s="248"/>
      <c r="IV44" s="248"/>
    </row>
    <row r="45" spans="1:256" ht="25.15" customHeight="1" x14ac:dyDescent="0.35">
      <c r="A45" s="459" t="s">
        <v>186</v>
      </c>
      <c r="B45" s="472">
        <v>27520</v>
      </c>
      <c r="C45" s="246"/>
      <c r="D45" s="247"/>
      <c r="E45" s="247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48"/>
      <c r="AP45" s="248"/>
      <c r="AQ45" s="248"/>
      <c r="AR45" s="248"/>
      <c r="AS45" s="248"/>
      <c r="AT45" s="248"/>
      <c r="AU45" s="248"/>
      <c r="AV45" s="248"/>
      <c r="AW45" s="248"/>
      <c r="AX45" s="248"/>
      <c r="AY45" s="248"/>
      <c r="AZ45" s="248"/>
      <c r="BA45" s="248"/>
      <c r="BB45" s="248"/>
      <c r="BC45" s="248"/>
      <c r="BD45" s="248"/>
      <c r="BE45" s="248"/>
      <c r="BF45" s="248"/>
      <c r="BG45" s="248"/>
      <c r="BH45" s="248"/>
      <c r="BI45" s="248"/>
      <c r="BJ45" s="248"/>
      <c r="BK45" s="248"/>
      <c r="BL45" s="248"/>
      <c r="BM45" s="248"/>
      <c r="BN45" s="248"/>
      <c r="BO45" s="248"/>
      <c r="BP45" s="248"/>
      <c r="BQ45" s="248"/>
      <c r="BR45" s="248"/>
      <c r="BS45" s="248"/>
      <c r="BT45" s="248"/>
      <c r="BU45" s="248"/>
      <c r="BV45" s="248"/>
      <c r="BW45" s="248"/>
      <c r="BX45" s="248"/>
      <c r="BY45" s="248"/>
      <c r="BZ45" s="248"/>
      <c r="CA45" s="248"/>
      <c r="CB45" s="248"/>
      <c r="CC45" s="248"/>
      <c r="CD45" s="248"/>
      <c r="CE45" s="248"/>
      <c r="CF45" s="248"/>
      <c r="CG45" s="248"/>
      <c r="CH45" s="248"/>
      <c r="CI45" s="248"/>
      <c r="CJ45" s="248"/>
      <c r="CK45" s="248"/>
      <c r="CL45" s="248"/>
      <c r="CM45" s="248"/>
      <c r="CN45" s="248"/>
      <c r="CO45" s="248"/>
      <c r="CP45" s="248"/>
      <c r="CQ45" s="248"/>
      <c r="CR45" s="248"/>
      <c r="CS45" s="248"/>
      <c r="CT45" s="248"/>
      <c r="CU45" s="248"/>
      <c r="CV45" s="248"/>
      <c r="CW45" s="248"/>
      <c r="CX45" s="248"/>
      <c r="CY45" s="248"/>
      <c r="CZ45" s="248"/>
      <c r="DA45" s="248"/>
      <c r="DB45" s="248"/>
      <c r="DC45" s="248"/>
      <c r="DD45" s="248"/>
      <c r="DE45" s="248"/>
      <c r="DF45" s="248"/>
      <c r="DG45" s="248"/>
      <c r="DH45" s="248"/>
      <c r="DI45" s="248"/>
      <c r="DJ45" s="248"/>
      <c r="DK45" s="248"/>
      <c r="DL45" s="248"/>
      <c r="DM45" s="248"/>
      <c r="DN45" s="248"/>
      <c r="DO45" s="248"/>
      <c r="DP45" s="248"/>
      <c r="DQ45" s="248"/>
      <c r="DR45" s="248"/>
      <c r="DS45" s="248"/>
      <c r="DT45" s="248"/>
      <c r="DU45" s="248"/>
      <c r="DV45" s="248"/>
      <c r="DW45" s="248"/>
      <c r="DX45" s="248"/>
      <c r="DY45" s="248"/>
      <c r="DZ45" s="248"/>
      <c r="EA45" s="248"/>
      <c r="EB45" s="248"/>
      <c r="EC45" s="248"/>
      <c r="ED45" s="248"/>
      <c r="EE45" s="248"/>
      <c r="EF45" s="248"/>
      <c r="EG45" s="248"/>
      <c r="EH45" s="248"/>
      <c r="EI45" s="248"/>
      <c r="EJ45" s="248"/>
      <c r="EK45" s="248"/>
      <c r="EL45" s="248"/>
      <c r="EM45" s="248"/>
      <c r="EN45" s="248"/>
      <c r="EO45" s="248"/>
      <c r="EP45" s="248"/>
      <c r="EQ45" s="248"/>
      <c r="ER45" s="248"/>
      <c r="ES45" s="248"/>
      <c r="ET45" s="248"/>
      <c r="EU45" s="248"/>
      <c r="EV45" s="248"/>
      <c r="EW45" s="248"/>
      <c r="EX45" s="248"/>
      <c r="EY45" s="248"/>
      <c r="EZ45" s="248"/>
      <c r="FA45" s="248"/>
      <c r="FB45" s="248"/>
      <c r="FC45" s="248"/>
      <c r="FD45" s="248"/>
      <c r="FE45" s="248"/>
      <c r="FF45" s="248"/>
      <c r="FG45" s="248"/>
      <c r="FH45" s="248"/>
      <c r="FI45" s="248"/>
      <c r="FJ45" s="248"/>
      <c r="FK45" s="248"/>
      <c r="FL45" s="248"/>
      <c r="FM45" s="248"/>
      <c r="FN45" s="248"/>
      <c r="FO45" s="248"/>
      <c r="FP45" s="248"/>
      <c r="FQ45" s="248"/>
      <c r="FR45" s="248"/>
      <c r="FS45" s="248"/>
      <c r="FT45" s="248"/>
      <c r="FU45" s="248"/>
      <c r="FV45" s="248"/>
      <c r="FW45" s="248"/>
      <c r="FX45" s="248"/>
      <c r="FY45" s="248"/>
      <c r="FZ45" s="248"/>
      <c r="GA45" s="248"/>
      <c r="GB45" s="248"/>
      <c r="GC45" s="248"/>
      <c r="GD45" s="248"/>
      <c r="GE45" s="248"/>
      <c r="GF45" s="248"/>
      <c r="GG45" s="248"/>
      <c r="GH45" s="248"/>
      <c r="GI45" s="248"/>
      <c r="GJ45" s="248"/>
      <c r="GK45" s="248"/>
      <c r="GL45" s="248"/>
      <c r="GM45" s="248"/>
      <c r="GN45" s="248"/>
      <c r="GO45" s="248"/>
      <c r="GP45" s="248"/>
      <c r="GQ45" s="248"/>
      <c r="GR45" s="248"/>
      <c r="GS45" s="248"/>
      <c r="GT45" s="248"/>
      <c r="GU45" s="248"/>
      <c r="GV45" s="248"/>
      <c r="GW45" s="248"/>
      <c r="GX45" s="248"/>
      <c r="GY45" s="248"/>
      <c r="GZ45" s="248"/>
      <c r="HA45" s="248"/>
      <c r="HB45" s="248"/>
      <c r="HC45" s="248"/>
      <c r="HD45" s="248"/>
      <c r="HE45" s="248"/>
      <c r="HF45" s="248"/>
      <c r="HG45" s="248"/>
      <c r="HH45" s="248"/>
      <c r="HI45" s="248"/>
      <c r="HJ45" s="248"/>
      <c r="HK45" s="248"/>
      <c r="HL45" s="248"/>
      <c r="HM45" s="248"/>
      <c r="HN45" s="248"/>
      <c r="HO45" s="248"/>
      <c r="HP45" s="248"/>
      <c r="HQ45" s="248"/>
      <c r="HR45" s="248"/>
      <c r="HS45" s="248"/>
      <c r="HT45" s="248"/>
      <c r="HU45" s="248"/>
      <c r="HV45" s="248"/>
      <c r="HW45" s="248"/>
      <c r="HX45" s="248"/>
      <c r="HY45" s="248"/>
      <c r="HZ45" s="248"/>
      <c r="IA45" s="248"/>
      <c r="IB45" s="248"/>
      <c r="IC45" s="248"/>
      <c r="ID45" s="248"/>
      <c r="IE45" s="248"/>
      <c r="IF45" s="248"/>
      <c r="IG45" s="248"/>
      <c r="IH45" s="248"/>
      <c r="II45" s="248"/>
      <c r="IJ45" s="248"/>
      <c r="IK45" s="248"/>
      <c r="IL45" s="248"/>
      <c r="IM45" s="248"/>
      <c r="IN45" s="248"/>
      <c r="IO45" s="248"/>
      <c r="IP45" s="248"/>
      <c r="IQ45" s="248"/>
      <c r="IR45" s="248"/>
      <c r="IS45" s="248"/>
      <c r="IT45" s="248"/>
      <c r="IU45" s="248"/>
      <c r="IV45" s="248"/>
    </row>
    <row r="46" spans="1:256" ht="25.15" customHeight="1" x14ac:dyDescent="0.35">
      <c r="A46" s="472" t="s">
        <v>187</v>
      </c>
      <c r="B46" s="472">
        <v>37580</v>
      </c>
      <c r="C46" s="242"/>
      <c r="D46" s="243"/>
      <c r="E46" s="243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4"/>
      <c r="BC46" s="244"/>
      <c r="BD46" s="244"/>
      <c r="BE46" s="244"/>
      <c r="BF46" s="244"/>
      <c r="BG46" s="244"/>
      <c r="BH46" s="244"/>
      <c r="BI46" s="244"/>
      <c r="BJ46" s="244"/>
      <c r="BK46" s="244"/>
      <c r="BL46" s="244"/>
      <c r="BM46" s="244"/>
      <c r="BN46" s="244"/>
      <c r="BO46" s="244"/>
      <c r="BP46" s="244"/>
      <c r="BQ46" s="244"/>
      <c r="BR46" s="244"/>
      <c r="BS46" s="244"/>
      <c r="BT46" s="244"/>
      <c r="BU46" s="244"/>
      <c r="BV46" s="244"/>
      <c r="BW46" s="244"/>
      <c r="BX46" s="244"/>
      <c r="BY46" s="244"/>
      <c r="BZ46" s="244"/>
      <c r="CA46" s="244"/>
      <c r="CB46" s="244"/>
      <c r="CC46" s="244"/>
      <c r="CD46" s="244"/>
      <c r="CE46" s="244"/>
      <c r="CF46" s="244"/>
      <c r="CG46" s="244"/>
      <c r="CH46" s="244"/>
      <c r="CI46" s="244"/>
      <c r="CJ46" s="244"/>
      <c r="CK46" s="244"/>
      <c r="CL46" s="244"/>
      <c r="CM46" s="244"/>
      <c r="CN46" s="244"/>
      <c r="CO46" s="244"/>
      <c r="CP46" s="244"/>
      <c r="CQ46" s="244"/>
      <c r="CR46" s="244"/>
      <c r="CS46" s="244"/>
      <c r="CT46" s="244"/>
      <c r="CU46" s="244"/>
      <c r="CV46" s="244"/>
      <c r="CW46" s="244"/>
      <c r="CX46" s="244"/>
      <c r="CY46" s="244"/>
      <c r="CZ46" s="244"/>
      <c r="DA46" s="244"/>
      <c r="DB46" s="244"/>
      <c r="DC46" s="244"/>
      <c r="DD46" s="244"/>
      <c r="DE46" s="244"/>
      <c r="DF46" s="244"/>
      <c r="DG46" s="244"/>
      <c r="DH46" s="244"/>
      <c r="DI46" s="244"/>
      <c r="DJ46" s="244"/>
      <c r="DK46" s="244"/>
      <c r="DL46" s="244"/>
      <c r="DM46" s="244"/>
      <c r="DN46" s="244"/>
      <c r="DO46" s="244"/>
      <c r="DP46" s="244"/>
      <c r="DQ46" s="244"/>
      <c r="DR46" s="244"/>
      <c r="DS46" s="244"/>
      <c r="DT46" s="244"/>
      <c r="DU46" s="244"/>
      <c r="DV46" s="244"/>
      <c r="DW46" s="244"/>
      <c r="DX46" s="244"/>
      <c r="DY46" s="244"/>
      <c r="DZ46" s="244"/>
      <c r="EA46" s="244"/>
      <c r="EB46" s="244"/>
      <c r="EC46" s="244"/>
      <c r="ED46" s="244"/>
      <c r="EE46" s="244"/>
      <c r="EF46" s="244"/>
      <c r="EG46" s="244"/>
      <c r="EH46" s="244"/>
      <c r="EI46" s="244"/>
      <c r="EJ46" s="244"/>
      <c r="EK46" s="244"/>
      <c r="EL46" s="244"/>
      <c r="EM46" s="244"/>
      <c r="EN46" s="244"/>
      <c r="EO46" s="244"/>
      <c r="EP46" s="244"/>
      <c r="EQ46" s="244"/>
      <c r="ER46" s="244"/>
      <c r="ES46" s="244"/>
      <c r="ET46" s="244"/>
      <c r="EU46" s="244"/>
      <c r="EV46" s="244"/>
      <c r="EW46" s="244"/>
      <c r="EX46" s="244"/>
      <c r="EY46" s="244"/>
      <c r="EZ46" s="244"/>
      <c r="FA46" s="244"/>
      <c r="FB46" s="244"/>
      <c r="FC46" s="244"/>
      <c r="FD46" s="244"/>
      <c r="FE46" s="244"/>
      <c r="FF46" s="244"/>
      <c r="FG46" s="244"/>
      <c r="FH46" s="244"/>
      <c r="FI46" s="244"/>
      <c r="FJ46" s="244"/>
      <c r="FK46" s="244"/>
      <c r="FL46" s="244"/>
      <c r="FM46" s="244"/>
      <c r="FN46" s="244"/>
      <c r="FO46" s="244"/>
      <c r="FP46" s="244"/>
      <c r="FQ46" s="244"/>
      <c r="FR46" s="244"/>
      <c r="FS46" s="244"/>
      <c r="FT46" s="244"/>
      <c r="FU46" s="244"/>
      <c r="FV46" s="244"/>
      <c r="FW46" s="244"/>
      <c r="FX46" s="244"/>
      <c r="FY46" s="244"/>
      <c r="FZ46" s="244"/>
      <c r="GA46" s="244"/>
      <c r="GB46" s="244"/>
      <c r="GC46" s="244"/>
      <c r="GD46" s="244"/>
      <c r="GE46" s="244"/>
      <c r="GF46" s="244"/>
      <c r="GG46" s="244"/>
      <c r="GH46" s="244"/>
      <c r="GI46" s="244"/>
      <c r="GJ46" s="244"/>
      <c r="GK46" s="244"/>
      <c r="GL46" s="244"/>
      <c r="GM46" s="244"/>
      <c r="GN46" s="244"/>
      <c r="GO46" s="244"/>
      <c r="GP46" s="244"/>
      <c r="GQ46" s="244"/>
      <c r="GR46" s="244"/>
      <c r="GS46" s="244"/>
      <c r="GT46" s="244"/>
      <c r="GU46" s="244"/>
      <c r="GV46" s="244"/>
      <c r="GW46" s="244"/>
      <c r="GX46" s="244"/>
      <c r="GY46" s="244"/>
      <c r="GZ46" s="244"/>
      <c r="HA46" s="244"/>
      <c r="HB46" s="244"/>
      <c r="HC46" s="244"/>
      <c r="HD46" s="244"/>
      <c r="HE46" s="244"/>
      <c r="HF46" s="244"/>
      <c r="HG46" s="244"/>
      <c r="HH46" s="244"/>
      <c r="HI46" s="244"/>
      <c r="HJ46" s="244"/>
      <c r="HK46" s="244"/>
      <c r="HL46" s="244"/>
      <c r="HM46" s="244"/>
      <c r="HN46" s="244"/>
      <c r="HO46" s="244"/>
      <c r="HP46" s="244"/>
      <c r="HQ46" s="244"/>
      <c r="HR46" s="244"/>
      <c r="HS46" s="244"/>
      <c r="HT46" s="244"/>
      <c r="HU46" s="244"/>
      <c r="HV46" s="244"/>
      <c r="HW46" s="244"/>
      <c r="HX46" s="244"/>
      <c r="HY46" s="244"/>
      <c r="HZ46" s="244"/>
      <c r="IA46" s="244"/>
      <c r="IB46" s="244"/>
      <c r="IC46" s="244"/>
      <c r="ID46" s="244"/>
      <c r="IE46" s="244"/>
      <c r="IF46" s="244"/>
      <c r="IG46" s="244"/>
      <c r="IH46" s="244"/>
      <c r="II46" s="244"/>
      <c r="IJ46" s="244"/>
      <c r="IK46" s="244"/>
      <c r="IL46" s="244"/>
      <c r="IM46" s="244"/>
      <c r="IN46" s="244"/>
      <c r="IO46" s="244"/>
      <c r="IP46" s="244"/>
      <c r="IQ46" s="244"/>
      <c r="IR46" s="244"/>
      <c r="IS46" s="244"/>
      <c r="IT46" s="244"/>
      <c r="IU46" s="244"/>
      <c r="IV46" s="244"/>
    </row>
    <row r="47" spans="1:256" ht="25.15" customHeight="1" x14ac:dyDescent="0.35">
      <c r="A47" s="474" t="s">
        <v>188</v>
      </c>
      <c r="B47" s="462">
        <v>89031</v>
      </c>
      <c r="C47" s="242"/>
      <c r="D47" s="243"/>
      <c r="E47" s="243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44"/>
      <c r="AK47" s="244"/>
      <c r="AL47" s="244"/>
      <c r="AM47" s="244"/>
      <c r="AN47" s="244"/>
      <c r="AO47" s="244"/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4"/>
      <c r="BC47" s="244"/>
      <c r="BD47" s="244"/>
      <c r="BE47" s="244"/>
      <c r="BF47" s="244"/>
      <c r="BG47" s="244"/>
      <c r="BH47" s="244"/>
      <c r="BI47" s="244"/>
      <c r="BJ47" s="244"/>
      <c r="BK47" s="244"/>
      <c r="BL47" s="244"/>
      <c r="BM47" s="244"/>
      <c r="BN47" s="244"/>
      <c r="BO47" s="244"/>
      <c r="BP47" s="244"/>
      <c r="BQ47" s="244"/>
      <c r="BR47" s="244"/>
      <c r="BS47" s="244"/>
      <c r="BT47" s="244"/>
      <c r="BU47" s="244"/>
      <c r="BV47" s="244"/>
      <c r="BW47" s="244"/>
      <c r="BX47" s="244"/>
      <c r="BY47" s="244"/>
      <c r="BZ47" s="244"/>
      <c r="CA47" s="244"/>
      <c r="CB47" s="244"/>
      <c r="CC47" s="244"/>
      <c r="CD47" s="244"/>
      <c r="CE47" s="244"/>
      <c r="CF47" s="244"/>
      <c r="CG47" s="244"/>
      <c r="CH47" s="244"/>
      <c r="CI47" s="244"/>
      <c r="CJ47" s="244"/>
      <c r="CK47" s="244"/>
      <c r="CL47" s="244"/>
      <c r="CM47" s="244"/>
      <c r="CN47" s="244"/>
      <c r="CO47" s="244"/>
      <c r="CP47" s="244"/>
      <c r="CQ47" s="244"/>
      <c r="CR47" s="244"/>
      <c r="CS47" s="244"/>
      <c r="CT47" s="244"/>
      <c r="CU47" s="244"/>
      <c r="CV47" s="244"/>
      <c r="CW47" s="244"/>
      <c r="CX47" s="244"/>
      <c r="CY47" s="244"/>
      <c r="CZ47" s="244"/>
      <c r="DA47" s="244"/>
      <c r="DB47" s="244"/>
      <c r="DC47" s="244"/>
      <c r="DD47" s="244"/>
      <c r="DE47" s="244"/>
      <c r="DF47" s="244"/>
      <c r="DG47" s="244"/>
      <c r="DH47" s="244"/>
      <c r="DI47" s="244"/>
      <c r="DJ47" s="244"/>
      <c r="DK47" s="244"/>
      <c r="DL47" s="244"/>
      <c r="DM47" s="244"/>
      <c r="DN47" s="244"/>
      <c r="DO47" s="244"/>
      <c r="DP47" s="244"/>
      <c r="DQ47" s="244"/>
      <c r="DR47" s="244"/>
      <c r="DS47" s="244"/>
      <c r="DT47" s="244"/>
      <c r="DU47" s="244"/>
      <c r="DV47" s="244"/>
      <c r="DW47" s="244"/>
      <c r="DX47" s="244"/>
      <c r="DY47" s="244"/>
      <c r="DZ47" s="244"/>
      <c r="EA47" s="244"/>
      <c r="EB47" s="244"/>
      <c r="EC47" s="244"/>
      <c r="ED47" s="244"/>
      <c r="EE47" s="244"/>
      <c r="EF47" s="244"/>
      <c r="EG47" s="244"/>
      <c r="EH47" s="244"/>
      <c r="EI47" s="244"/>
      <c r="EJ47" s="244"/>
      <c r="EK47" s="244"/>
      <c r="EL47" s="244"/>
      <c r="EM47" s="244"/>
      <c r="EN47" s="244"/>
      <c r="EO47" s="244"/>
      <c r="EP47" s="244"/>
      <c r="EQ47" s="244"/>
      <c r="ER47" s="244"/>
      <c r="ES47" s="244"/>
      <c r="ET47" s="244"/>
      <c r="EU47" s="244"/>
      <c r="EV47" s="244"/>
      <c r="EW47" s="244"/>
      <c r="EX47" s="244"/>
      <c r="EY47" s="244"/>
      <c r="EZ47" s="244"/>
      <c r="FA47" s="244"/>
      <c r="FB47" s="244"/>
      <c r="FC47" s="244"/>
      <c r="FD47" s="244"/>
      <c r="FE47" s="244"/>
      <c r="FF47" s="244"/>
      <c r="FG47" s="244"/>
      <c r="FH47" s="244"/>
      <c r="FI47" s="244"/>
      <c r="FJ47" s="244"/>
      <c r="FK47" s="244"/>
      <c r="FL47" s="244"/>
      <c r="FM47" s="244"/>
      <c r="FN47" s="244"/>
      <c r="FO47" s="244"/>
      <c r="FP47" s="244"/>
      <c r="FQ47" s="244"/>
      <c r="FR47" s="244"/>
      <c r="FS47" s="244"/>
      <c r="FT47" s="244"/>
      <c r="FU47" s="244"/>
      <c r="FV47" s="244"/>
      <c r="FW47" s="244"/>
      <c r="FX47" s="244"/>
      <c r="FY47" s="244"/>
      <c r="FZ47" s="244"/>
      <c r="GA47" s="244"/>
      <c r="GB47" s="244"/>
      <c r="GC47" s="244"/>
      <c r="GD47" s="244"/>
      <c r="GE47" s="244"/>
      <c r="GF47" s="244"/>
      <c r="GG47" s="244"/>
      <c r="GH47" s="244"/>
      <c r="GI47" s="244"/>
      <c r="GJ47" s="244"/>
      <c r="GK47" s="244"/>
      <c r="GL47" s="244"/>
      <c r="GM47" s="244"/>
      <c r="GN47" s="244"/>
      <c r="GO47" s="244"/>
      <c r="GP47" s="244"/>
      <c r="GQ47" s="244"/>
      <c r="GR47" s="244"/>
      <c r="GS47" s="244"/>
      <c r="GT47" s="244"/>
      <c r="GU47" s="244"/>
      <c r="GV47" s="244"/>
      <c r="GW47" s="244"/>
      <c r="GX47" s="244"/>
      <c r="GY47" s="244"/>
      <c r="GZ47" s="244"/>
      <c r="HA47" s="244"/>
      <c r="HB47" s="244"/>
      <c r="HC47" s="244"/>
      <c r="HD47" s="244"/>
      <c r="HE47" s="244"/>
      <c r="HF47" s="244"/>
      <c r="HG47" s="244"/>
      <c r="HH47" s="244"/>
      <c r="HI47" s="244"/>
      <c r="HJ47" s="244"/>
      <c r="HK47" s="244"/>
      <c r="HL47" s="244"/>
      <c r="HM47" s="244"/>
      <c r="HN47" s="244"/>
      <c r="HO47" s="244"/>
      <c r="HP47" s="244"/>
      <c r="HQ47" s="244"/>
      <c r="HR47" s="244"/>
      <c r="HS47" s="244"/>
      <c r="HT47" s="244"/>
      <c r="HU47" s="244"/>
      <c r="HV47" s="244"/>
      <c r="HW47" s="244"/>
      <c r="HX47" s="244"/>
      <c r="HY47" s="244"/>
      <c r="HZ47" s="244"/>
      <c r="IA47" s="244"/>
      <c r="IB47" s="244"/>
      <c r="IC47" s="244"/>
      <c r="ID47" s="244"/>
      <c r="IE47" s="244"/>
      <c r="IF47" s="244"/>
      <c r="IG47" s="244"/>
      <c r="IH47" s="244"/>
      <c r="II47" s="244"/>
      <c r="IJ47" s="244"/>
      <c r="IK47" s="244"/>
      <c r="IL47" s="244"/>
      <c r="IM47" s="244"/>
      <c r="IN47" s="244"/>
      <c r="IO47" s="244"/>
      <c r="IP47" s="244"/>
      <c r="IQ47" s="244"/>
      <c r="IR47" s="244"/>
      <c r="IS47" s="244"/>
      <c r="IT47" s="244"/>
      <c r="IU47" s="244"/>
      <c r="IV47" s="244"/>
    </row>
    <row r="48" spans="1:256" ht="25.15" customHeight="1" x14ac:dyDescent="0.35">
      <c r="A48" s="461" t="s">
        <v>216</v>
      </c>
      <c r="B48" s="462">
        <v>94643</v>
      </c>
      <c r="C48" s="242"/>
      <c r="D48" s="243"/>
      <c r="E48" s="243"/>
      <c r="F48" s="244"/>
      <c r="G48" s="244"/>
      <c r="H48" s="244"/>
      <c r="I48" s="244"/>
      <c r="J48" s="244"/>
      <c r="K48" s="244"/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4"/>
      <c r="AL48" s="244"/>
      <c r="AM48" s="244"/>
      <c r="AN48" s="244"/>
      <c r="AO48" s="244"/>
      <c r="AP48" s="244"/>
      <c r="AQ48" s="244"/>
      <c r="AR48" s="244"/>
      <c r="AS48" s="244"/>
      <c r="AT48" s="244"/>
      <c r="AU48" s="244"/>
      <c r="AV48" s="244"/>
      <c r="AW48" s="244"/>
      <c r="AX48" s="244"/>
      <c r="AY48" s="244"/>
      <c r="AZ48" s="244"/>
      <c r="BA48" s="244"/>
      <c r="BB48" s="244"/>
      <c r="BC48" s="244"/>
      <c r="BD48" s="244"/>
      <c r="BE48" s="244"/>
      <c r="BF48" s="244"/>
      <c r="BG48" s="244"/>
      <c r="BH48" s="244"/>
      <c r="BI48" s="244"/>
      <c r="BJ48" s="244"/>
      <c r="BK48" s="244"/>
      <c r="BL48" s="244"/>
      <c r="BM48" s="244"/>
      <c r="BN48" s="244"/>
      <c r="BO48" s="244"/>
      <c r="BP48" s="244"/>
      <c r="BQ48" s="244"/>
      <c r="BR48" s="244"/>
      <c r="BS48" s="244"/>
      <c r="BT48" s="244"/>
      <c r="BU48" s="244"/>
      <c r="BV48" s="244"/>
      <c r="BW48" s="244"/>
      <c r="BX48" s="244"/>
      <c r="BY48" s="244"/>
      <c r="BZ48" s="244"/>
      <c r="CA48" s="244"/>
      <c r="CB48" s="244"/>
      <c r="CC48" s="244"/>
      <c r="CD48" s="244"/>
      <c r="CE48" s="244"/>
      <c r="CF48" s="244"/>
      <c r="CG48" s="244"/>
      <c r="CH48" s="244"/>
      <c r="CI48" s="244"/>
      <c r="CJ48" s="244"/>
      <c r="CK48" s="244"/>
      <c r="CL48" s="244"/>
      <c r="CM48" s="244"/>
      <c r="CN48" s="244"/>
      <c r="CO48" s="244"/>
      <c r="CP48" s="244"/>
      <c r="CQ48" s="244"/>
      <c r="CR48" s="244"/>
      <c r="CS48" s="244"/>
      <c r="CT48" s="244"/>
      <c r="CU48" s="244"/>
      <c r="CV48" s="244"/>
      <c r="CW48" s="244"/>
      <c r="CX48" s="244"/>
      <c r="CY48" s="244"/>
      <c r="CZ48" s="244"/>
      <c r="DA48" s="244"/>
      <c r="DB48" s="244"/>
      <c r="DC48" s="244"/>
      <c r="DD48" s="244"/>
      <c r="DE48" s="244"/>
      <c r="DF48" s="244"/>
      <c r="DG48" s="244"/>
      <c r="DH48" s="244"/>
      <c r="DI48" s="244"/>
      <c r="DJ48" s="244"/>
      <c r="DK48" s="244"/>
      <c r="DL48" s="244"/>
      <c r="DM48" s="244"/>
      <c r="DN48" s="244"/>
      <c r="DO48" s="244"/>
      <c r="DP48" s="244"/>
      <c r="DQ48" s="244"/>
      <c r="DR48" s="244"/>
      <c r="DS48" s="244"/>
      <c r="DT48" s="244"/>
      <c r="DU48" s="244"/>
      <c r="DV48" s="244"/>
      <c r="DW48" s="244"/>
      <c r="DX48" s="244"/>
      <c r="DY48" s="244"/>
      <c r="DZ48" s="244"/>
      <c r="EA48" s="244"/>
      <c r="EB48" s="244"/>
      <c r="EC48" s="244"/>
      <c r="ED48" s="244"/>
      <c r="EE48" s="244"/>
      <c r="EF48" s="244"/>
      <c r="EG48" s="244"/>
      <c r="EH48" s="244"/>
      <c r="EI48" s="244"/>
      <c r="EJ48" s="244"/>
      <c r="EK48" s="244"/>
      <c r="EL48" s="244"/>
      <c r="EM48" s="244"/>
      <c r="EN48" s="244"/>
      <c r="EO48" s="244"/>
      <c r="EP48" s="244"/>
      <c r="EQ48" s="244"/>
      <c r="ER48" s="244"/>
      <c r="ES48" s="244"/>
      <c r="ET48" s="244"/>
      <c r="EU48" s="244"/>
      <c r="EV48" s="244"/>
      <c r="EW48" s="244"/>
      <c r="EX48" s="244"/>
      <c r="EY48" s="244"/>
      <c r="EZ48" s="244"/>
      <c r="FA48" s="244"/>
      <c r="FB48" s="244"/>
      <c r="FC48" s="244"/>
      <c r="FD48" s="244"/>
      <c r="FE48" s="244"/>
      <c r="FF48" s="244"/>
      <c r="FG48" s="244"/>
      <c r="FH48" s="244"/>
      <c r="FI48" s="244"/>
      <c r="FJ48" s="244"/>
      <c r="FK48" s="244"/>
      <c r="FL48" s="244"/>
      <c r="FM48" s="244"/>
      <c r="FN48" s="244"/>
      <c r="FO48" s="244"/>
      <c r="FP48" s="244"/>
      <c r="FQ48" s="244"/>
      <c r="FR48" s="244"/>
      <c r="FS48" s="244"/>
      <c r="FT48" s="244"/>
      <c r="FU48" s="244"/>
      <c r="FV48" s="244"/>
      <c r="FW48" s="244"/>
      <c r="FX48" s="244"/>
      <c r="FY48" s="244"/>
      <c r="FZ48" s="244"/>
      <c r="GA48" s="244"/>
      <c r="GB48" s="244"/>
      <c r="GC48" s="244"/>
      <c r="GD48" s="244"/>
      <c r="GE48" s="244"/>
      <c r="GF48" s="244"/>
      <c r="GG48" s="244"/>
      <c r="GH48" s="244"/>
      <c r="GI48" s="244"/>
      <c r="GJ48" s="244"/>
      <c r="GK48" s="244"/>
      <c r="GL48" s="244"/>
      <c r="GM48" s="244"/>
      <c r="GN48" s="244"/>
      <c r="GO48" s="244"/>
      <c r="GP48" s="244"/>
      <c r="GQ48" s="244"/>
      <c r="GR48" s="244"/>
      <c r="GS48" s="244"/>
      <c r="GT48" s="244"/>
      <c r="GU48" s="244"/>
      <c r="GV48" s="244"/>
      <c r="GW48" s="244"/>
      <c r="GX48" s="244"/>
      <c r="GY48" s="244"/>
      <c r="GZ48" s="244"/>
      <c r="HA48" s="244"/>
      <c r="HB48" s="244"/>
      <c r="HC48" s="244"/>
      <c r="HD48" s="244"/>
      <c r="HE48" s="244"/>
      <c r="HF48" s="244"/>
      <c r="HG48" s="244"/>
      <c r="HH48" s="244"/>
      <c r="HI48" s="244"/>
      <c r="HJ48" s="244"/>
      <c r="HK48" s="244"/>
      <c r="HL48" s="244"/>
      <c r="HM48" s="244"/>
      <c r="HN48" s="244"/>
      <c r="HO48" s="244"/>
      <c r="HP48" s="244"/>
      <c r="HQ48" s="244"/>
      <c r="HR48" s="244"/>
      <c r="HS48" s="244"/>
      <c r="HT48" s="244"/>
      <c r="HU48" s="244"/>
      <c r="HV48" s="244"/>
      <c r="HW48" s="244"/>
      <c r="HX48" s="244"/>
      <c r="HY48" s="244"/>
      <c r="HZ48" s="244"/>
      <c r="IA48" s="244"/>
      <c r="IB48" s="244"/>
      <c r="IC48" s="244"/>
      <c r="ID48" s="244"/>
      <c r="IE48" s="244"/>
      <c r="IF48" s="244"/>
      <c r="IG48" s="244"/>
      <c r="IH48" s="244"/>
      <c r="II48" s="244"/>
      <c r="IJ48" s="244"/>
      <c r="IK48" s="244"/>
      <c r="IL48" s="244"/>
      <c r="IM48" s="244"/>
      <c r="IN48" s="244"/>
      <c r="IO48" s="244"/>
      <c r="IP48" s="244"/>
      <c r="IQ48" s="244"/>
      <c r="IR48" s="244"/>
      <c r="IS48" s="244"/>
      <c r="IT48" s="244"/>
      <c r="IU48" s="244"/>
      <c r="IV48" s="244"/>
    </row>
    <row r="49" spans="1:256" ht="25.15" customHeight="1" x14ac:dyDescent="0.35">
      <c r="A49" s="475" t="s">
        <v>189</v>
      </c>
      <c r="B49" s="460">
        <v>32960</v>
      </c>
      <c r="C49" s="242"/>
      <c r="D49" s="243"/>
      <c r="E49" s="243"/>
      <c r="F49" s="244"/>
      <c r="G49" s="244"/>
      <c r="H49" s="244"/>
      <c r="I49" s="244"/>
      <c r="J49" s="244"/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44"/>
      <c r="Z49" s="244"/>
      <c r="AA49" s="244"/>
      <c r="AB49" s="244"/>
      <c r="AC49" s="244"/>
      <c r="AD49" s="244"/>
      <c r="AE49" s="244"/>
      <c r="AF49" s="244"/>
      <c r="AG49" s="244"/>
      <c r="AH49" s="244"/>
      <c r="AI49" s="244"/>
      <c r="AJ49" s="244"/>
      <c r="AK49" s="244"/>
      <c r="AL49" s="244"/>
      <c r="AM49" s="244"/>
      <c r="AN49" s="244"/>
      <c r="AO49" s="244"/>
      <c r="AP49" s="244"/>
      <c r="AQ49" s="244"/>
      <c r="AR49" s="244"/>
      <c r="AS49" s="244"/>
      <c r="AT49" s="244"/>
      <c r="AU49" s="244"/>
      <c r="AV49" s="244"/>
      <c r="AW49" s="244"/>
      <c r="AX49" s="244"/>
      <c r="AY49" s="244"/>
      <c r="AZ49" s="244"/>
      <c r="BA49" s="244"/>
      <c r="BB49" s="244"/>
      <c r="BC49" s="244"/>
      <c r="BD49" s="244"/>
      <c r="BE49" s="244"/>
      <c r="BF49" s="244"/>
      <c r="BG49" s="244"/>
      <c r="BH49" s="244"/>
      <c r="BI49" s="244"/>
      <c r="BJ49" s="244"/>
      <c r="BK49" s="244"/>
      <c r="BL49" s="244"/>
      <c r="BM49" s="244"/>
      <c r="BN49" s="244"/>
      <c r="BO49" s="244"/>
      <c r="BP49" s="244"/>
      <c r="BQ49" s="244"/>
      <c r="BR49" s="244"/>
      <c r="BS49" s="244"/>
      <c r="BT49" s="244"/>
      <c r="BU49" s="244"/>
      <c r="BV49" s="244"/>
      <c r="BW49" s="244"/>
      <c r="BX49" s="244"/>
      <c r="BY49" s="244"/>
      <c r="BZ49" s="244"/>
      <c r="CA49" s="244"/>
      <c r="CB49" s="244"/>
      <c r="CC49" s="244"/>
      <c r="CD49" s="244"/>
      <c r="CE49" s="244"/>
      <c r="CF49" s="244"/>
      <c r="CG49" s="244"/>
      <c r="CH49" s="244"/>
      <c r="CI49" s="244"/>
      <c r="CJ49" s="244"/>
      <c r="CK49" s="244"/>
      <c r="CL49" s="244"/>
      <c r="CM49" s="244"/>
      <c r="CN49" s="244"/>
      <c r="CO49" s="244"/>
      <c r="CP49" s="244"/>
      <c r="CQ49" s="244"/>
      <c r="CR49" s="244"/>
      <c r="CS49" s="244"/>
      <c r="CT49" s="244"/>
      <c r="CU49" s="244"/>
      <c r="CV49" s="244"/>
      <c r="CW49" s="244"/>
      <c r="CX49" s="244"/>
      <c r="CY49" s="244"/>
      <c r="CZ49" s="244"/>
      <c r="DA49" s="244"/>
      <c r="DB49" s="244"/>
      <c r="DC49" s="244"/>
      <c r="DD49" s="244"/>
      <c r="DE49" s="244"/>
      <c r="DF49" s="244"/>
      <c r="DG49" s="244"/>
      <c r="DH49" s="244"/>
      <c r="DI49" s="244"/>
      <c r="DJ49" s="244"/>
      <c r="DK49" s="244"/>
      <c r="DL49" s="244"/>
      <c r="DM49" s="244"/>
      <c r="DN49" s="244"/>
      <c r="DO49" s="244"/>
      <c r="DP49" s="244"/>
      <c r="DQ49" s="244"/>
      <c r="DR49" s="244"/>
      <c r="DS49" s="244"/>
      <c r="DT49" s="244"/>
      <c r="DU49" s="244"/>
      <c r="DV49" s="244"/>
      <c r="DW49" s="244"/>
      <c r="DX49" s="244"/>
      <c r="DY49" s="244"/>
      <c r="DZ49" s="244"/>
      <c r="EA49" s="244"/>
      <c r="EB49" s="244"/>
      <c r="EC49" s="244"/>
      <c r="ED49" s="244"/>
      <c r="EE49" s="244"/>
      <c r="EF49" s="244"/>
      <c r="EG49" s="244"/>
      <c r="EH49" s="244"/>
      <c r="EI49" s="244"/>
      <c r="EJ49" s="244"/>
      <c r="EK49" s="244"/>
      <c r="EL49" s="244"/>
      <c r="EM49" s="244"/>
      <c r="EN49" s="244"/>
      <c r="EO49" s="244"/>
      <c r="EP49" s="244"/>
      <c r="EQ49" s="244"/>
      <c r="ER49" s="244"/>
      <c r="ES49" s="244"/>
      <c r="ET49" s="244"/>
      <c r="EU49" s="244"/>
      <c r="EV49" s="244"/>
      <c r="EW49" s="244"/>
      <c r="EX49" s="244"/>
      <c r="EY49" s="244"/>
      <c r="EZ49" s="244"/>
      <c r="FA49" s="244"/>
      <c r="FB49" s="244"/>
      <c r="FC49" s="244"/>
      <c r="FD49" s="244"/>
      <c r="FE49" s="244"/>
      <c r="FF49" s="244"/>
      <c r="FG49" s="244"/>
      <c r="FH49" s="244"/>
      <c r="FI49" s="244"/>
      <c r="FJ49" s="244"/>
      <c r="FK49" s="244"/>
      <c r="FL49" s="244"/>
      <c r="FM49" s="244"/>
      <c r="FN49" s="244"/>
      <c r="FO49" s="244"/>
      <c r="FP49" s="244"/>
      <c r="FQ49" s="244"/>
      <c r="FR49" s="244"/>
      <c r="FS49" s="244"/>
      <c r="FT49" s="244"/>
      <c r="FU49" s="244"/>
      <c r="FV49" s="244"/>
      <c r="FW49" s="244"/>
      <c r="FX49" s="244"/>
      <c r="FY49" s="244"/>
      <c r="FZ49" s="244"/>
      <c r="GA49" s="244"/>
      <c r="GB49" s="244"/>
      <c r="GC49" s="244"/>
      <c r="GD49" s="244"/>
      <c r="GE49" s="244"/>
      <c r="GF49" s="244"/>
      <c r="GG49" s="244"/>
      <c r="GH49" s="244"/>
      <c r="GI49" s="244"/>
      <c r="GJ49" s="244"/>
      <c r="GK49" s="244"/>
      <c r="GL49" s="244"/>
      <c r="GM49" s="244"/>
      <c r="GN49" s="244"/>
      <c r="GO49" s="244"/>
      <c r="GP49" s="244"/>
      <c r="GQ49" s="244"/>
      <c r="GR49" s="244"/>
      <c r="GS49" s="244"/>
      <c r="GT49" s="244"/>
      <c r="GU49" s="244"/>
      <c r="GV49" s="244"/>
      <c r="GW49" s="244"/>
      <c r="GX49" s="244"/>
      <c r="GY49" s="244"/>
      <c r="GZ49" s="244"/>
      <c r="HA49" s="244"/>
      <c r="HB49" s="244"/>
      <c r="HC49" s="244"/>
      <c r="HD49" s="244"/>
      <c r="HE49" s="244"/>
      <c r="HF49" s="244"/>
      <c r="HG49" s="244"/>
      <c r="HH49" s="244"/>
      <c r="HI49" s="244"/>
      <c r="HJ49" s="244"/>
      <c r="HK49" s="244"/>
      <c r="HL49" s="244"/>
      <c r="HM49" s="244"/>
      <c r="HN49" s="244"/>
      <c r="HO49" s="244"/>
      <c r="HP49" s="244"/>
      <c r="HQ49" s="244"/>
      <c r="HR49" s="244"/>
      <c r="HS49" s="244"/>
      <c r="HT49" s="244"/>
      <c r="HU49" s="244"/>
      <c r="HV49" s="244"/>
      <c r="HW49" s="244"/>
      <c r="HX49" s="244"/>
      <c r="HY49" s="244"/>
      <c r="HZ49" s="244"/>
      <c r="IA49" s="244"/>
      <c r="IB49" s="244"/>
      <c r="IC49" s="244"/>
      <c r="ID49" s="244"/>
      <c r="IE49" s="244"/>
      <c r="IF49" s="244"/>
      <c r="IG49" s="244"/>
      <c r="IH49" s="244"/>
      <c r="II49" s="244"/>
      <c r="IJ49" s="244"/>
      <c r="IK49" s="244"/>
      <c r="IL49" s="244"/>
      <c r="IM49" s="244"/>
      <c r="IN49" s="244"/>
      <c r="IO49" s="244"/>
      <c r="IP49" s="244"/>
      <c r="IQ49" s="244"/>
      <c r="IR49" s="244"/>
      <c r="IS49" s="244"/>
      <c r="IT49" s="244"/>
      <c r="IU49" s="244"/>
      <c r="IV49" s="244"/>
    </row>
    <row r="50" spans="1:256" ht="25.15" customHeight="1" x14ac:dyDescent="0.35">
      <c r="A50" s="476" t="s">
        <v>190</v>
      </c>
      <c r="B50" s="460">
        <v>214350.1</v>
      </c>
      <c r="C50" s="242"/>
      <c r="D50" s="243"/>
      <c r="E50" s="243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4"/>
      <c r="AU50" s="244"/>
      <c r="AV50" s="244"/>
      <c r="AW50" s="244"/>
      <c r="AX50" s="244"/>
      <c r="AY50" s="244"/>
      <c r="AZ50" s="244"/>
      <c r="BA50" s="244"/>
      <c r="BB50" s="244"/>
      <c r="BC50" s="244"/>
      <c r="BD50" s="244"/>
      <c r="BE50" s="244"/>
      <c r="BF50" s="244"/>
      <c r="BG50" s="244"/>
      <c r="BH50" s="244"/>
      <c r="BI50" s="244"/>
      <c r="BJ50" s="244"/>
      <c r="BK50" s="244"/>
      <c r="BL50" s="244"/>
      <c r="BM50" s="244"/>
      <c r="BN50" s="244"/>
      <c r="BO50" s="244"/>
      <c r="BP50" s="244"/>
      <c r="BQ50" s="244"/>
      <c r="BR50" s="244"/>
      <c r="BS50" s="244"/>
      <c r="BT50" s="244"/>
      <c r="BU50" s="244"/>
      <c r="BV50" s="244"/>
      <c r="BW50" s="244"/>
      <c r="BX50" s="244"/>
      <c r="BY50" s="244"/>
      <c r="BZ50" s="244"/>
      <c r="CA50" s="244"/>
      <c r="CB50" s="244"/>
      <c r="CC50" s="244"/>
      <c r="CD50" s="244"/>
      <c r="CE50" s="244"/>
      <c r="CF50" s="244"/>
      <c r="CG50" s="244"/>
      <c r="CH50" s="244"/>
      <c r="CI50" s="244"/>
      <c r="CJ50" s="244"/>
      <c r="CK50" s="244"/>
      <c r="CL50" s="244"/>
      <c r="CM50" s="244"/>
      <c r="CN50" s="244"/>
      <c r="CO50" s="244"/>
      <c r="CP50" s="244"/>
      <c r="CQ50" s="244"/>
      <c r="CR50" s="244"/>
      <c r="CS50" s="244"/>
      <c r="CT50" s="244"/>
      <c r="CU50" s="244"/>
      <c r="CV50" s="244"/>
      <c r="CW50" s="244"/>
      <c r="CX50" s="244"/>
      <c r="CY50" s="244"/>
      <c r="CZ50" s="244"/>
      <c r="DA50" s="244"/>
      <c r="DB50" s="244"/>
      <c r="DC50" s="244"/>
      <c r="DD50" s="244"/>
      <c r="DE50" s="244"/>
      <c r="DF50" s="244"/>
      <c r="DG50" s="244"/>
      <c r="DH50" s="244"/>
      <c r="DI50" s="244"/>
      <c r="DJ50" s="244"/>
      <c r="DK50" s="244"/>
      <c r="DL50" s="244"/>
      <c r="DM50" s="244"/>
      <c r="DN50" s="244"/>
      <c r="DO50" s="244"/>
      <c r="DP50" s="244"/>
      <c r="DQ50" s="244"/>
      <c r="DR50" s="244"/>
      <c r="DS50" s="244"/>
      <c r="DT50" s="244"/>
      <c r="DU50" s="244"/>
      <c r="DV50" s="244"/>
      <c r="DW50" s="244"/>
      <c r="DX50" s="244"/>
      <c r="DY50" s="244"/>
      <c r="DZ50" s="244"/>
      <c r="EA50" s="244"/>
      <c r="EB50" s="244"/>
      <c r="EC50" s="244"/>
      <c r="ED50" s="244"/>
      <c r="EE50" s="244"/>
      <c r="EF50" s="244"/>
      <c r="EG50" s="244"/>
      <c r="EH50" s="244"/>
      <c r="EI50" s="244"/>
      <c r="EJ50" s="244"/>
      <c r="EK50" s="244"/>
      <c r="EL50" s="244"/>
      <c r="EM50" s="244"/>
      <c r="EN50" s="244"/>
      <c r="EO50" s="244"/>
      <c r="EP50" s="244"/>
      <c r="EQ50" s="244"/>
      <c r="ER50" s="244"/>
      <c r="ES50" s="244"/>
      <c r="ET50" s="244"/>
      <c r="EU50" s="244"/>
      <c r="EV50" s="244"/>
      <c r="EW50" s="244"/>
      <c r="EX50" s="244"/>
      <c r="EY50" s="244"/>
      <c r="EZ50" s="244"/>
      <c r="FA50" s="244"/>
      <c r="FB50" s="244"/>
      <c r="FC50" s="244"/>
      <c r="FD50" s="244"/>
      <c r="FE50" s="244"/>
      <c r="FF50" s="244"/>
      <c r="FG50" s="244"/>
      <c r="FH50" s="244"/>
      <c r="FI50" s="244"/>
      <c r="FJ50" s="244"/>
      <c r="FK50" s="244"/>
      <c r="FL50" s="244"/>
      <c r="FM50" s="244"/>
      <c r="FN50" s="244"/>
      <c r="FO50" s="244"/>
      <c r="FP50" s="244"/>
      <c r="FQ50" s="244"/>
      <c r="FR50" s="244"/>
      <c r="FS50" s="244"/>
      <c r="FT50" s="244"/>
      <c r="FU50" s="244"/>
      <c r="FV50" s="244"/>
      <c r="FW50" s="244"/>
      <c r="FX50" s="244"/>
      <c r="FY50" s="244"/>
      <c r="FZ50" s="244"/>
      <c r="GA50" s="244"/>
      <c r="GB50" s="244"/>
      <c r="GC50" s="244"/>
      <c r="GD50" s="244"/>
      <c r="GE50" s="244"/>
      <c r="GF50" s="244"/>
      <c r="GG50" s="244"/>
      <c r="GH50" s="244"/>
      <c r="GI50" s="244"/>
      <c r="GJ50" s="244"/>
      <c r="GK50" s="244"/>
      <c r="GL50" s="244"/>
      <c r="GM50" s="244"/>
      <c r="GN50" s="244"/>
      <c r="GO50" s="244"/>
      <c r="GP50" s="244"/>
      <c r="GQ50" s="244"/>
      <c r="GR50" s="244"/>
      <c r="GS50" s="244"/>
      <c r="GT50" s="244"/>
      <c r="GU50" s="244"/>
      <c r="GV50" s="244"/>
      <c r="GW50" s="244"/>
      <c r="GX50" s="244"/>
      <c r="GY50" s="244"/>
      <c r="GZ50" s="244"/>
      <c r="HA50" s="244"/>
      <c r="HB50" s="244"/>
      <c r="HC50" s="244"/>
      <c r="HD50" s="244"/>
      <c r="HE50" s="244"/>
      <c r="HF50" s="244"/>
      <c r="HG50" s="244"/>
      <c r="HH50" s="244"/>
      <c r="HI50" s="244"/>
      <c r="HJ50" s="244"/>
      <c r="HK50" s="244"/>
      <c r="HL50" s="244"/>
      <c r="HM50" s="244"/>
      <c r="HN50" s="244"/>
      <c r="HO50" s="244"/>
      <c r="HP50" s="244"/>
      <c r="HQ50" s="244"/>
      <c r="HR50" s="244"/>
      <c r="HS50" s="244"/>
      <c r="HT50" s="244"/>
      <c r="HU50" s="244"/>
      <c r="HV50" s="244"/>
      <c r="HW50" s="244"/>
      <c r="HX50" s="244"/>
      <c r="HY50" s="244"/>
      <c r="HZ50" s="244"/>
      <c r="IA50" s="244"/>
      <c r="IB50" s="244"/>
      <c r="IC50" s="244"/>
      <c r="ID50" s="244"/>
      <c r="IE50" s="244"/>
      <c r="IF50" s="244"/>
      <c r="IG50" s="244"/>
      <c r="IH50" s="244"/>
      <c r="II50" s="244"/>
      <c r="IJ50" s="244"/>
      <c r="IK50" s="244"/>
      <c r="IL50" s="244"/>
      <c r="IM50" s="244"/>
      <c r="IN50" s="244"/>
      <c r="IO50" s="244"/>
      <c r="IP50" s="244"/>
      <c r="IQ50" s="244"/>
      <c r="IR50" s="244"/>
      <c r="IS50" s="244"/>
      <c r="IT50" s="244"/>
      <c r="IU50" s="244"/>
      <c r="IV50" s="244"/>
    </row>
    <row r="51" spans="1:256" ht="25.15" customHeight="1" x14ac:dyDescent="0.35">
      <c r="A51" s="477" t="s">
        <v>217</v>
      </c>
      <c r="B51" s="462">
        <v>75233</v>
      </c>
      <c r="C51" s="242"/>
      <c r="D51" s="243"/>
      <c r="E51" s="243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4"/>
      <c r="AL51" s="244"/>
      <c r="AM51" s="244"/>
      <c r="AN51" s="244"/>
      <c r="AO51" s="244"/>
      <c r="AP51" s="244"/>
      <c r="AQ51" s="244"/>
      <c r="AR51" s="244"/>
      <c r="AS51" s="244"/>
      <c r="AT51" s="244"/>
      <c r="AU51" s="244"/>
      <c r="AV51" s="244"/>
      <c r="AW51" s="244"/>
      <c r="AX51" s="244"/>
      <c r="AY51" s="244"/>
      <c r="AZ51" s="244"/>
      <c r="BA51" s="244"/>
      <c r="BB51" s="244"/>
      <c r="BC51" s="244"/>
      <c r="BD51" s="244"/>
      <c r="BE51" s="244"/>
      <c r="BF51" s="244"/>
      <c r="BG51" s="244"/>
      <c r="BH51" s="244"/>
      <c r="BI51" s="244"/>
      <c r="BJ51" s="244"/>
      <c r="BK51" s="244"/>
      <c r="BL51" s="244"/>
      <c r="BM51" s="244"/>
      <c r="BN51" s="244"/>
      <c r="BO51" s="244"/>
      <c r="BP51" s="244"/>
      <c r="BQ51" s="244"/>
      <c r="BR51" s="244"/>
      <c r="BS51" s="244"/>
      <c r="BT51" s="244"/>
      <c r="BU51" s="244"/>
      <c r="BV51" s="244"/>
      <c r="BW51" s="244"/>
      <c r="BX51" s="244"/>
      <c r="BY51" s="244"/>
      <c r="BZ51" s="244"/>
      <c r="CA51" s="244"/>
      <c r="CB51" s="244"/>
      <c r="CC51" s="244"/>
      <c r="CD51" s="244"/>
      <c r="CE51" s="244"/>
      <c r="CF51" s="244"/>
      <c r="CG51" s="244"/>
      <c r="CH51" s="244"/>
      <c r="CI51" s="244"/>
      <c r="CJ51" s="244"/>
      <c r="CK51" s="244"/>
      <c r="CL51" s="244"/>
      <c r="CM51" s="244"/>
      <c r="CN51" s="244"/>
      <c r="CO51" s="244"/>
      <c r="CP51" s="244"/>
      <c r="CQ51" s="244"/>
      <c r="CR51" s="244"/>
      <c r="CS51" s="244"/>
      <c r="CT51" s="244"/>
      <c r="CU51" s="244"/>
      <c r="CV51" s="244"/>
      <c r="CW51" s="244"/>
      <c r="CX51" s="244"/>
      <c r="CY51" s="244"/>
      <c r="CZ51" s="244"/>
      <c r="DA51" s="244"/>
      <c r="DB51" s="244"/>
      <c r="DC51" s="244"/>
      <c r="DD51" s="244"/>
      <c r="DE51" s="244"/>
      <c r="DF51" s="244"/>
      <c r="DG51" s="244"/>
      <c r="DH51" s="244"/>
      <c r="DI51" s="244"/>
      <c r="DJ51" s="244"/>
      <c r="DK51" s="244"/>
      <c r="DL51" s="244"/>
      <c r="DM51" s="244"/>
      <c r="DN51" s="244"/>
      <c r="DO51" s="244"/>
      <c r="DP51" s="244"/>
      <c r="DQ51" s="244"/>
      <c r="DR51" s="244"/>
      <c r="DS51" s="244"/>
      <c r="DT51" s="244"/>
      <c r="DU51" s="244"/>
      <c r="DV51" s="244"/>
      <c r="DW51" s="244"/>
      <c r="DX51" s="244"/>
      <c r="DY51" s="244"/>
      <c r="DZ51" s="244"/>
      <c r="EA51" s="244"/>
      <c r="EB51" s="244"/>
      <c r="EC51" s="244"/>
      <c r="ED51" s="244"/>
      <c r="EE51" s="244"/>
      <c r="EF51" s="244"/>
      <c r="EG51" s="244"/>
      <c r="EH51" s="244"/>
      <c r="EI51" s="244"/>
      <c r="EJ51" s="244"/>
      <c r="EK51" s="244"/>
      <c r="EL51" s="244"/>
      <c r="EM51" s="244"/>
      <c r="EN51" s="244"/>
      <c r="EO51" s="244"/>
      <c r="EP51" s="244"/>
      <c r="EQ51" s="244"/>
      <c r="ER51" s="244"/>
      <c r="ES51" s="244"/>
      <c r="ET51" s="244"/>
      <c r="EU51" s="244"/>
      <c r="EV51" s="244"/>
      <c r="EW51" s="244"/>
      <c r="EX51" s="244"/>
      <c r="EY51" s="244"/>
      <c r="EZ51" s="244"/>
      <c r="FA51" s="244"/>
      <c r="FB51" s="244"/>
      <c r="FC51" s="244"/>
      <c r="FD51" s="244"/>
      <c r="FE51" s="244"/>
      <c r="FF51" s="244"/>
      <c r="FG51" s="244"/>
      <c r="FH51" s="244"/>
      <c r="FI51" s="244"/>
      <c r="FJ51" s="244"/>
      <c r="FK51" s="244"/>
      <c r="FL51" s="244"/>
      <c r="FM51" s="244"/>
      <c r="FN51" s="244"/>
      <c r="FO51" s="244"/>
      <c r="FP51" s="244"/>
      <c r="FQ51" s="244"/>
      <c r="FR51" s="244"/>
      <c r="FS51" s="244"/>
      <c r="FT51" s="244"/>
      <c r="FU51" s="244"/>
      <c r="FV51" s="244"/>
      <c r="FW51" s="244"/>
      <c r="FX51" s="244"/>
      <c r="FY51" s="244"/>
      <c r="FZ51" s="244"/>
      <c r="GA51" s="244"/>
      <c r="GB51" s="244"/>
      <c r="GC51" s="244"/>
      <c r="GD51" s="244"/>
      <c r="GE51" s="244"/>
      <c r="GF51" s="244"/>
      <c r="GG51" s="244"/>
      <c r="GH51" s="244"/>
      <c r="GI51" s="244"/>
      <c r="GJ51" s="244"/>
      <c r="GK51" s="244"/>
      <c r="GL51" s="244"/>
      <c r="GM51" s="244"/>
      <c r="GN51" s="244"/>
      <c r="GO51" s="244"/>
      <c r="GP51" s="244"/>
      <c r="GQ51" s="244"/>
      <c r="GR51" s="244"/>
      <c r="GS51" s="244"/>
      <c r="GT51" s="244"/>
      <c r="GU51" s="244"/>
      <c r="GV51" s="244"/>
      <c r="GW51" s="244"/>
      <c r="GX51" s="244"/>
      <c r="GY51" s="244"/>
      <c r="GZ51" s="244"/>
      <c r="HA51" s="244"/>
      <c r="HB51" s="244"/>
      <c r="HC51" s="244"/>
      <c r="HD51" s="244"/>
      <c r="HE51" s="244"/>
      <c r="HF51" s="244"/>
      <c r="HG51" s="244"/>
      <c r="HH51" s="244"/>
      <c r="HI51" s="244"/>
      <c r="HJ51" s="244"/>
      <c r="HK51" s="244"/>
      <c r="HL51" s="244"/>
      <c r="HM51" s="244"/>
      <c r="HN51" s="244"/>
      <c r="HO51" s="244"/>
      <c r="HP51" s="244"/>
      <c r="HQ51" s="244"/>
      <c r="HR51" s="244"/>
      <c r="HS51" s="244"/>
      <c r="HT51" s="244"/>
      <c r="HU51" s="244"/>
      <c r="HV51" s="244"/>
      <c r="HW51" s="244"/>
      <c r="HX51" s="244"/>
      <c r="HY51" s="244"/>
      <c r="HZ51" s="244"/>
      <c r="IA51" s="244"/>
      <c r="IB51" s="244"/>
      <c r="IC51" s="244"/>
      <c r="ID51" s="244"/>
      <c r="IE51" s="244"/>
      <c r="IF51" s="244"/>
      <c r="IG51" s="244"/>
      <c r="IH51" s="244"/>
      <c r="II51" s="244"/>
      <c r="IJ51" s="244"/>
      <c r="IK51" s="244"/>
      <c r="IL51" s="244"/>
      <c r="IM51" s="244"/>
      <c r="IN51" s="244"/>
      <c r="IO51" s="244"/>
      <c r="IP51" s="244"/>
      <c r="IQ51" s="244"/>
      <c r="IR51" s="244"/>
      <c r="IS51" s="244"/>
      <c r="IT51" s="244"/>
      <c r="IU51" s="244"/>
      <c r="IV51" s="244"/>
    </row>
    <row r="52" spans="1:256" ht="25.15" customHeight="1" x14ac:dyDescent="0.35">
      <c r="A52" s="459" t="s">
        <v>598</v>
      </c>
      <c r="B52" s="460">
        <v>69698</v>
      </c>
      <c r="C52" s="242"/>
      <c r="D52" s="243"/>
      <c r="E52" s="243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  <c r="AC52" s="244"/>
      <c r="AD52" s="244"/>
      <c r="AE52" s="244"/>
      <c r="AF52" s="244"/>
      <c r="AG52" s="244"/>
      <c r="AH52" s="244"/>
      <c r="AI52" s="244"/>
      <c r="AJ52" s="244"/>
      <c r="AK52" s="244"/>
      <c r="AL52" s="244"/>
      <c r="AM52" s="244"/>
      <c r="AN52" s="244"/>
      <c r="AO52" s="244"/>
      <c r="AP52" s="244"/>
      <c r="AQ52" s="244"/>
      <c r="AR52" s="244"/>
      <c r="AS52" s="244"/>
      <c r="AT52" s="244"/>
      <c r="AU52" s="244"/>
      <c r="AV52" s="244"/>
      <c r="AW52" s="244"/>
      <c r="AX52" s="244"/>
      <c r="AY52" s="244"/>
      <c r="AZ52" s="244"/>
      <c r="BA52" s="244"/>
      <c r="BB52" s="244"/>
      <c r="BC52" s="244"/>
      <c r="BD52" s="244"/>
      <c r="BE52" s="244"/>
      <c r="BF52" s="244"/>
      <c r="BG52" s="244"/>
      <c r="BH52" s="244"/>
      <c r="BI52" s="244"/>
      <c r="BJ52" s="244"/>
      <c r="BK52" s="244"/>
      <c r="BL52" s="244"/>
      <c r="BM52" s="244"/>
      <c r="BN52" s="244"/>
      <c r="BO52" s="244"/>
      <c r="BP52" s="244"/>
      <c r="BQ52" s="244"/>
      <c r="BR52" s="244"/>
      <c r="BS52" s="244"/>
      <c r="BT52" s="244"/>
      <c r="BU52" s="244"/>
      <c r="BV52" s="244"/>
      <c r="BW52" s="244"/>
      <c r="BX52" s="244"/>
      <c r="BY52" s="244"/>
      <c r="BZ52" s="244"/>
      <c r="CA52" s="244"/>
      <c r="CB52" s="244"/>
      <c r="CC52" s="244"/>
      <c r="CD52" s="244"/>
      <c r="CE52" s="244"/>
      <c r="CF52" s="244"/>
      <c r="CG52" s="244"/>
      <c r="CH52" s="244"/>
      <c r="CI52" s="244"/>
      <c r="CJ52" s="244"/>
      <c r="CK52" s="244"/>
      <c r="CL52" s="244"/>
      <c r="CM52" s="244"/>
      <c r="CN52" s="244"/>
      <c r="CO52" s="244"/>
      <c r="CP52" s="244"/>
      <c r="CQ52" s="244"/>
      <c r="CR52" s="244"/>
      <c r="CS52" s="244"/>
      <c r="CT52" s="244"/>
      <c r="CU52" s="244"/>
      <c r="CV52" s="244"/>
      <c r="CW52" s="244"/>
      <c r="CX52" s="244"/>
      <c r="CY52" s="244"/>
      <c r="CZ52" s="244"/>
      <c r="DA52" s="244"/>
      <c r="DB52" s="244"/>
      <c r="DC52" s="244"/>
      <c r="DD52" s="244"/>
      <c r="DE52" s="244"/>
      <c r="DF52" s="244"/>
      <c r="DG52" s="244"/>
      <c r="DH52" s="244"/>
      <c r="DI52" s="244"/>
      <c r="DJ52" s="244"/>
      <c r="DK52" s="244"/>
      <c r="DL52" s="244"/>
      <c r="DM52" s="244"/>
      <c r="DN52" s="244"/>
      <c r="DO52" s="244"/>
      <c r="DP52" s="244"/>
      <c r="DQ52" s="244"/>
      <c r="DR52" s="244"/>
      <c r="DS52" s="244"/>
      <c r="DT52" s="244"/>
      <c r="DU52" s="244"/>
      <c r="DV52" s="244"/>
      <c r="DW52" s="244"/>
      <c r="DX52" s="244"/>
      <c r="DY52" s="244"/>
      <c r="DZ52" s="244"/>
      <c r="EA52" s="244"/>
      <c r="EB52" s="244"/>
      <c r="EC52" s="244"/>
      <c r="ED52" s="244"/>
      <c r="EE52" s="244"/>
      <c r="EF52" s="244"/>
      <c r="EG52" s="244"/>
      <c r="EH52" s="244"/>
      <c r="EI52" s="244"/>
      <c r="EJ52" s="244"/>
      <c r="EK52" s="244"/>
      <c r="EL52" s="244"/>
      <c r="EM52" s="244"/>
      <c r="EN52" s="244"/>
      <c r="EO52" s="244"/>
      <c r="EP52" s="244"/>
      <c r="EQ52" s="244"/>
      <c r="ER52" s="244"/>
      <c r="ES52" s="244"/>
      <c r="ET52" s="244"/>
      <c r="EU52" s="244"/>
      <c r="EV52" s="244"/>
      <c r="EW52" s="244"/>
      <c r="EX52" s="244"/>
      <c r="EY52" s="244"/>
      <c r="EZ52" s="244"/>
      <c r="FA52" s="244"/>
      <c r="FB52" s="244"/>
      <c r="FC52" s="244"/>
      <c r="FD52" s="244"/>
      <c r="FE52" s="244"/>
      <c r="FF52" s="244"/>
      <c r="FG52" s="244"/>
      <c r="FH52" s="244"/>
      <c r="FI52" s="244"/>
      <c r="FJ52" s="244"/>
      <c r="FK52" s="244"/>
      <c r="FL52" s="244"/>
      <c r="FM52" s="244"/>
      <c r="FN52" s="244"/>
      <c r="FO52" s="244"/>
      <c r="FP52" s="244"/>
      <c r="FQ52" s="244"/>
      <c r="FR52" s="244"/>
      <c r="FS52" s="244"/>
      <c r="FT52" s="244"/>
      <c r="FU52" s="244"/>
      <c r="FV52" s="244"/>
      <c r="FW52" s="244"/>
      <c r="FX52" s="244"/>
      <c r="FY52" s="244"/>
      <c r="FZ52" s="244"/>
      <c r="GA52" s="244"/>
      <c r="GB52" s="244"/>
      <c r="GC52" s="244"/>
      <c r="GD52" s="244"/>
      <c r="GE52" s="244"/>
      <c r="GF52" s="244"/>
      <c r="GG52" s="244"/>
      <c r="GH52" s="244"/>
      <c r="GI52" s="244"/>
      <c r="GJ52" s="244"/>
      <c r="GK52" s="244"/>
      <c r="GL52" s="244"/>
      <c r="GM52" s="244"/>
      <c r="GN52" s="244"/>
      <c r="GO52" s="244"/>
      <c r="GP52" s="244"/>
      <c r="GQ52" s="244"/>
      <c r="GR52" s="244"/>
      <c r="GS52" s="244"/>
      <c r="GT52" s="244"/>
      <c r="GU52" s="244"/>
      <c r="GV52" s="244"/>
      <c r="GW52" s="244"/>
      <c r="GX52" s="244"/>
      <c r="GY52" s="244"/>
      <c r="GZ52" s="244"/>
      <c r="HA52" s="244"/>
      <c r="HB52" s="244"/>
      <c r="HC52" s="244"/>
      <c r="HD52" s="244"/>
      <c r="HE52" s="244"/>
      <c r="HF52" s="244"/>
      <c r="HG52" s="244"/>
      <c r="HH52" s="244"/>
      <c r="HI52" s="244"/>
      <c r="HJ52" s="244"/>
      <c r="HK52" s="244"/>
      <c r="HL52" s="244"/>
      <c r="HM52" s="244"/>
      <c r="HN52" s="244"/>
      <c r="HO52" s="244"/>
      <c r="HP52" s="244"/>
      <c r="HQ52" s="244"/>
      <c r="HR52" s="244"/>
      <c r="HS52" s="244"/>
      <c r="HT52" s="244"/>
      <c r="HU52" s="244"/>
      <c r="HV52" s="244"/>
      <c r="HW52" s="244"/>
      <c r="HX52" s="244"/>
      <c r="HY52" s="244"/>
      <c r="HZ52" s="244"/>
      <c r="IA52" s="244"/>
      <c r="IB52" s="244"/>
      <c r="IC52" s="244"/>
      <c r="ID52" s="244"/>
      <c r="IE52" s="244"/>
      <c r="IF52" s="244"/>
      <c r="IG52" s="244"/>
      <c r="IH52" s="244"/>
      <c r="II52" s="244"/>
      <c r="IJ52" s="244"/>
      <c r="IK52" s="244"/>
      <c r="IL52" s="244"/>
      <c r="IM52" s="244"/>
      <c r="IN52" s="244"/>
      <c r="IO52" s="244"/>
      <c r="IP52" s="244"/>
      <c r="IQ52" s="244"/>
      <c r="IR52" s="244"/>
      <c r="IS52" s="244"/>
      <c r="IT52" s="244"/>
      <c r="IU52" s="244"/>
      <c r="IV52" s="244"/>
    </row>
    <row r="53" spans="1:256" ht="25.15" customHeight="1" x14ac:dyDescent="0.35">
      <c r="A53" s="461" t="s">
        <v>191</v>
      </c>
      <c r="B53" s="462">
        <v>54999</v>
      </c>
      <c r="C53" s="242"/>
      <c r="D53" s="243"/>
      <c r="E53" s="243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  <c r="BB53" s="244"/>
      <c r="BC53" s="244"/>
      <c r="BD53" s="244"/>
      <c r="BE53" s="244"/>
      <c r="BF53" s="244"/>
      <c r="BG53" s="244"/>
      <c r="BH53" s="244"/>
      <c r="BI53" s="244"/>
      <c r="BJ53" s="244"/>
      <c r="BK53" s="244"/>
      <c r="BL53" s="244"/>
      <c r="BM53" s="244"/>
      <c r="BN53" s="244"/>
      <c r="BO53" s="244"/>
      <c r="BP53" s="244"/>
      <c r="BQ53" s="244"/>
      <c r="BR53" s="244"/>
      <c r="BS53" s="244"/>
      <c r="BT53" s="244"/>
      <c r="BU53" s="244"/>
      <c r="BV53" s="244"/>
      <c r="BW53" s="244"/>
      <c r="BX53" s="244"/>
      <c r="BY53" s="244"/>
      <c r="BZ53" s="244"/>
      <c r="CA53" s="244"/>
      <c r="CB53" s="244"/>
      <c r="CC53" s="244"/>
      <c r="CD53" s="244"/>
      <c r="CE53" s="244"/>
      <c r="CF53" s="244"/>
      <c r="CG53" s="244"/>
      <c r="CH53" s="244"/>
      <c r="CI53" s="244"/>
      <c r="CJ53" s="244"/>
      <c r="CK53" s="244"/>
      <c r="CL53" s="244"/>
      <c r="CM53" s="244"/>
      <c r="CN53" s="244"/>
      <c r="CO53" s="244"/>
      <c r="CP53" s="244"/>
      <c r="CQ53" s="244"/>
      <c r="CR53" s="244"/>
      <c r="CS53" s="244"/>
      <c r="CT53" s="244"/>
      <c r="CU53" s="244"/>
      <c r="CV53" s="244"/>
      <c r="CW53" s="244"/>
      <c r="CX53" s="244"/>
      <c r="CY53" s="244"/>
      <c r="CZ53" s="244"/>
      <c r="DA53" s="244"/>
      <c r="DB53" s="244"/>
      <c r="DC53" s="244"/>
      <c r="DD53" s="244"/>
      <c r="DE53" s="244"/>
      <c r="DF53" s="244"/>
      <c r="DG53" s="244"/>
      <c r="DH53" s="244"/>
      <c r="DI53" s="244"/>
      <c r="DJ53" s="244"/>
      <c r="DK53" s="244"/>
      <c r="DL53" s="244"/>
      <c r="DM53" s="244"/>
      <c r="DN53" s="244"/>
      <c r="DO53" s="244"/>
      <c r="DP53" s="244"/>
      <c r="DQ53" s="244"/>
      <c r="DR53" s="244"/>
      <c r="DS53" s="244"/>
      <c r="DT53" s="244"/>
      <c r="DU53" s="244"/>
      <c r="DV53" s="244"/>
      <c r="DW53" s="244"/>
      <c r="DX53" s="244"/>
      <c r="DY53" s="244"/>
      <c r="DZ53" s="244"/>
      <c r="EA53" s="244"/>
      <c r="EB53" s="244"/>
      <c r="EC53" s="244"/>
      <c r="ED53" s="244"/>
      <c r="EE53" s="244"/>
      <c r="EF53" s="244"/>
      <c r="EG53" s="244"/>
      <c r="EH53" s="244"/>
      <c r="EI53" s="244"/>
      <c r="EJ53" s="244"/>
      <c r="EK53" s="244"/>
      <c r="EL53" s="244"/>
      <c r="EM53" s="244"/>
      <c r="EN53" s="244"/>
      <c r="EO53" s="244"/>
      <c r="EP53" s="244"/>
      <c r="EQ53" s="244"/>
      <c r="ER53" s="244"/>
      <c r="ES53" s="244"/>
      <c r="ET53" s="244"/>
      <c r="EU53" s="244"/>
      <c r="EV53" s="244"/>
      <c r="EW53" s="244"/>
      <c r="EX53" s="244"/>
      <c r="EY53" s="244"/>
      <c r="EZ53" s="244"/>
      <c r="FA53" s="244"/>
      <c r="FB53" s="244"/>
      <c r="FC53" s="244"/>
      <c r="FD53" s="244"/>
      <c r="FE53" s="244"/>
      <c r="FF53" s="244"/>
      <c r="FG53" s="244"/>
      <c r="FH53" s="244"/>
      <c r="FI53" s="244"/>
      <c r="FJ53" s="244"/>
      <c r="FK53" s="244"/>
      <c r="FL53" s="244"/>
      <c r="FM53" s="244"/>
      <c r="FN53" s="244"/>
      <c r="FO53" s="244"/>
      <c r="FP53" s="244"/>
      <c r="FQ53" s="244"/>
      <c r="FR53" s="244"/>
      <c r="FS53" s="244"/>
      <c r="FT53" s="244"/>
      <c r="FU53" s="244"/>
      <c r="FV53" s="244"/>
      <c r="FW53" s="244"/>
      <c r="FX53" s="244"/>
      <c r="FY53" s="244"/>
      <c r="FZ53" s="244"/>
      <c r="GA53" s="244"/>
      <c r="GB53" s="244"/>
      <c r="GC53" s="244"/>
      <c r="GD53" s="244"/>
      <c r="GE53" s="244"/>
      <c r="GF53" s="244"/>
      <c r="GG53" s="244"/>
      <c r="GH53" s="244"/>
      <c r="GI53" s="244"/>
      <c r="GJ53" s="244"/>
      <c r="GK53" s="244"/>
      <c r="GL53" s="244"/>
      <c r="GM53" s="244"/>
      <c r="GN53" s="244"/>
      <c r="GO53" s="244"/>
      <c r="GP53" s="244"/>
      <c r="GQ53" s="244"/>
      <c r="GR53" s="244"/>
      <c r="GS53" s="244"/>
      <c r="GT53" s="244"/>
      <c r="GU53" s="244"/>
      <c r="GV53" s="244"/>
      <c r="GW53" s="244"/>
      <c r="GX53" s="244"/>
      <c r="GY53" s="244"/>
      <c r="GZ53" s="244"/>
      <c r="HA53" s="244"/>
      <c r="HB53" s="244"/>
      <c r="HC53" s="244"/>
      <c r="HD53" s="244"/>
      <c r="HE53" s="244"/>
      <c r="HF53" s="244"/>
      <c r="HG53" s="244"/>
      <c r="HH53" s="244"/>
      <c r="HI53" s="244"/>
      <c r="HJ53" s="244"/>
      <c r="HK53" s="244"/>
      <c r="HL53" s="244"/>
      <c r="HM53" s="244"/>
      <c r="HN53" s="244"/>
      <c r="HO53" s="244"/>
      <c r="HP53" s="244"/>
      <c r="HQ53" s="244"/>
      <c r="HR53" s="244"/>
      <c r="HS53" s="244"/>
      <c r="HT53" s="244"/>
      <c r="HU53" s="244"/>
      <c r="HV53" s="244"/>
      <c r="HW53" s="244"/>
      <c r="HX53" s="244"/>
      <c r="HY53" s="244"/>
      <c r="HZ53" s="244"/>
      <c r="IA53" s="244"/>
      <c r="IB53" s="244"/>
      <c r="IC53" s="244"/>
      <c r="ID53" s="244"/>
      <c r="IE53" s="244"/>
      <c r="IF53" s="244"/>
      <c r="IG53" s="244"/>
      <c r="IH53" s="244"/>
      <c r="II53" s="244"/>
      <c r="IJ53" s="244"/>
      <c r="IK53" s="244"/>
      <c r="IL53" s="244"/>
      <c r="IM53" s="244"/>
      <c r="IN53" s="244"/>
      <c r="IO53" s="244"/>
      <c r="IP53" s="244"/>
      <c r="IQ53" s="244"/>
      <c r="IR53" s="244"/>
      <c r="IS53" s="244"/>
      <c r="IT53" s="244"/>
      <c r="IU53" s="244"/>
      <c r="IV53" s="244"/>
    </row>
    <row r="54" spans="1:256" ht="25.15" customHeight="1" thickBot="1" x14ac:dyDescent="0.4">
      <c r="A54" s="461" t="s">
        <v>192</v>
      </c>
      <c r="B54" s="462">
        <v>429338.51</v>
      </c>
      <c r="C54" s="242"/>
      <c r="D54" s="243"/>
      <c r="E54" s="243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4"/>
      <c r="AM54" s="244"/>
      <c r="AN54" s="244"/>
      <c r="AO54" s="244"/>
      <c r="AP54" s="244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  <c r="BB54" s="244"/>
      <c r="BC54" s="244"/>
      <c r="BD54" s="244"/>
      <c r="BE54" s="244"/>
      <c r="BF54" s="244"/>
      <c r="BG54" s="244"/>
      <c r="BH54" s="244"/>
      <c r="BI54" s="244"/>
      <c r="BJ54" s="244"/>
      <c r="BK54" s="244"/>
      <c r="BL54" s="244"/>
      <c r="BM54" s="244"/>
      <c r="BN54" s="244"/>
      <c r="BO54" s="244"/>
      <c r="BP54" s="244"/>
      <c r="BQ54" s="244"/>
      <c r="BR54" s="244"/>
      <c r="BS54" s="244"/>
      <c r="BT54" s="244"/>
      <c r="BU54" s="244"/>
      <c r="BV54" s="244"/>
      <c r="BW54" s="244"/>
      <c r="BX54" s="244"/>
      <c r="BY54" s="244"/>
      <c r="BZ54" s="244"/>
      <c r="CA54" s="244"/>
      <c r="CB54" s="244"/>
      <c r="CC54" s="244"/>
      <c r="CD54" s="244"/>
      <c r="CE54" s="244"/>
      <c r="CF54" s="244"/>
      <c r="CG54" s="244"/>
      <c r="CH54" s="244"/>
      <c r="CI54" s="244"/>
      <c r="CJ54" s="244"/>
      <c r="CK54" s="244"/>
      <c r="CL54" s="244"/>
      <c r="CM54" s="244"/>
      <c r="CN54" s="244"/>
      <c r="CO54" s="244"/>
      <c r="CP54" s="244"/>
      <c r="CQ54" s="244"/>
      <c r="CR54" s="244"/>
      <c r="CS54" s="244"/>
      <c r="CT54" s="244"/>
      <c r="CU54" s="244"/>
      <c r="CV54" s="244"/>
      <c r="CW54" s="244"/>
      <c r="CX54" s="244"/>
      <c r="CY54" s="244"/>
      <c r="CZ54" s="244"/>
      <c r="DA54" s="244"/>
      <c r="DB54" s="244"/>
      <c r="DC54" s="244"/>
      <c r="DD54" s="244"/>
      <c r="DE54" s="244"/>
      <c r="DF54" s="244"/>
      <c r="DG54" s="244"/>
      <c r="DH54" s="244"/>
      <c r="DI54" s="244"/>
      <c r="DJ54" s="244"/>
      <c r="DK54" s="244"/>
      <c r="DL54" s="244"/>
      <c r="DM54" s="244"/>
      <c r="DN54" s="244"/>
      <c r="DO54" s="244"/>
      <c r="DP54" s="244"/>
      <c r="DQ54" s="244"/>
      <c r="DR54" s="244"/>
      <c r="DS54" s="244"/>
      <c r="DT54" s="244"/>
      <c r="DU54" s="244"/>
      <c r="DV54" s="244"/>
      <c r="DW54" s="244"/>
      <c r="DX54" s="244"/>
      <c r="DY54" s="244"/>
      <c r="DZ54" s="244"/>
      <c r="EA54" s="244"/>
      <c r="EB54" s="244"/>
      <c r="EC54" s="244"/>
      <c r="ED54" s="244"/>
      <c r="EE54" s="244"/>
      <c r="EF54" s="244"/>
      <c r="EG54" s="244"/>
      <c r="EH54" s="244"/>
      <c r="EI54" s="244"/>
      <c r="EJ54" s="244"/>
      <c r="EK54" s="244"/>
      <c r="EL54" s="244"/>
      <c r="EM54" s="244"/>
      <c r="EN54" s="244"/>
      <c r="EO54" s="244"/>
      <c r="EP54" s="244"/>
      <c r="EQ54" s="244"/>
      <c r="ER54" s="244"/>
      <c r="ES54" s="244"/>
      <c r="ET54" s="244"/>
      <c r="EU54" s="244"/>
      <c r="EV54" s="244"/>
      <c r="EW54" s="244"/>
      <c r="EX54" s="244"/>
      <c r="EY54" s="244"/>
      <c r="EZ54" s="244"/>
      <c r="FA54" s="244"/>
      <c r="FB54" s="244"/>
      <c r="FC54" s="244"/>
      <c r="FD54" s="244"/>
      <c r="FE54" s="244"/>
      <c r="FF54" s="244"/>
      <c r="FG54" s="244"/>
      <c r="FH54" s="244"/>
      <c r="FI54" s="244"/>
      <c r="FJ54" s="244"/>
      <c r="FK54" s="244"/>
      <c r="FL54" s="244"/>
      <c r="FM54" s="244"/>
      <c r="FN54" s="244"/>
      <c r="FO54" s="244"/>
      <c r="FP54" s="244"/>
      <c r="FQ54" s="244"/>
      <c r="FR54" s="244"/>
      <c r="FS54" s="244"/>
      <c r="FT54" s="244"/>
      <c r="FU54" s="244"/>
      <c r="FV54" s="244"/>
      <c r="FW54" s="244"/>
      <c r="FX54" s="244"/>
      <c r="FY54" s="244"/>
      <c r="FZ54" s="244"/>
      <c r="GA54" s="244"/>
      <c r="GB54" s="244"/>
      <c r="GC54" s="244"/>
      <c r="GD54" s="244"/>
      <c r="GE54" s="244"/>
      <c r="GF54" s="244"/>
      <c r="GG54" s="244"/>
      <c r="GH54" s="244"/>
      <c r="GI54" s="244"/>
      <c r="GJ54" s="244"/>
      <c r="GK54" s="244"/>
      <c r="GL54" s="244"/>
      <c r="GM54" s="244"/>
      <c r="GN54" s="244"/>
      <c r="GO54" s="244"/>
      <c r="GP54" s="244"/>
      <c r="GQ54" s="244"/>
      <c r="GR54" s="244"/>
      <c r="GS54" s="244"/>
      <c r="GT54" s="244"/>
      <c r="GU54" s="244"/>
      <c r="GV54" s="244"/>
      <c r="GW54" s="244"/>
      <c r="GX54" s="244"/>
      <c r="GY54" s="244"/>
      <c r="GZ54" s="244"/>
      <c r="HA54" s="244"/>
      <c r="HB54" s="244"/>
      <c r="HC54" s="244"/>
      <c r="HD54" s="244"/>
      <c r="HE54" s="244"/>
      <c r="HF54" s="244"/>
      <c r="HG54" s="244"/>
      <c r="HH54" s="244"/>
      <c r="HI54" s="244"/>
      <c r="HJ54" s="244"/>
      <c r="HK54" s="244"/>
      <c r="HL54" s="244"/>
      <c r="HM54" s="244"/>
      <c r="HN54" s="244"/>
      <c r="HO54" s="244"/>
      <c r="HP54" s="244"/>
      <c r="HQ54" s="244"/>
      <c r="HR54" s="244"/>
      <c r="HS54" s="244"/>
      <c r="HT54" s="244"/>
      <c r="HU54" s="244"/>
      <c r="HV54" s="244"/>
      <c r="HW54" s="244"/>
      <c r="HX54" s="244"/>
      <c r="HY54" s="244"/>
      <c r="HZ54" s="244"/>
      <c r="IA54" s="244"/>
      <c r="IB54" s="244"/>
      <c r="IC54" s="244"/>
      <c r="ID54" s="244"/>
      <c r="IE54" s="244"/>
      <c r="IF54" s="244"/>
      <c r="IG54" s="244"/>
      <c r="IH54" s="244"/>
      <c r="II54" s="244"/>
      <c r="IJ54" s="244"/>
      <c r="IK54" s="244"/>
      <c r="IL54" s="244"/>
      <c r="IM54" s="244"/>
      <c r="IN54" s="244"/>
      <c r="IO54" s="244"/>
      <c r="IP54" s="244"/>
      <c r="IQ54" s="244"/>
      <c r="IR54" s="244"/>
      <c r="IS54" s="244"/>
      <c r="IT54" s="244"/>
      <c r="IU54" s="244"/>
      <c r="IV54" s="244"/>
    </row>
    <row r="55" spans="1:256" ht="30.6" customHeight="1" thickTop="1" x14ac:dyDescent="0.35">
      <c r="A55" s="522" t="s">
        <v>402</v>
      </c>
      <c r="B55" s="517">
        <f>SUM(B27:B54)</f>
        <v>4295637.1400000006</v>
      </c>
      <c r="C55" s="242"/>
      <c r="D55" s="243"/>
      <c r="E55" s="243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  <c r="AH55" s="244"/>
      <c r="AI55" s="244"/>
      <c r="AJ55" s="244"/>
      <c r="AK55" s="244"/>
      <c r="AL55" s="244"/>
      <c r="AM55" s="244"/>
      <c r="AN55" s="244"/>
      <c r="AO55" s="244"/>
      <c r="AP55" s="244"/>
      <c r="AQ55" s="244"/>
      <c r="AR55" s="244"/>
      <c r="AS55" s="244"/>
      <c r="AT55" s="244"/>
      <c r="AU55" s="244"/>
      <c r="AV55" s="244"/>
      <c r="AW55" s="244"/>
      <c r="AX55" s="244"/>
      <c r="AY55" s="244"/>
      <c r="AZ55" s="244"/>
      <c r="BA55" s="244"/>
      <c r="BB55" s="244"/>
      <c r="BC55" s="244"/>
      <c r="BD55" s="244"/>
      <c r="BE55" s="244"/>
      <c r="BF55" s="244"/>
      <c r="BG55" s="244"/>
      <c r="BH55" s="244"/>
      <c r="BI55" s="244"/>
      <c r="BJ55" s="244"/>
      <c r="BK55" s="244"/>
      <c r="BL55" s="244"/>
      <c r="BM55" s="244"/>
      <c r="BN55" s="244"/>
      <c r="BO55" s="244"/>
      <c r="BP55" s="244"/>
      <c r="BQ55" s="244"/>
      <c r="BR55" s="244"/>
      <c r="BS55" s="244"/>
      <c r="BT55" s="244"/>
      <c r="BU55" s="244"/>
      <c r="BV55" s="244"/>
      <c r="BW55" s="244"/>
      <c r="BX55" s="244"/>
      <c r="BY55" s="244"/>
      <c r="BZ55" s="244"/>
      <c r="CA55" s="244"/>
      <c r="CB55" s="244"/>
      <c r="CC55" s="244"/>
      <c r="CD55" s="244"/>
      <c r="CE55" s="244"/>
      <c r="CF55" s="244"/>
      <c r="CG55" s="244"/>
      <c r="CH55" s="244"/>
      <c r="CI55" s="244"/>
      <c r="CJ55" s="244"/>
      <c r="CK55" s="244"/>
      <c r="CL55" s="244"/>
      <c r="CM55" s="244"/>
      <c r="CN55" s="244"/>
      <c r="CO55" s="244"/>
      <c r="CP55" s="244"/>
      <c r="CQ55" s="244"/>
      <c r="CR55" s="244"/>
      <c r="CS55" s="244"/>
      <c r="CT55" s="244"/>
      <c r="CU55" s="244"/>
      <c r="CV55" s="244"/>
      <c r="CW55" s="244"/>
      <c r="CX55" s="244"/>
      <c r="CY55" s="244"/>
      <c r="CZ55" s="244"/>
      <c r="DA55" s="244"/>
      <c r="DB55" s="244"/>
      <c r="DC55" s="244"/>
      <c r="DD55" s="244"/>
      <c r="DE55" s="244"/>
      <c r="DF55" s="244"/>
      <c r="DG55" s="244"/>
      <c r="DH55" s="244"/>
      <c r="DI55" s="244"/>
      <c r="DJ55" s="244"/>
      <c r="DK55" s="244"/>
      <c r="DL55" s="244"/>
      <c r="DM55" s="244"/>
      <c r="DN55" s="244"/>
      <c r="DO55" s="244"/>
      <c r="DP55" s="244"/>
      <c r="DQ55" s="244"/>
      <c r="DR55" s="244"/>
      <c r="DS55" s="244"/>
      <c r="DT55" s="244"/>
      <c r="DU55" s="244"/>
      <c r="DV55" s="244"/>
      <c r="DW55" s="244"/>
      <c r="DX55" s="244"/>
      <c r="DY55" s="244"/>
      <c r="DZ55" s="244"/>
      <c r="EA55" s="244"/>
      <c r="EB55" s="244"/>
      <c r="EC55" s="244"/>
      <c r="ED55" s="244"/>
      <c r="EE55" s="244"/>
      <c r="EF55" s="244"/>
      <c r="EG55" s="244"/>
      <c r="EH55" s="244"/>
      <c r="EI55" s="244"/>
      <c r="EJ55" s="244"/>
      <c r="EK55" s="244"/>
      <c r="EL55" s="244"/>
      <c r="EM55" s="244"/>
      <c r="EN55" s="244"/>
      <c r="EO55" s="244"/>
      <c r="EP55" s="244"/>
      <c r="EQ55" s="244"/>
      <c r="ER55" s="244"/>
      <c r="ES55" s="244"/>
      <c r="ET55" s="244"/>
      <c r="EU55" s="244"/>
      <c r="EV55" s="244"/>
      <c r="EW55" s="244"/>
      <c r="EX55" s="244"/>
      <c r="EY55" s="244"/>
      <c r="EZ55" s="244"/>
      <c r="FA55" s="244"/>
      <c r="FB55" s="244"/>
      <c r="FC55" s="244"/>
      <c r="FD55" s="244"/>
      <c r="FE55" s="244"/>
      <c r="FF55" s="244"/>
      <c r="FG55" s="244"/>
      <c r="FH55" s="244"/>
      <c r="FI55" s="244"/>
      <c r="FJ55" s="244"/>
      <c r="FK55" s="244"/>
      <c r="FL55" s="244"/>
      <c r="FM55" s="244"/>
      <c r="FN55" s="244"/>
      <c r="FO55" s="244"/>
      <c r="FP55" s="244"/>
      <c r="FQ55" s="244"/>
      <c r="FR55" s="244"/>
      <c r="FS55" s="244"/>
      <c r="FT55" s="244"/>
      <c r="FU55" s="244"/>
      <c r="FV55" s="244"/>
      <c r="FW55" s="244"/>
      <c r="FX55" s="244"/>
      <c r="FY55" s="244"/>
      <c r="FZ55" s="244"/>
      <c r="GA55" s="244"/>
      <c r="GB55" s="244"/>
      <c r="GC55" s="244"/>
      <c r="GD55" s="244"/>
      <c r="GE55" s="244"/>
      <c r="GF55" s="244"/>
      <c r="GG55" s="244"/>
      <c r="GH55" s="244"/>
      <c r="GI55" s="244"/>
      <c r="GJ55" s="244"/>
      <c r="GK55" s="244"/>
      <c r="GL55" s="244"/>
      <c r="GM55" s="244"/>
      <c r="GN55" s="244"/>
      <c r="GO55" s="244"/>
      <c r="GP55" s="244"/>
      <c r="GQ55" s="244"/>
      <c r="GR55" s="244"/>
      <c r="GS55" s="244"/>
      <c r="GT55" s="244"/>
      <c r="GU55" s="244"/>
      <c r="GV55" s="244"/>
      <c r="GW55" s="244"/>
      <c r="GX55" s="244"/>
      <c r="GY55" s="244"/>
      <c r="GZ55" s="244"/>
      <c r="HA55" s="244"/>
      <c r="HB55" s="244"/>
      <c r="HC55" s="244"/>
      <c r="HD55" s="244"/>
      <c r="HE55" s="244"/>
      <c r="HF55" s="244"/>
      <c r="HG55" s="244"/>
      <c r="HH55" s="244"/>
      <c r="HI55" s="244"/>
      <c r="HJ55" s="244"/>
      <c r="HK55" s="244"/>
      <c r="HL55" s="244"/>
      <c r="HM55" s="244"/>
      <c r="HN55" s="244"/>
      <c r="HO55" s="244"/>
      <c r="HP55" s="244"/>
      <c r="HQ55" s="244"/>
      <c r="HR55" s="244"/>
      <c r="HS55" s="244"/>
      <c r="HT55" s="244"/>
      <c r="HU55" s="244"/>
      <c r="HV55" s="244"/>
      <c r="HW55" s="244"/>
      <c r="HX55" s="244"/>
      <c r="HY55" s="244"/>
      <c r="HZ55" s="244"/>
      <c r="IA55" s="244"/>
      <c r="IB55" s="244"/>
      <c r="IC55" s="244"/>
      <c r="ID55" s="244"/>
      <c r="IE55" s="244"/>
      <c r="IF55" s="244"/>
      <c r="IG55" s="244"/>
      <c r="IH55" s="244"/>
      <c r="II55" s="244"/>
      <c r="IJ55" s="244"/>
      <c r="IK55" s="244"/>
      <c r="IL55" s="244"/>
      <c r="IM55" s="244"/>
      <c r="IN55" s="244"/>
      <c r="IO55" s="244"/>
      <c r="IP55" s="244"/>
      <c r="IQ55" s="244"/>
      <c r="IR55" s="244"/>
      <c r="IS55" s="244"/>
      <c r="IT55" s="244"/>
      <c r="IU55" s="244"/>
      <c r="IV55" s="244"/>
    </row>
    <row r="56" spans="1:256" ht="39.6" customHeight="1" x14ac:dyDescent="0.35">
      <c r="A56" s="1138" t="s">
        <v>396</v>
      </c>
      <c r="B56" s="1139"/>
      <c r="C56" s="242"/>
      <c r="D56" s="243"/>
      <c r="E56" s="243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  <c r="BB56" s="244"/>
      <c r="BC56" s="244"/>
      <c r="BD56" s="244"/>
      <c r="BE56" s="244"/>
      <c r="BF56" s="244"/>
      <c r="BG56" s="244"/>
      <c r="BH56" s="244"/>
      <c r="BI56" s="244"/>
      <c r="BJ56" s="244"/>
      <c r="BK56" s="244"/>
      <c r="BL56" s="244"/>
      <c r="BM56" s="244"/>
      <c r="BN56" s="244"/>
      <c r="BO56" s="244"/>
      <c r="BP56" s="244"/>
      <c r="BQ56" s="244"/>
      <c r="BR56" s="244"/>
      <c r="BS56" s="244"/>
      <c r="BT56" s="244"/>
      <c r="BU56" s="244"/>
      <c r="BV56" s="244"/>
      <c r="BW56" s="244"/>
      <c r="BX56" s="244"/>
      <c r="BY56" s="244"/>
      <c r="BZ56" s="244"/>
      <c r="CA56" s="244"/>
      <c r="CB56" s="244"/>
      <c r="CC56" s="244"/>
      <c r="CD56" s="244"/>
      <c r="CE56" s="244"/>
      <c r="CF56" s="244"/>
      <c r="CG56" s="244"/>
      <c r="CH56" s="244"/>
      <c r="CI56" s="244"/>
      <c r="CJ56" s="244"/>
      <c r="CK56" s="244"/>
      <c r="CL56" s="244"/>
      <c r="CM56" s="244"/>
      <c r="CN56" s="244"/>
      <c r="CO56" s="244"/>
      <c r="CP56" s="244"/>
      <c r="CQ56" s="244"/>
      <c r="CR56" s="244"/>
      <c r="CS56" s="244"/>
      <c r="CT56" s="244"/>
      <c r="CU56" s="244"/>
      <c r="CV56" s="244"/>
      <c r="CW56" s="244"/>
      <c r="CX56" s="244"/>
      <c r="CY56" s="244"/>
      <c r="CZ56" s="244"/>
      <c r="DA56" s="244"/>
      <c r="DB56" s="244"/>
      <c r="DC56" s="244"/>
      <c r="DD56" s="244"/>
      <c r="DE56" s="244"/>
      <c r="DF56" s="244"/>
      <c r="DG56" s="244"/>
      <c r="DH56" s="244"/>
      <c r="DI56" s="244"/>
      <c r="DJ56" s="244"/>
      <c r="DK56" s="244"/>
      <c r="DL56" s="244"/>
      <c r="DM56" s="244"/>
      <c r="DN56" s="244"/>
      <c r="DO56" s="244"/>
      <c r="DP56" s="244"/>
      <c r="DQ56" s="244"/>
      <c r="DR56" s="244"/>
      <c r="DS56" s="244"/>
      <c r="DT56" s="244"/>
      <c r="DU56" s="244"/>
      <c r="DV56" s="244"/>
      <c r="DW56" s="244"/>
      <c r="DX56" s="244"/>
      <c r="DY56" s="244"/>
      <c r="DZ56" s="244"/>
      <c r="EA56" s="244"/>
      <c r="EB56" s="244"/>
      <c r="EC56" s="244"/>
      <c r="ED56" s="244"/>
      <c r="EE56" s="244"/>
      <c r="EF56" s="244"/>
      <c r="EG56" s="244"/>
      <c r="EH56" s="244"/>
      <c r="EI56" s="244"/>
      <c r="EJ56" s="244"/>
      <c r="EK56" s="244"/>
      <c r="EL56" s="244"/>
      <c r="EM56" s="244"/>
      <c r="EN56" s="244"/>
      <c r="EO56" s="244"/>
      <c r="EP56" s="244"/>
      <c r="EQ56" s="244"/>
      <c r="ER56" s="244"/>
      <c r="ES56" s="244"/>
      <c r="ET56" s="244"/>
      <c r="EU56" s="244"/>
      <c r="EV56" s="244"/>
      <c r="EW56" s="244"/>
      <c r="EX56" s="244"/>
      <c r="EY56" s="244"/>
      <c r="EZ56" s="244"/>
      <c r="FA56" s="244"/>
      <c r="FB56" s="244"/>
      <c r="FC56" s="244"/>
      <c r="FD56" s="244"/>
      <c r="FE56" s="244"/>
      <c r="FF56" s="244"/>
      <c r="FG56" s="244"/>
      <c r="FH56" s="244"/>
      <c r="FI56" s="244"/>
      <c r="FJ56" s="244"/>
      <c r="FK56" s="244"/>
      <c r="FL56" s="244"/>
      <c r="FM56" s="244"/>
      <c r="FN56" s="244"/>
      <c r="FO56" s="244"/>
      <c r="FP56" s="244"/>
      <c r="FQ56" s="244"/>
      <c r="FR56" s="244"/>
      <c r="FS56" s="244"/>
      <c r="FT56" s="244"/>
      <c r="FU56" s="244"/>
      <c r="FV56" s="244"/>
      <c r="FW56" s="244"/>
      <c r="FX56" s="244"/>
      <c r="FY56" s="244"/>
      <c r="FZ56" s="244"/>
      <c r="GA56" s="244"/>
      <c r="GB56" s="244"/>
      <c r="GC56" s="244"/>
      <c r="GD56" s="244"/>
      <c r="GE56" s="244"/>
      <c r="GF56" s="244"/>
      <c r="GG56" s="244"/>
      <c r="GH56" s="244"/>
      <c r="GI56" s="244"/>
      <c r="GJ56" s="244"/>
      <c r="GK56" s="244"/>
      <c r="GL56" s="244"/>
      <c r="GM56" s="244"/>
      <c r="GN56" s="244"/>
      <c r="GO56" s="244"/>
      <c r="GP56" s="244"/>
      <c r="GQ56" s="244"/>
      <c r="GR56" s="244"/>
      <c r="GS56" s="244"/>
      <c r="GT56" s="244"/>
      <c r="GU56" s="244"/>
      <c r="GV56" s="244"/>
      <c r="GW56" s="244"/>
      <c r="GX56" s="244"/>
      <c r="GY56" s="244"/>
      <c r="GZ56" s="244"/>
      <c r="HA56" s="244"/>
      <c r="HB56" s="244"/>
      <c r="HC56" s="244"/>
      <c r="HD56" s="244"/>
      <c r="HE56" s="244"/>
      <c r="HF56" s="244"/>
      <c r="HG56" s="244"/>
      <c r="HH56" s="244"/>
      <c r="HI56" s="244"/>
      <c r="HJ56" s="244"/>
      <c r="HK56" s="244"/>
      <c r="HL56" s="244"/>
      <c r="HM56" s="244"/>
      <c r="HN56" s="244"/>
      <c r="HO56" s="244"/>
      <c r="HP56" s="244"/>
      <c r="HQ56" s="244"/>
      <c r="HR56" s="244"/>
      <c r="HS56" s="244"/>
      <c r="HT56" s="244"/>
      <c r="HU56" s="244"/>
      <c r="HV56" s="244"/>
      <c r="HW56" s="244"/>
      <c r="HX56" s="244"/>
      <c r="HY56" s="244"/>
      <c r="HZ56" s="244"/>
      <c r="IA56" s="244"/>
      <c r="IB56" s="244"/>
      <c r="IC56" s="244"/>
      <c r="ID56" s="244"/>
      <c r="IE56" s="244"/>
      <c r="IF56" s="244"/>
      <c r="IG56" s="244"/>
      <c r="IH56" s="244"/>
      <c r="II56" s="244"/>
      <c r="IJ56" s="244"/>
      <c r="IK56" s="244"/>
      <c r="IL56" s="244"/>
      <c r="IM56" s="244"/>
      <c r="IN56" s="244"/>
      <c r="IO56" s="244"/>
      <c r="IP56" s="244"/>
      <c r="IQ56" s="244"/>
      <c r="IR56" s="244"/>
      <c r="IS56" s="244"/>
      <c r="IT56" s="244"/>
      <c r="IU56" s="244"/>
      <c r="IV56" s="244"/>
    </row>
    <row r="57" spans="1:256" ht="39" customHeight="1" thickBot="1" x14ac:dyDescent="0.4">
      <c r="A57" s="456" t="s">
        <v>573</v>
      </c>
      <c r="B57" s="523">
        <v>219760.63</v>
      </c>
      <c r="C57" s="250"/>
      <c r="D57" s="243"/>
      <c r="E57" s="243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4"/>
      <c r="AR57" s="244"/>
      <c r="AS57" s="244"/>
      <c r="AT57" s="244"/>
      <c r="AU57" s="244"/>
      <c r="AV57" s="244"/>
      <c r="AW57" s="244"/>
      <c r="AX57" s="244"/>
      <c r="AY57" s="244"/>
      <c r="AZ57" s="244"/>
      <c r="BA57" s="244"/>
      <c r="BB57" s="244"/>
      <c r="BC57" s="244"/>
      <c r="BD57" s="244"/>
      <c r="BE57" s="244"/>
      <c r="BF57" s="244"/>
      <c r="BG57" s="244"/>
      <c r="BH57" s="244"/>
      <c r="BI57" s="244"/>
      <c r="BJ57" s="244"/>
      <c r="BK57" s="244"/>
      <c r="BL57" s="244"/>
      <c r="BM57" s="244"/>
      <c r="BN57" s="244"/>
      <c r="BO57" s="244"/>
      <c r="BP57" s="244"/>
      <c r="BQ57" s="244"/>
      <c r="BR57" s="244"/>
      <c r="BS57" s="244"/>
      <c r="BT57" s="244"/>
      <c r="BU57" s="244"/>
      <c r="BV57" s="244"/>
      <c r="BW57" s="244"/>
      <c r="BX57" s="244"/>
      <c r="BY57" s="244"/>
      <c r="BZ57" s="244"/>
      <c r="CA57" s="244"/>
      <c r="CB57" s="244"/>
      <c r="CC57" s="244"/>
      <c r="CD57" s="244"/>
      <c r="CE57" s="244"/>
      <c r="CF57" s="244"/>
      <c r="CG57" s="244"/>
      <c r="CH57" s="244"/>
      <c r="CI57" s="244"/>
      <c r="CJ57" s="244"/>
      <c r="CK57" s="244"/>
      <c r="CL57" s="244"/>
      <c r="CM57" s="244"/>
      <c r="CN57" s="244"/>
      <c r="CO57" s="244"/>
      <c r="CP57" s="244"/>
      <c r="CQ57" s="244"/>
      <c r="CR57" s="244"/>
      <c r="CS57" s="244"/>
      <c r="CT57" s="244"/>
      <c r="CU57" s="244"/>
      <c r="CV57" s="244"/>
      <c r="CW57" s="244"/>
      <c r="CX57" s="244"/>
      <c r="CY57" s="244"/>
      <c r="CZ57" s="244"/>
      <c r="DA57" s="244"/>
      <c r="DB57" s="244"/>
      <c r="DC57" s="244"/>
      <c r="DD57" s="244"/>
      <c r="DE57" s="244"/>
      <c r="DF57" s="244"/>
      <c r="DG57" s="244"/>
      <c r="DH57" s="244"/>
      <c r="DI57" s="244"/>
      <c r="DJ57" s="244"/>
      <c r="DK57" s="244"/>
      <c r="DL57" s="244"/>
      <c r="DM57" s="244"/>
      <c r="DN57" s="244"/>
      <c r="DO57" s="244"/>
      <c r="DP57" s="244"/>
      <c r="DQ57" s="244"/>
      <c r="DR57" s="244"/>
      <c r="DS57" s="244"/>
      <c r="DT57" s="244"/>
      <c r="DU57" s="244"/>
      <c r="DV57" s="244"/>
      <c r="DW57" s="244"/>
      <c r="DX57" s="244"/>
      <c r="DY57" s="244"/>
      <c r="DZ57" s="244"/>
      <c r="EA57" s="244"/>
      <c r="EB57" s="244"/>
      <c r="EC57" s="244"/>
      <c r="ED57" s="244"/>
      <c r="EE57" s="244"/>
      <c r="EF57" s="244"/>
      <c r="EG57" s="244"/>
      <c r="EH57" s="244"/>
      <c r="EI57" s="244"/>
      <c r="EJ57" s="244"/>
      <c r="EK57" s="244"/>
      <c r="EL57" s="244"/>
      <c r="EM57" s="244"/>
      <c r="EN57" s="244"/>
      <c r="EO57" s="244"/>
      <c r="EP57" s="244"/>
      <c r="EQ57" s="244"/>
      <c r="ER57" s="244"/>
      <c r="ES57" s="244"/>
      <c r="ET57" s="244"/>
      <c r="EU57" s="244"/>
      <c r="EV57" s="244"/>
      <c r="EW57" s="244"/>
      <c r="EX57" s="244"/>
      <c r="EY57" s="244"/>
      <c r="EZ57" s="244"/>
      <c r="FA57" s="244"/>
      <c r="FB57" s="244"/>
      <c r="FC57" s="244"/>
      <c r="FD57" s="244"/>
      <c r="FE57" s="244"/>
      <c r="FF57" s="244"/>
      <c r="FG57" s="244"/>
      <c r="FH57" s="244"/>
      <c r="FI57" s="244"/>
      <c r="FJ57" s="244"/>
      <c r="FK57" s="244"/>
      <c r="FL57" s="244"/>
      <c r="FM57" s="244"/>
      <c r="FN57" s="244"/>
      <c r="FO57" s="244"/>
      <c r="FP57" s="244"/>
      <c r="FQ57" s="244"/>
      <c r="FR57" s="244"/>
      <c r="FS57" s="244"/>
      <c r="FT57" s="244"/>
      <c r="FU57" s="244"/>
      <c r="FV57" s="244"/>
      <c r="FW57" s="244"/>
      <c r="FX57" s="244"/>
      <c r="FY57" s="244"/>
      <c r="FZ57" s="244"/>
      <c r="GA57" s="244"/>
      <c r="GB57" s="244"/>
      <c r="GC57" s="244"/>
      <c r="GD57" s="244"/>
      <c r="GE57" s="244"/>
      <c r="GF57" s="244"/>
      <c r="GG57" s="244"/>
      <c r="GH57" s="244"/>
      <c r="GI57" s="244"/>
      <c r="GJ57" s="244"/>
      <c r="GK57" s="244"/>
      <c r="GL57" s="244"/>
      <c r="GM57" s="244"/>
      <c r="GN57" s="244"/>
      <c r="GO57" s="244"/>
      <c r="GP57" s="244"/>
      <c r="GQ57" s="244"/>
      <c r="GR57" s="244"/>
      <c r="GS57" s="244"/>
      <c r="GT57" s="244"/>
      <c r="GU57" s="244"/>
      <c r="GV57" s="244"/>
      <c r="GW57" s="244"/>
      <c r="GX57" s="244"/>
      <c r="GY57" s="244"/>
      <c r="GZ57" s="244"/>
      <c r="HA57" s="244"/>
      <c r="HB57" s="244"/>
      <c r="HC57" s="244"/>
      <c r="HD57" s="244"/>
      <c r="HE57" s="244"/>
      <c r="HF57" s="244"/>
      <c r="HG57" s="244"/>
      <c r="HH57" s="244"/>
      <c r="HI57" s="244"/>
      <c r="HJ57" s="244"/>
      <c r="HK57" s="244"/>
      <c r="HL57" s="244"/>
      <c r="HM57" s="244"/>
      <c r="HN57" s="244"/>
      <c r="HO57" s="244"/>
      <c r="HP57" s="244"/>
      <c r="HQ57" s="244"/>
      <c r="HR57" s="244"/>
      <c r="HS57" s="244"/>
      <c r="HT57" s="244"/>
      <c r="HU57" s="244"/>
      <c r="HV57" s="244"/>
      <c r="HW57" s="244"/>
      <c r="HX57" s="244"/>
      <c r="HY57" s="244"/>
      <c r="HZ57" s="244"/>
      <c r="IA57" s="244"/>
      <c r="IB57" s="244"/>
      <c r="IC57" s="244"/>
      <c r="ID57" s="244"/>
      <c r="IE57" s="244"/>
      <c r="IF57" s="244"/>
      <c r="IG57" s="244"/>
      <c r="IH57" s="244"/>
      <c r="II57" s="244"/>
      <c r="IJ57" s="244"/>
      <c r="IK57" s="244"/>
      <c r="IL57" s="244"/>
      <c r="IM57" s="244"/>
      <c r="IN57" s="244"/>
      <c r="IO57" s="244"/>
      <c r="IP57" s="244"/>
      <c r="IQ57" s="244"/>
      <c r="IR57" s="244"/>
      <c r="IS57" s="244"/>
      <c r="IT57" s="244"/>
      <c r="IU57" s="244"/>
      <c r="IV57" s="244"/>
    </row>
    <row r="58" spans="1:256" ht="30" customHeight="1" thickTop="1" x14ac:dyDescent="0.35">
      <c r="A58" s="516" t="s">
        <v>282</v>
      </c>
      <c r="B58" s="517">
        <v>219760.63</v>
      </c>
      <c r="C58" s="250"/>
      <c r="D58" s="243"/>
      <c r="E58" s="243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4"/>
      <c r="AL58" s="244"/>
      <c r="AM58" s="244"/>
      <c r="AN58" s="244"/>
      <c r="AO58" s="244"/>
      <c r="AP58" s="244"/>
      <c r="AQ58" s="244"/>
      <c r="AR58" s="244"/>
      <c r="AS58" s="244"/>
      <c r="AT58" s="244"/>
      <c r="AU58" s="244"/>
      <c r="AV58" s="244"/>
      <c r="AW58" s="244"/>
      <c r="AX58" s="244"/>
      <c r="AY58" s="244"/>
      <c r="AZ58" s="244"/>
      <c r="BA58" s="244"/>
      <c r="BB58" s="244"/>
      <c r="BC58" s="244"/>
      <c r="BD58" s="244"/>
      <c r="BE58" s="244"/>
      <c r="BF58" s="244"/>
      <c r="BG58" s="244"/>
      <c r="BH58" s="244"/>
      <c r="BI58" s="244"/>
      <c r="BJ58" s="244"/>
      <c r="BK58" s="244"/>
      <c r="BL58" s="244"/>
      <c r="BM58" s="244"/>
      <c r="BN58" s="244"/>
      <c r="BO58" s="244"/>
      <c r="BP58" s="244"/>
      <c r="BQ58" s="244"/>
      <c r="BR58" s="244"/>
      <c r="BS58" s="244"/>
      <c r="BT58" s="244"/>
      <c r="BU58" s="244"/>
      <c r="BV58" s="244"/>
      <c r="BW58" s="244"/>
      <c r="BX58" s="244"/>
      <c r="BY58" s="244"/>
      <c r="BZ58" s="244"/>
      <c r="CA58" s="244"/>
      <c r="CB58" s="244"/>
      <c r="CC58" s="244"/>
      <c r="CD58" s="244"/>
      <c r="CE58" s="244"/>
      <c r="CF58" s="244"/>
      <c r="CG58" s="244"/>
      <c r="CH58" s="244"/>
      <c r="CI58" s="244"/>
      <c r="CJ58" s="244"/>
      <c r="CK58" s="244"/>
      <c r="CL58" s="244"/>
      <c r="CM58" s="244"/>
      <c r="CN58" s="244"/>
      <c r="CO58" s="244"/>
      <c r="CP58" s="244"/>
      <c r="CQ58" s="244"/>
      <c r="CR58" s="244"/>
      <c r="CS58" s="244"/>
      <c r="CT58" s="244"/>
      <c r="CU58" s="244"/>
      <c r="CV58" s="244"/>
      <c r="CW58" s="244"/>
      <c r="CX58" s="244"/>
      <c r="CY58" s="244"/>
      <c r="CZ58" s="244"/>
      <c r="DA58" s="244"/>
      <c r="DB58" s="244"/>
      <c r="DC58" s="244"/>
      <c r="DD58" s="244"/>
      <c r="DE58" s="244"/>
      <c r="DF58" s="244"/>
      <c r="DG58" s="244"/>
      <c r="DH58" s="244"/>
      <c r="DI58" s="244"/>
      <c r="DJ58" s="244"/>
      <c r="DK58" s="244"/>
      <c r="DL58" s="244"/>
      <c r="DM58" s="244"/>
      <c r="DN58" s="244"/>
      <c r="DO58" s="244"/>
      <c r="DP58" s="244"/>
      <c r="DQ58" s="244"/>
      <c r="DR58" s="244"/>
      <c r="DS58" s="244"/>
      <c r="DT58" s="244"/>
      <c r="DU58" s="244"/>
      <c r="DV58" s="244"/>
      <c r="DW58" s="244"/>
      <c r="DX58" s="244"/>
      <c r="DY58" s="244"/>
      <c r="DZ58" s="244"/>
      <c r="EA58" s="244"/>
      <c r="EB58" s="244"/>
      <c r="EC58" s="244"/>
      <c r="ED58" s="244"/>
      <c r="EE58" s="244"/>
      <c r="EF58" s="244"/>
      <c r="EG58" s="244"/>
      <c r="EH58" s="244"/>
      <c r="EI58" s="244"/>
      <c r="EJ58" s="244"/>
      <c r="EK58" s="244"/>
      <c r="EL58" s="244"/>
      <c r="EM58" s="244"/>
      <c r="EN58" s="244"/>
      <c r="EO58" s="244"/>
      <c r="EP58" s="244"/>
      <c r="EQ58" s="244"/>
      <c r="ER58" s="244"/>
      <c r="ES58" s="244"/>
      <c r="ET58" s="244"/>
      <c r="EU58" s="244"/>
      <c r="EV58" s="244"/>
      <c r="EW58" s="244"/>
      <c r="EX58" s="244"/>
      <c r="EY58" s="244"/>
      <c r="EZ58" s="244"/>
      <c r="FA58" s="244"/>
      <c r="FB58" s="244"/>
      <c r="FC58" s="244"/>
      <c r="FD58" s="244"/>
      <c r="FE58" s="244"/>
      <c r="FF58" s="244"/>
      <c r="FG58" s="244"/>
      <c r="FH58" s="244"/>
      <c r="FI58" s="244"/>
      <c r="FJ58" s="244"/>
      <c r="FK58" s="244"/>
      <c r="FL58" s="244"/>
      <c r="FM58" s="244"/>
      <c r="FN58" s="244"/>
      <c r="FO58" s="244"/>
      <c r="FP58" s="244"/>
      <c r="FQ58" s="244"/>
      <c r="FR58" s="244"/>
      <c r="FS58" s="244"/>
      <c r="FT58" s="244"/>
      <c r="FU58" s="244"/>
      <c r="FV58" s="244"/>
      <c r="FW58" s="244"/>
      <c r="FX58" s="244"/>
      <c r="FY58" s="244"/>
      <c r="FZ58" s="244"/>
      <c r="GA58" s="244"/>
      <c r="GB58" s="244"/>
      <c r="GC58" s="244"/>
      <c r="GD58" s="244"/>
      <c r="GE58" s="244"/>
      <c r="GF58" s="244"/>
      <c r="GG58" s="244"/>
      <c r="GH58" s="244"/>
      <c r="GI58" s="244"/>
      <c r="GJ58" s="244"/>
      <c r="GK58" s="244"/>
      <c r="GL58" s="244"/>
      <c r="GM58" s="244"/>
      <c r="GN58" s="244"/>
      <c r="GO58" s="244"/>
      <c r="GP58" s="244"/>
      <c r="GQ58" s="244"/>
      <c r="GR58" s="244"/>
      <c r="GS58" s="244"/>
      <c r="GT58" s="244"/>
      <c r="GU58" s="244"/>
      <c r="GV58" s="244"/>
      <c r="GW58" s="244"/>
      <c r="GX58" s="244"/>
      <c r="GY58" s="244"/>
      <c r="GZ58" s="244"/>
      <c r="HA58" s="244"/>
      <c r="HB58" s="244"/>
      <c r="HC58" s="244"/>
      <c r="HD58" s="244"/>
      <c r="HE58" s="244"/>
      <c r="HF58" s="244"/>
      <c r="HG58" s="244"/>
      <c r="HH58" s="244"/>
      <c r="HI58" s="244"/>
      <c r="HJ58" s="244"/>
      <c r="HK58" s="244"/>
      <c r="HL58" s="244"/>
      <c r="HM58" s="244"/>
      <c r="HN58" s="244"/>
      <c r="HO58" s="244"/>
      <c r="HP58" s="244"/>
      <c r="HQ58" s="244"/>
      <c r="HR58" s="244"/>
      <c r="HS58" s="244"/>
      <c r="HT58" s="244"/>
      <c r="HU58" s="244"/>
      <c r="HV58" s="244"/>
      <c r="HW58" s="244"/>
      <c r="HX58" s="244"/>
      <c r="HY58" s="244"/>
      <c r="HZ58" s="244"/>
      <c r="IA58" s="244"/>
      <c r="IB58" s="244"/>
      <c r="IC58" s="244"/>
      <c r="ID58" s="244"/>
      <c r="IE58" s="244"/>
      <c r="IF58" s="244"/>
      <c r="IG58" s="244"/>
      <c r="IH58" s="244"/>
      <c r="II58" s="244"/>
      <c r="IJ58" s="244"/>
      <c r="IK58" s="244"/>
      <c r="IL58" s="244"/>
      <c r="IM58" s="244"/>
      <c r="IN58" s="244"/>
      <c r="IO58" s="244"/>
      <c r="IP58" s="244"/>
      <c r="IQ58" s="244"/>
      <c r="IR58" s="244"/>
      <c r="IS58" s="244"/>
      <c r="IT58" s="244"/>
      <c r="IU58" s="244"/>
      <c r="IV58" s="244"/>
    </row>
    <row r="59" spans="1:256" ht="42" customHeight="1" thickBot="1" x14ac:dyDescent="0.4">
      <c r="A59" s="771" t="s">
        <v>283</v>
      </c>
      <c r="B59" s="772">
        <v>4515397.7699999996</v>
      </c>
      <c r="C59" s="250"/>
      <c r="D59" s="243"/>
      <c r="E59" s="243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  <c r="AJ59" s="244"/>
      <c r="AK59" s="244"/>
      <c r="AL59" s="244"/>
      <c r="AM59" s="244"/>
      <c r="AN59" s="244"/>
      <c r="AO59" s="244"/>
      <c r="AP59" s="244"/>
      <c r="AQ59" s="244"/>
      <c r="AR59" s="244"/>
      <c r="AS59" s="244"/>
      <c r="AT59" s="244"/>
      <c r="AU59" s="244"/>
      <c r="AV59" s="244"/>
      <c r="AW59" s="244"/>
      <c r="AX59" s="244"/>
      <c r="AY59" s="244"/>
      <c r="AZ59" s="244"/>
      <c r="BA59" s="244"/>
      <c r="BB59" s="244"/>
      <c r="BC59" s="244"/>
      <c r="BD59" s="244"/>
      <c r="BE59" s="244"/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4"/>
      <c r="CE59" s="244"/>
      <c r="CF59" s="244"/>
      <c r="CG59" s="244"/>
      <c r="CH59" s="244"/>
      <c r="CI59" s="244"/>
      <c r="CJ59" s="244"/>
      <c r="CK59" s="244"/>
      <c r="CL59" s="244"/>
      <c r="CM59" s="244"/>
      <c r="CN59" s="244"/>
      <c r="CO59" s="244"/>
      <c r="CP59" s="244"/>
      <c r="CQ59" s="244"/>
      <c r="CR59" s="244"/>
      <c r="CS59" s="244"/>
      <c r="CT59" s="244"/>
      <c r="CU59" s="244"/>
      <c r="CV59" s="244"/>
      <c r="CW59" s="244"/>
      <c r="CX59" s="244"/>
      <c r="CY59" s="244"/>
      <c r="CZ59" s="244"/>
      <c r="DA59" s="244"/>
      <c r="DB59" s="244"/>
      <c r="DC59" s="244"/>
      <c r="DD59" s="244"/>
      <c r="DE59" s="244"/>
      <c r="DF59" s="244"/>
      <c r="DG59" s="244"/>
      <c r="DH59" s="244"/>
      <c r="DI59" s="244"/>
      <c r="DJ59" s="244"/>
      <c r="DK59" s="244"/>
      <c r="DL59" s="244"/>
      <c r="DM59" s="244"/>
      <c r="DN59" s="244"/>
      <c r="DO59" s="244"/>
      <c r="DP59" s="244"/>
      <c r="DQ59" s="244"/>
      <c r="DR59" s="244"/>
      <c r="DS59" s="244"/>
      <c r="DT59" s="244"/>
      <c r="DU59" s="244"/>
      <c r="DV59" s="244"/>
      <c r="DW59" s="244"/>
      <c r="DX59" s="244"/>
      <c r="DY59" s="244"/>
      <c r="DZ59" s="244"/>
      <c r="EA59" s="244"/>
      <c r="EB59" s="244"/>
      <c r="EC59" s="244"/>
      <c r="ED59" s="244"/>
      <c r="EE59" s="244"/>
      <c r="EF59" s="244"/>
      <c r="EG59" s="244"/>
      <c r="EH59" s="244"/>
      <c r="EI59" s="244"/>
      <c r="EJ59" s="244"/>
      <c r="EK59" s="244"/>
      <c r="EL59" s="244"/>
      <c r="EM59" s="244"/>
      <c r="EN59" s="244"/>
      <c r="EO59" s="244"/>
      <c r="EP59" s="244"/>
      <c r="EQ59" s="244"/>
      <c r="ER59" s="244"/>
      <c r="ES59" s="244"/>
      <c r="ET59" s="244"/>
      <c r="EU59" s="244"/>
      <c r="EV59" s="244"/>
      <c r="EW59" s="244"/>
      <c r="EX59" s="244"/>
      <c r="EY59" s="244"/>
      <c r="EZ59" s="244"/>
      <c r="FA59" s="244"/>
      <c r="FB59" s="244"/>
      <c r="FC59" s="244"/>
      <c r="FD59" s="244"/>
      <c r="FE59" s="244"/>
      <c r="FF59" s="244"/>
      <c r="FG59" s="244"/>
      <c r="FH59" s="244"/>
      <c r="FI59" s="244"/>
      <c r="FJ59" s="244"/>
      <c r="FK59" s="244"/>
      <c r="FL59" s="244"/>
      <c r="FM59" s="244"/>
      <c r="FN59" s="244"/>
      <c r="FO59" s="244"/>
      <c r="FP59" s="244"/>
      <c r="FQ59" s="244"/>
      <c r="FR59" s="244"/>
      <c r="FS59" s="244"/>
      <c r="FT59" s="244"/>
      <c r="FU59" s="244"/>
      <c r="FV59" s="244"/>
      <c r="FW59" s="244"/>
      <c r="FX59" s="244"/>
      <c r="FY59" s="244"/>
      <c r="FZ59" s="244"/>
      <c r="GA59" s="244"/>
      <c r="GB59" s="244"/>
      <c r="GC59" s="244"/>
      <c r="GD59" s="244"/>
      <c r="GE59" s="244"/>
      <c r="GF59" s="244"/>
      <c r="GG59" s="244"/>
      <c r="GH59" s="244"/>
      <c r="GI59" s="244"/>
      <c r="GJ59" s="244"/>
      <c r="GK59" s="244"/>
      <c r="GL59" s="244"/>
      <c r="GM59" s="244"/>
      <c r="GN59" s="244"/>
      <c r="GO59" s="244"/>
      <c r="GP59" s="244"/>
      <c r="GQ59" s="244"/>
      <c r="GR59" s="244"/>
      <c r="GS59" s="244"/>
      <c r="GT59" s="244"/>
      <c r="GU59" s="244"/>
      <c r="GV59" s="244"/>
      <c r="GW59" s="244"/>
      <c r="GX59" s="244"/>
      <c r="GY59" s="244"/>
      <c r="GZ59" s="244"/>
      <c r="HA59" s="244"/>
      <c r="HB59" s="244"/>
      <c r="HC59" s="244"/>
      <c r="HD59" s="244"/>
      <c r="HE59" s="244"/>
      <c r="HF59" s="244"/>
      <c r="HG59" s="244"/>
      <c r="HH59" s="244"/>
      <c r="HI59" s="244"/>
      <c r="HJ59" s="244"/>
      <c r="HK59" s="244"/>
      <c r="HL59" s="244"/>
      <c r="HM59" s="244"/>
      <c r="HN59" s="244"/>
      <c r="HO59" s="244"/>
      <c r="HP59" s="244"/>
      <c r="HQ59" s="244"/>
      <c r="HR59" s="244"/>
      <c r="HS59" s="244"/>
      <c r="HT59" s="244"/>
      <c r="HU59" s="244"/>
      <c r="HV59" s="244"/>
      <c r="HW59" s="244"/>
      <c r="HX59" s="244"/>
      <c r="HY59" s="244"/>
      <c r="HZ59" s="244"/>
      <c r="IA59" s="244"/>
      <c r="IB59" s="244"/>
      <c r="IC59" s="244"/>
      <c r="ID59" s="244"/>
      <c r="IE59" s="244"/>
      <c r="IF59" s="244"/>
      <c r="IG59" s="244"/>
      <c r="IH59" s="244"/>
      <c r="II59" s="244"/>
      <c r="IJ59" s="244"/>
      <c r="IK59" s="244"/>
      <c r="IL59" s="244"/>
      <c r="IM59" s="244"/>
      <c r="IN59" s="244"/>
      <c r="IO59" s="244"/>
      <c r="IP59" s="244"/>
      <c r="IQ59" s="244"/>
      <c r="IR59" s="244"/>
      <c r="IS59" s="244"/>
      <c r="IT59" s="244"/>
      <c r="IU59" s="244"/>
      <c r="IV59" s="244"/>
    </row>
    <row r="60" spans="1:256" ht="21.75" hidden="1" customHeight="1" x14ac:dyDescent="0.35">
      <c r="A60" s="16" t="s">
        <v>245</v>
      </c>
      <c r="B60" s="17"/>
      <c r="C60" s="250"/>
      <c r="D60" s="243"/>
      <c r="E60" s="243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244"/>
      <c r="V60" s="244"/>
      <c r="W60" s="244"/>
      <c r="X60" s="244"/>
      <c r="Y60" s="244"/>
      <c r="Z60" s="244"/>
      <c r="AA60" s="244"/>
      <c r="AB60" s="244"/>
      <c r="AC60" s="244"/>
      <c r="AD60" s="244"/>
      <c r="AE60" s="244"/>
      <c r="AF60" s="244"/>
      <c r="AG60" s="244"/>
      <c r="AH60" s="244"/>
      <c r="AI60" s="244"/>
      <c r="AJ60" s="244"/>
      <c r="AK60" s="244"/>
      <c r="AL60" s="244"/>
      <c r="AM60" s="244"/>
      <c r="AN60" s="244"/>
      <c r="AO60" s="244"/>
      <c r="AP60" s="244"/>
      <c r="AQ60" s="244"/>
      <c r="AR60" s="244"/>
      <c r="AS60" s="244"/>
      <c r="AT60" s="244"/>
      <c r="AU60" s="244"/>
      <c r="AV60" s="244"/>
      <c r="AW60" s="244"/>
      <c r="AX60" s="244"/>
      <c r="AY60" s="244"/>
      <c r="AZ60" s="244"/>
      <c r="BA60" s="244"/>
      <c r="BB60" s="244"/>
      <c r="BC60" s="244"/>
      <c r="BD60" s="244"/>
      <c r="BE60" s="244"/>
      <c r="BF60" s="244"/>
      <c r="BG60" s="244"/>
      <c r="BH60" s="244"/>
      <c r="BI60" s="244"/>
      <c r="BJ60" s="244"/>
      <c r="BK60" s="244"/>
      <c r="BL60" s="244"/>
      <c r="BM60" s="244"/>
      <c r="BN60" s="244"/>
      <c r="BO60" s="244"/>
      <c r="BP60" s="244"/>
      <c r="BQ60" s="244"/>
      <c r="BR60" s="244"/>
      <c r="BS60" s="244"/>
      <c r="BT60" s="244"/>
      <c r="BU60" s="244"/>
      <c r="BV60" s="244"/>
      <c r="BW60" s="244"/>
      <c r="BX60" s="244"/>
      <c r="BY60" s="244"/>
      <c r="BZ60" s="244"/>
      <c r="CA60" s="244"/>
      <c r="CB60" s="244"/>
      <c r="CC60" s="244"/>
      <c r="CD60" s="244"/>
      <c r="CE60" s="244"/>
      <c r="CF60" s="244"/>
      <c r="CG60" s="244"/>
      <c r="CH60" s="244"/>
      <c r="CI60" s="244"/>
      <c r="CJ60" s="244"/>
      <c r="CK60" s="244"/>
      <c r="CL60" s="244"/>
      <c r="CM60" s="244"/>
      <c r="CN60" s="244"/>
      <c r="CO60" s="244"/>
      <c r="CP60" s="244"/>
      <c r="CQ60" s="244"/>
      <c r="CR60" s="244"/>
      <c r="CS60" s="244"/>
      <c r="CT60" s="244"/>
      <c r="CU60" s="244"/>
      <c r="CV60" s="244"/>
      <c r="CW60" s="244"/>
      <c r="CX60" s="244"/>
      <c r="CY60" s="244"/>
      <c r="CZ60" s="244"/>
      <c r="DA60" s="244"/>
      <c r="DB60" s="244"/>
      <c r="DC60" s="244"/>
      <c r="DD60" s="244"/>
      <c r="DE60" s="244"/>
      <c r="DF60" s="244"/>
      <c r="DG60" s="244"/>
      <c r="DH60" s="244"/>
      <c r="DI60" s="244"/>
      <c r="DJ60" s="244"/>
      <c r="DK60" s="244"/>
      <c r="DL60" s="244"/>
      <c r="DM60" s="244"/>
      <c r="DN60" s="244"/>
      <c r="DO60" s="244"/>
      <c r="DP60" s="244"/>
      <c r="DQ60" s="244"/>
      <c r="DR60" s="244"/>
      <c r="DS60" s="244"/>
      <c r="DT60" s="244"/>
      <c r="DU60" s="244"/>
      <c r="DV60" s="244"/>
      <c r="DW60" s="244"/>
      <c r="DX60" s="244"/>
      <c r="DY60" s="244"/>
      <c r="DZ60" s="244"/>
      <c r="EA60" s="244"/>
      <c r="EB60" s="244"/>
      <c r="EC60" s="244"/>
      <c r="ED60" s="244"/>
      <c r="EE60" s="244"/>
      <c r="EF60" s="244"/>
      <c r="EG60" s="244"/>
      <c r="EH60" s="244"/>
      <c r="EI60" s="244"/>
      <c r="EJ60" s="244"/>
      <c r="EK60" s="244"/>
      <c r="EL60" s="244"/>
      <c r="EM60" s="244"/>
      <c r="EN60" s="244"/>
      <c r="EO60" s="244"/>
      <c r="EP60" s="244"/>
      <c r="EQ60" s="244"/>
      <c r="ER60" s="244"/>
      <c r="ES60" s="244"/>
      <c r="ET60" s="244"/>
      <c r="EU60" s="244"/>
      <c r="EV60" s="244"/>
      <c r="EW60" s="244"/>
      <c r="EX60" s="244"/>
      <c r="EY60" s="244"/>
      <c r="EZ60" s="244"/>
      <c r="FA60" s="244"/>
      <c r="FB60" s="244"/>
      <c r="FC60" s="244"/>
      <c r="FD60" s="244"/>
      <c r="FE60" s="244"/>
      <c r="FF60" s="244"/>
      <c r="FG60" s="244"/>
      <c r="FH60" s="244"/>
      <c r="FI60" s="244"/>
      <c r="FJ60" s="244"/>
      <c r="FK60" s="244"/>
      <c r="FL60" s="244"/>
      <c r="FM60" s="244"/>
      <c r="FN60" s="244"/>
      <c r="FO60" s="244"/>
      <c r="FP60" s="244"/>
      <c r="FQ60" s="244"/>
      <c r="FR60" s="244"/>
      <c r="FS60" s="244"/>
      <c r="FT60" s="244"/>
      <c r="FU60" s="244"/>
      <c r="FV60" s="244"/>
      <c r="FW60" s="244"/>
      <c r="FX60" s="244"/>
      <c r="FY60" s="244"/>
      <c r="FZ60" s="244"/>
      <c r="GA60" s="244"/>
      <c r="GB60" s="244"/>
      <c r="GC60" s="244"/>
      <c r="GD60" s="244"/>
      <c r="GE60" s="244"/>
      <c r="GF60" s="244"/>
      <c r="GG60" s="244"/>
      <c r="GH60" s="244"/>
      <c r="GI60" s="244"/>
      <c r="GJ60" s="244"/>
      <c r="GK60" s="244"/>
      <c r="GL60" s="244"/>
      <c r="GM60" s="244"/>
      <c r="GN60" s="244"/>
      <c r="GO60" s="244"/>
      <c r="GP60" s="244"/>
      <c r="GQ60" s="244"/>
      <c r="GR60" s="244"/>
      <c r="GS60" s="244"/>
      <c r="GT60" s="244"/>
      <c r="GU60" s="244"/>
      <c r="GV60" s="244"/>
      <c r="GW60" s="244"/>
      <c r="GX60" s="244"/>
      <c r="GY60" s="244"/>
      <c r="GZ60" s="244"/>
      <c r="HA60" s="244"/>
      <c r="HB60" s="244"/>
      <c r="HC60" s="244"/>
      <c r="HD60" s="244"/>
      <c r="HE60" s="244"/>
      <c r="HF60" s="244"/>
      <c r="HG60" s="244"/>
      <c r="HH60" s="244"/>
      <c r="HI60" s="244"/>
      <c r="HJ60" s="244"/>
      <c r="HK60" s="244"/>
      <c r="HL60" s="244"/>
      <c r="HM60" s="244"/>
      <c r="HN60" s="244"/>
      <c r="HO60" s="244"/>
      <c r="HP60" s="244"/>
      <c r="HQ60" s="244"/>
      <c r="HR60" s="244"/>
      <c r="HS60" s="244"/>
      <c r="HT60" s="244"/>
      <c r="HU60" s="244"/>
      <c r="HV60" s="244"/>
      <c r="HW60" s="244"/>
      <c r="HX60" s="244"/>
      <c r="HY60" s="244"/>
      <c r="HZ60" s="244"/>
      <c r="IA60" s="244"/>
      <c r="IB60" s="244"/>
      <c r="IC60" s="244"/>
      <c r="ID60" s="244"/>
      <c r="IE60" s="244"/>
      <c r="IF60" s="244"/>
      <c r="IG60" s="244"/>
      <c r="IH60" s="244"/>
      <c r="II60" s="244"/>
      <c r="IJ60" s="244"/>
      <c r="IK60" s="244"/>
      <c r="IL60" s="244"/>
      <c r="IM60" s="244"/>
      <c r="IN60" s="244"/>
      <c r="IO60" s="244"/>
      <c r="IP60" s="244"/>
      <c r="IQ60" s="244"/>
      <c r="IR60" s="244"/>
      <c r="IS60" s="244"/>
      <c r="IT60" s="244"/>
      <c r="IU60" s="244"/>
      <c r="IV60" s="244"/>
    </row>
    <row r="61" spans="1:256" ht="39" customHeight="1" x14ac:dyDescent="0.35">
      <c r="A61" s="759" t="s">
        <v>581</v>
      </c>
      <c r="B61" s="767"/>
      <c r="C61" s="242"/>
      <c r="D61" s="243"/>
      <c r="E61" s="243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4"/>
      <c r="X61" s="244"/>
      <c r="Y61" s="244"/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  <c r="BB61" s="244"/>
      <c r="BC61" s="244"/>
      <c r="BD61" s="244"/>
      <c r="BE61" s="244"/>
      <c r="BF61" s="244"/>
      <c r="BG61" s="244"/>
      <c r="BH61" s="244"/>
      <c r="BI61" s="244"/>
      <c r="BJ61" s="244"/>
      <c r="BK61" s="244"/>
      <c r="BL61" s="244"/>
      <c r="BM61" s="244"/>
      <c r="BN61" s="244"/>
      <c r="BO61" s="244"/>
      <c r="BP61" s="244"/>
      <c r="BQ61" s="244"/>
      <c r="BR61" s="244"/>
      <c r="BS61" s="244"/>
      <c r="BT61" s="244"/>
      <c r="BU61" s="244"/>
      <c r="BV61" s="244"/>
      <c r="BW61" s="244"/>
      <c r="BX61" s="244"/>
      <c r="BY61" s="244"/>
      <c r="BZ61" s="244"/>
      <c r="CA61" s="244"/>
      <c r="CB61" s="244"/>
      <c r="CC61" s="244"/>
      <c r="CD61" s="244"/>
      <c r="CE61" s="244"/>
      <c r="CF61" s="244"/>
      <c r="CG61" s="244"/>
      <c r="CH61" s="244"/>
      <c r="CI61" s="244"/>
      <c r="CJ61" s="244"/>
      <c r="CK61" s="244"/>
      <c r="CL61" s="244"/>
      <c r="CM61" s="244"/>
      <c r="CN61" s="244"/>
      <c r="CO61" s="244"/>
      <c r="CP61" s="244"/>
      <c r="CQ61" s="244"/>
      <c r="CR61" s="244"/>
      <c r="CS61" s="244"/>
      <c r="CT61" s="244"/>
      <c r="CU61" s="244"/>
      <c r="CV61" s="244"/>
      <c r="CW61" s="244"/>
      <c r="CX61" s="244"/>
      <c r="CY61" s="244"/>
      <c r="CZ61" s="244"/>
      <c r="DA61" s="244"/>
      <c r="DB61" s="244"/>
      <c r="DC61" s="244"/>
      <c r="DD61" s="244"/>
      <c r="DE61" s="244"/>
      <c r="DF61" s="244"/>
      <c r="DG61" s="244"/>
      <c r="DH61" s="244"/>
      <c r="DI61" s="244"/>
      <c r="DJ61" s="244"/>
      <c r="DK61" s="244"/>
      <c r="DL61" s="244"/>
      <c r="DM61" s="244"/>
      <c r="DN61" s="244"/>
      <c r="DO61" s="244"/>
      <c r="DP61" s="244"/>
      <c r="DQ61" s="244"/>
      <c r="DR61" s="244"/>
      <c r="DS61" s="244"/>
      <c r="DT61" s="244"/>
      <c r="DU61" s="244"/>
      <c r="DV61" s="244"/>
      <c r="DW61" s="244"/>
      <c r="DX61" s="244"/>
      <c r="DY61" s="244"/>
      <c r="DZ61" s="244"/>
      <c r="EA61" s="244"/>
      <c r="EB61" s="244"/>
      <c r="EC61" s="244"/>
      <c r="ED61" s="244"/>
      <c r="EE61" s="244"/>
      <c r="EF61" s="244"/>
      <c r="EG61" s="244"/>
      <c r="EH61" s="244"/>
      <c r="EI61" s="244"/>
      <c r="EJ61" s="244"/>
      <c r="EK61" s="244"/>
      <c r="EL61" s="244"/>
      <c r="EM61" s="244"/>
      <c r="EN61" s="244"/>
      <c r="EO61" s="244"/>
      <c r="EP61" s="244"/>
      <c r="EQ61" s="244"/>
      <c r="ER61" s="244"/>
      <c r="ES61" s="244"/>
      <c r="ET61" s="244"/>
      <c r="EU61" s="244"/>
      <c r="EV61" s="244"/>
      <c r="EW61" s="244"/>
      <c r="EX61" s="244"/>
      <c r="EY61" s="244"/>
      <c r="EZ61" s="244"/>
      <c r="FA61" s="244"/>
      <c r="FB61" s="244"/>
      <c r="FC61" s="244"/>
      <c r="FD61" s="244"/>
      <c r="FE61" s="244"/>
      <c r="FF61" s="244"/>
      <c r="FG61" s="244"/>
      <c r="FH61" s="244"/>
      <c r="FI61" s="244"/>
      <c r="FJ61" s="244"/>
      <c r="FK61" s="244"/>
      <c r="FL61" s="244"/>
      <c r="FM61" s="244"/>
      <c r="FN61" s="244"/>
      <c r="FO61" s="244"/>
      <c r="FP61" s="244"/>
      <c r="FQ61" s="244"/>
      <c r="FR61" s="244"/>
      <c r="FS61" s="244"/>
      <c r="FT61" s="244"/>
      <c r="FU61" s="244"/>
      <c r="FV61" s="244"/>
      <c r="FW61" s="244"/>
      <c r="FX61" s="244"/>
      <c r="FY61" s="244"/>
      <c r="FZ61" s="244"/>
      <c r="GA61" s="244"/>
      <c r="GB61" s="244"/>
      <c r="GC61" s="244"/>
      <c r="GD61" s="244"/>
      <c r="GE61" s="244"/>
      <c r="GF61" s="244"/>
      <c r="GG61" s="244"/>
      <c r="GH61" s="244"/>
      <c r="GI61" s="244"/>
      <c r="GJ61" s="244"/>
      <c r="GK61" s="244"/>
      <c r="GL61" s="244"/>
      <c r="GM61" s="244"/>
      <c r="GN61" s="244"/>
      <c r="GO61" s="244"/>
      <c r="GP61" s="244"/>
      <c r="GQ61" s="244"/>
      <c r="GR61" s="244"/>
      <c r="GS61" s="244"/>
      <c r="GT61" s="244"/>
      <c r="GU61" s="244"/>
      <c r="GV61" s="244"/>
      <c r="GW61" s="244"/>
      <c r="GX61" s="244"/>
      <c r="GY61" s="244"/>
      <c r="GZ61" s="244"/>
      <c r="HA61" s="244"/>
      <c r="HB61" s="244"/>
      <c r="HC61" s="244"/>
      <c r="HD61" s="244"/>
      <c r="HE61" s="244"/>
      <c r="HF61" s="244"/>
      <c r="HG61" s="244"/>
      <c r="HH61" s="244"/>
      <c r="HI61" s="244"/>
      <c r="HJ61" s="244"/>
      <c r="HK61" s="244"/>
      <c r="HL61" s="244"/>
      <c r="HM61" s="244"/>
      <c r="HN61" s="244"/>
      <c r="HO61" s="244"/>
      <c r="HP61" s="244"/>
      <c r="HQ61" s="244"/>
      <c r="HR61" s="244"/>
      <c r="HS61" s="244"/>
      <c r="HT61" s="244"/>
      <c r="HU61" s="244"/>
      <c r="HV61" s="244"/>
      <c r="HW61" s="244"/>
      <c r="HX61" s="244"/>
      <c r="HY61" s="244"/>
      <c r="HZ61" s="244"/>
      <c r="IA61" s="244"/>
      <c r="IB61" s="244"/>
      <c r="IC61" s="244"/>
      <c r="ID61" s="244"/>
      <c r="IE61" s="244"/>
      <c r="IF61" s="244"/>
      <c r="IG61" s="244"/>
      <c r="IH61" s="244"/>
      <c r="II61" s="244"/>
      <c r="IJ61" s="244"/>
      <c r="IK61" s="244"/>
      <c r="IL61" s="244"/>
      <c r="IM61" s="244"/>
      <c r="IN61" s="244"/>
      <c r="IO61" s="244"/>
      <c r="IP61" s="244"/>
      <c r="IQ61" s="244"/>
      <c r="IR61" s="244"/>
      <c r="IS61" s="244"/>
      <c r="IT61" s="244"/>
      <c r="IU61" s="244"/>
      <c r="IV61" s="244"/>
    </row>
    <row r="62" spans="1:256" ht="39" customHeight="1" x14ac:dyDescent="0.35">
      <c r="A62" s="773" t="s">
        <v>574</v>
      </c>
      <c r="B62" s="774">
        <v>-588762.44999999995</v>
      </c>
      <c r="C62" s="242"/>
      <c r="D62" s="243"/>
      <c r="E62" s="243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4"/>
      <c r="AA62" s="244"/>
      <c r="AB62" s="244"/>
      <c r="AC62" s="244"/>
      <c r="AD62" s="244"/>
      <c r="AE62" s="244"/>
      <c r="AF62" s="244"/>
      <c r="AG62" s="244"/>
      <c r="AH62" s="244"/>
      <c r="AI62" s="244"/>
      <c r="AJ62" s="244"/>
      <c r="AK62" s="244"/>
      <c r="AL62" s="244"/>
      <c r="AM62" s="244"/>
      <c r="AN62" s="244"/>
      <c r="AO62" s="244"/>
      <c r="AP62" s="244"/>
      <c r="AQ62" s="244"/>
      <c r="AR62" s="244"/>
      <c r="AS62" s="244"/>
      <c r="AT62" s="244"/>
      <c r="AU62" s="244"/>
      <c r="AV62" s="244"/>
      <c r="AW62" s="244"/>
      <c r="AX62" s="244"/>
      <c r="AY62" s="244"/>
      <c r="AZ62" s="244"/>
      <c r="BA62" s="244"/>
      <c r="BB62" s="244"/>
      <c r="BC62" s="244"/>
      <c r="BD62" s="244"/>
      <c r="BE62" s="244"/>
      <c r="BF62" s="244"/>
      <c r="BG62" s="244"/>
      <c r="BH62" s="244"/>
      <c r="BI62" s="244"/>
      <c r="BJ62" s="244"/>
      <c r="BK62" s="244"/>
      <c r="BL62" s="244"/>
      <c r="BM62" s="244"/>
      <c r="BN62" s="244"/>
      <c r="BO62" s="244"/>
      <c r="BP62" s="244"/>
      <c r="BQ62" s="244"/>
      <c r="BR62" s="244"/>
      <c r="BS62" s="244"/>
      <c r="BT62" s="244"/>
      <c r="BU62" s="244"/>
      <c r="BV62" s="244"/>
      <c r="BW62" s="244"/>
      <c r="BX62" s="244"/>
      <c r="BY62" s="244"/>
      <c r="BZ62" s="244"/>
      <c r="CA62" s="244"/>
      <c r="CB62" s="244"/>
      <c r="CC62" s="244"/>
      <c r="CD62" s="244"/>
      <c r="CE62" s="244"/>
      <c r="CF62" s="244"/>
      <c r="CG62" s="244"/>
      <c r="CH62" s="244"/>
      <c r="CI62" s="244"/>
      <c r="CJ62" s="244"/>
      <c r="CK62" s="244"/>
      <c r="CL62" s="244"/>
      <c r="CM62" s="244"/>
      <c r="CN62" s="244"/>
      <c r="CO62" s="244"/>
      <c r="CP62" s="244"/>
      <c r="CQ62" s="244"/>
      <c r="CR62" s="244"/>
      <c r="CS62" s="244"/>
      <c r="CT62" s="244"/>
      <c r="CU62" s="244"/>
      <c r="CV62" s="244"/>
      <c r="CW62" s="244"/>
      <c r="CX62" s="244"/>
      <c r="CY62" s="244"/>
      <c r="CZ62" s="244"/>
      <c r="DA62" s="244"/>
      <c r="DB62" s="244"/>
      <c r="DC62" s="244"/>
      <c r="DD62" s="244"/>
      <c r="DE62" s="244"/>
      <c r="DF62" s="244"/>
      <c r="DG62" s="244"/>
      <c r="DH62" s="244"/>
      <c r="DI62" s="244"/>
      <c r="DJ62" s="244"/>
      <c r="DK62" s="244"/>
      <c r="DL62" s="244"/>
      <c r="DM62" s="244"/>
      <c r="DN62" s="244"/>
      <c r="DO62" s="244"/>
      <c r="DP62" s="244"/>
      <c r="DQ62" s="244"/>
      <c r="DR62" s="244"/>
      <c r="DS62" s="244"/>
      <c r="DT62" s="244"/>
      <c r="DU62" s="244"/>
      <c r="DV62" s="244"/>
      <c r="DW62" s="244"/>
      <c r="DX62" s="244"/>
      <c r="DY62" s="244"/>
      <c r="DZ62" s="244"/>
      <c r="EA62" s="244"/>
      <c r="EB62" s="244"/>
      <c r="EC62" s="244"/>
      <c r="ED62" s="244"/>
      <c r="EE62" s="244"/>
      <c r="EF62" s="244"/>
      <c r="EG62" s="244"/>
      <c r="EH62" s="244"/>
      <c r="EI62" s="244"/>
      <c r="EJ62" s="244"/>
      <c r="EK62" s="244"/>
      <c r="EL62" s="244"/>
      <c r="EM62" s="244"/>
      <c r="EN62" s="244"/>
      <c r="EO62" s="244"/>
      <c r="EP62" s="244"/>
      <c r="EQ62" s="244"/>
      <c r="ER62" s="244"/>
      <c r="ES62" s="244"/>
      <c r="ET62" s="244"/>
      <c r="EU62" s="244"/>
      <c r="EV62" s="244"/>
      <c r="EW62" s="244"/>
      <c r="EX62" s="244"/>
      <c r="EY62" s="244"/>
      <c r="EZ62" s="244"/>
      <c r="FA62" s="244"/>
      <c r="FB62" s="244"/>
      <c r="FC62" s="244"/>
      <c r="FD62" s="244"/>
      <c r="FE62" s="244"/>
      <c r="FF62" s="244"/>
      <c r="FG62" s="244"/>
      <c r="FH62" s="244"/>
      <c r="FI62" s="244"/>
      <c r="FJ62" s="244"/>
      <c r="FK62" s="244"/>
      <c r="FL62" s="244"/>
      <c r="FM62" s="244"/>
      <c r="FN62" s="244"/>
      <c r="FO62" s="244"/>
      <c r="FP62" s="244"/>
      <c r="FQ62" s="244"/>
      <c r="FR62" s="244"/>
      <c r="FS62" s="244"/>
      <c r="FT62" s="244"/>
      <c r="FU62" s="244"/>
      <c r="FV62" s="244"/>
      <c r="FW62" s="244"/>
      <c r="FX62" s="244"/>
      <c r="FY62" s="244"/>
      <c r="FZ62" s="244"/>
      <c r="GA62" s="244"/>
      <c r="GB62" s="244"/>
      <c r="GC62" s="244"/>
      <c r="GD62" s="244"/>
      <c r="GE62" s="244"/>
      <c r="GF62" s="244"/>
      <c r="GG62" s="244"/>
      <c r="GH62" s="244"/>
      <c r="GI62" s="244"/>
      <c r="GJ62" s="244"/>
      <c r="GK62" s="244"/>
      <c r="GL62" s="244"/>
      <c r="GM62" s="244"/>
      <c r="GN62" s="244"/>
      <c r="GO62" s="244"/>
      <c r="GP62" s="244"/>
      <c r="GQ62" s="244"/>
      <c r="GR62" s="244"/>
      <c r="GS62" s="244"/>
      <c r="GT62" s="244"/>
      <c r="GU62" s="244"/>
      <c r="GV62" s="244"/>
      <c r="GW62" s="244"/>
      <c r="GX62" s="244"/>
      <c r="GY62" s="244"/>
      <c r="GZ62" s="244"/>
      <c r="HA62" s="244"/>
      <c r="HB62" s="244"/>
      <c r="HC62" s="244"/>
      <c r="HD62" s="244"/>
      <c r="HE62" s="244"/>
      <c r="HF62" s="244"/>
      <c r="HG62" s="244"/>
      <c r="HH62" s="244"/>
      <c r="HI62" s="244"/>
      <c r="HJ62" s="244"/>
      <c r="HK62" s="244"/>
      <c r="HL62" s="244"/>
      <c r="HM62" s="244"/>
      <c r="HN62" s="244"/>
      <c r="HO62" s="244"/>
      <c r="HP62" s="244"/>
      <c r="HQ62" s="244"/>
      <c r="HR62" s="244"/>
      <c r="HS62" s="244"/>
      <c r="HT62" s="244"/>
      <c r="HU62" s="244"/>
      <c r="HV62" s="244"/>
      <c r="HW62" s="244"/>
      <c r="HX62" s="244"/>
      <c r="HY62" s="244"/>
      <c r="HZ62" s="244"/>
      <c r="IA62" s="244"/>
      <c r="IB62" s="244"/>
      <c r="IC62" s="244"/>
      <c r="ID62" s="244"/>
      <c r="IE62" s="244"/>
      <c r="IF62" s="244"/>
      <c r="IG62" s="244"/>
      <c r="IH62" s="244"/>
      <c r="II62" s="244"/>
      <c r="IJ62" s="244"/>
      <c r="IK62" s="244"/>
      <c r="IL62" s="244"/>
      <c r="IM62" s="244"/>
      <c r="IN62" s="244"/>
      <c r="IO62" s="244"/>
      <c r="IP62" s="244"/>
      <c r="IQ62" s="244"/>
      <c r="IR62" s="244"/>
      <c r="IS62" s="244"/>
      <c r="IT62" s="244"/>
      <c r="IU62" s="244"/>
      <c r="IV62" s="244"/>
    </row>
    <row r="63" spans="1:256" ht="34.5" customHeight="1" x14ac:dyDescent="0.35">
      <c r="A63" s="773" t="s">
        <v>575</v>
      </c>
      <c r="B63" s="774">
        <v>190813</v>
      </c>
      <c r="C63" s="246"/>
      <c r="D63" s="247"/>
      <c r="E63" s="243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4"/>
      <c r="W63" s="244"/>
      <c r="X63" s="244"/>
      <c r="Y63" s="244"/>
      <c r="Z63" s="244"/>
      <c r="AA63" s="244"/>
      <c r="AB63" s="244"/>
      <c r="AC63" s="244"/>
      <c r="AD63" s="244"/>
      <c r="AE63" s="244"/>
      <c r="AF63" s="244"/>
      <c r="AG63" s="244"/>
      <c r="AH63" s="244"/>
      <c r="AI63" s="244"/>
      <c r="AJ63" s="244"/>
      <c r="AK63" s="244"/>
      <c r="AL63" s="244"/>
      <c r="AM63" s="244"/>
      <c r="AN63" s="244"/>
      <c r="AO63" s="244"/>
      <c r="AP63" s="244"/>
      <c r="AQ63" s="244"/>
      <c r="AR63" s="244"/>
      <c r="AS63" s="244"/>
      <c r="AT63" s="244"/>
      <c r="AU63" s="244"/>
      <c r="AV63" s="244"/>
      <c r="AW63" s="244"/>
      <c r="AX63" s="244"/>
      <c r="AY63" s="244"/>
      <c r="AZ63" s="244"/>
      <c r="BA63" s="244"/>
      <c r="BB63" s="244"/>
      <c r="BC63" s="244"/>
      <c r="BD63" s="244"/>
      <c r="BE63" s="244"/>
      <c r="BF63" s="244"/>
      <c r="BG63" s="244"/>
      <c r="BH63" s="244"/>
      <c r="BI63" s="244"/>
      <c r="BJ63" s="244"/>
      <c r="BK63" s="244"/>
      <c r="BL63" s="244"/>
      <c r="BM63" s="244"/>
      <c r="BN63" s="244"/>
      <c r="BO63" s="244"/>
      <c r="BP63" s="244"/>
      <c r="BQ63" s="244"/>
      <c r="BR63" s="244"/>
      <c r="BS63" s="244"/>
      <c r="BT63" s="244"/>
      <c r="BU63" s="244"/>
      <c r="BV63" s="244"/>
      <c r="BW63" s="244"/>
      <c r="BX63" s="244"/>
      <c r="BY63" s="244"/>
      <c r="BZ63" s="244"/>
      <c r="CA63" s="244"/>
      <c r="CB63" s="244"/>
      <c r="CC63" s="244"/>
      <c r="CD63" s="244"/>
      <c r="CE63" s="244"/>
      <c r="CF63" s="244"/>
      <c r="CG63" s="244"/>
      <c r="CH63" s="244"/>
      <c r="CI63" s="244"/>
      <c r="CJ63" s="244"/>
      <c r="CK63" s="244"/>
      <c r="CL63" s="244"/>
      <c r="CM63" s="244"/>
      <c r="CN63" s="244"/>
      <c r="CO63" s="244"/>
      <c r="CP63" s="244"/>
      <c r="CQ63" s="244"/>
      <c r="CR63" s="244"/>
      <c r="CS63" s="244"/>
      <c r="CT63" s="244"/>
      <c r="CU63" s="244"/>
      <c r="CV63" s="244"/>
      <c r="CW63" s="244"/>
      <c r="CX63" s="244"/>
      <c r="CY63" s="244"/>
      <c r="CZ63" s="244"/>
      <c r="DA63" s="244"/>
      <c r="DB63" s="244"/>
      <c r="DC63" s="244"/>
      <c r="DD63" s="244"/>
      <c r="DE63" s="244"/>
      <c r="DF63" s="244"/>
      <c r="DG63" s="244"/>
      <c r="DH63" s="244"/>
      <c r="DI63" s="244"/>
      <c r="DJ63" s="244"/>
      <c r="DK63" s="244"/>
      <c r="DL63" s="244"/>
      <c r="DM63" s="244"/>
      <c r="DN63" s="244"/>
      <c r="DO63" s="244"/>
      <c r="DP63" s="244"/>
      <c r="DQ63" s="244"/>
      <c r="DR63" s="244"/>
      <c r="DS63" s="244"/>
      <c r="DT63" s="244"/>
      <c r="DU63" s="244"/>
      <c r="DV63" s="244"/>
      <c r="DW63" s="244"/>
      <c r="DX63" s="244"/>
      <c r="DY63" s="244"/>
      <c r="DZ63" s="244"/>
      <c r="EA63" s="244"/>
      <c r="EB63" s="244"/>
      <c r="EC63" s="244"/>
      <c r="ED63" s="244"/>
      <c r="EE63" s="244"/>
      <c r="EF63" s="244"/>
      <c r="EG63" s="244"/>
      <c r="EH63" s="244"/>
      <c r="EI63" s="244"/>
      <c r="EJ63" s="244"/>
      <c r="EK63" s="244"/>
      <c r="EL63" s="244"/>
      <c r="EM63" s="244"/>
      <c r="EN63" s="244"/>
      <c r="EO63" s="244"/>
      <c r="EP63" s="244"/>
      <c r="EQ63" s="244"/>
      <c r="ER63" s="244"/>
      <c r="ES63" s="244"/>
      <c r="ET63" s="244"/>
      <c r="EU63" s="244"/>
      <c r="EV63" s="244"/>
      <c r="EW63" s="244"/>
      <c r="EX63" s="244"/>
      <c r="EY63" s="244"/>
      <c r="EZ63" s="244"/>
      <c r="FA63" s="244"/>
      <c r="FB63" s="244"/>
      <c r="FC63" s="244"/>
      <c r="FD63" s="244"/>
      <c r="FE63" s="244"/>
      <c r="FF63" s="244"/>
      <c r="FG63" s="244"/>
      <c r="FH63" s="244"/>
      <c r="FI63" s="244"/>
      <c r="FJ63" s="244"/>
      <c r="FK63" s="244"/>
      <c r="FL63" s="244"/>
      <c r="FM63" s="244"/>
      <c r="FN63" s="244"/>
      <c r="FO63" s="244"/>
      <c r="FP63" s="244"/>
      <c r="FQ63" s="244"/>
      <c r="FR63" s="244"/>
      <c r="FS63" s="244"/>
      <c r="FT63" s="244"/>
      <c r="FU63" s="244"/>
      <c r="FV63" s="244"/>
      <c r="FW63" s="244"/>
      <c r="FX63" s="244"/>
      <c r="FY63" s="244"/>
      <c r="FZ63" s="244"/>
      <c r="GA63" s="244"/>
      <c r="GB63" s="244"/>
      <c r="GC63" s="244"/>
      <c r="GD63" s="244"/>
      <c r="GE63" s="244"/>
      <c r="GF63" s="244"/>
      <c r="GG63" s="244"/>
      <c r="GH63" s="244"/>
      <c r="GI63" s="244"/>
      <c r="GJ63" s="244"/>
      <c r="GK63" s="244"/>
      <c r="GL63" s="244"/>
      <c r="GM63" s="244"/>
      <c r="GN63" s="244"/>
      <c r="GO63" s="244"/>
      <c r="GP63" s="244"/>
      <c r="GQ63" s="244"/>
      <c r="GR63" s="244"/>
      <c r="GS63" s="244"/>
      <c r="GT63" s="244"/>
      <c r="GU63" s="244"/>
      <c r="GV63" s="244"/>
      <c r="GW63" s="244"/>
      <c r="GX63" s="244"/>
      <c r="GY63" s="244"/>
      <c r="GZ63" s="244"/>
      <c r="HA63" s="244"/>
      <c r="HB63" s="244"/>
      <c r="HC63" s="244"/>
      <c r="HD63" s="244"/>
      <c r="HE63" s="244"/>
      <c r="HF63" s="244"/>
      <c r="HG63" s="244"/>
      <c r="HH63" s="244"/>
      <c r="HI63" s="244"/>
      <c r="HJ63" s="244"/>
      <c r="HK63" s="244"/>
      <c r="HL63" s="244"/>
      <c r="HM63" s="244"/>
      <c r="HN63" s="244"/>
      <c r="HO63" s="244"/>
      <c r="HP63" s="244"/>
      <c r="HQ63" s="244"/>
      <c r="HR63" s="244"/>
      <c r="HS63" s="244"/>
      <c r="HT63" s="244"/>
      <c r="HU63" s="244"/>
      <c r="HV63" s="244"/>
      <c r="HW63" s="244"/>
      <c r="HX63" s="244"/>
      <c r="HY63" s="244"/>
      <c r="HZ63" s="244"/>
      <c r="IA63" s="244"/>
      <c r="IB63" s="244"/>
      <c r="IC63" s="244"/>
      <c r="ID63" s="244"/>
      <c r="IE63" s="244"/>
      <c r="IF63" s="244"/>
      <c r="IG63" s="244"/>
      <c r="IH63" s="244"/>
      <c r="II63" s="244"/>
      <c r="IJ63" s="244"/>
      <c r="IK63" s="244"/>
      <c r="IL63" s="244"/>
      <c r="IM63" s="244"/>
      <c r="IN63" s="244"/>
      <c r="IO63" s="244"/>
      <c r="IP63" s="244"/>
      <c r="IQ63" s="244"/>
      <c r="IR63" s="244"/>
      <c r="IS63" s="244"/>
      <c r="IT63" s="244"/>
      <c r="IU63" s="244"/>
      <c r="IV63" s="244"/>
    </row>
    <row r="64" spans="1:256" ht="30.75" customHeight="1" x14ac:dyDescent="0.35">
      <c r="A64" s="463" t="s">
        <v>576</v>
      </c>
      <c r="B64" s="460">
        <v>-486.04</v>
      </c>
      <c r="C64" s="242"/>
      <c r="D64" s="243"/>
      <c r="E64" s="247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  <c r="R64" s="248"/>
      <c r="S64" s="248"/>
      <c r="T64" s="248"/>
      <c r="U64" s="248"/>
      <c r="V64" s="248"/>
      <c r="W64" s="248"/>
      <c r="X64" s="248"/>
      <c r="Y64" s="248"/>
      <c r="Z64" s="248"/>
      <c r="AA64" s="248"/>
      <c r="AB64" s="248"/>
      <c r="AC64" s="248"/>
      <c r="AD64" s="248"/>
      <c r="AE64" s="248"/>
      <c r="AF64" s="248"/>
      <c r="AG64" s="248"/>
      <c r="AH64" s="248"/>
      <c r="AI64" s="248"/>
      <c r="AJ64" s="248"/>
      <c r="AK64" s="248"/>
      <c r="AL64" s="248"/>
      <c r="AM64" s="248"/>
      <c r="AN64" s="248"/>
      <c r="AO64" s="248"/>
      <c r="AP64" s="248"/>
      <c r="AQ64" s="248"/>
      <c r="AR64" s="248"/>
      <c r="AS64" s="248"/>
      <c r="AT64" s="248"/>
      <c r="AU64" s="248"/>
      <c r="AV64" s="248"/>
      <c r="AW64" s="248"/>
      <c r="AX64" s="248"/>
      <c r="AY64" s="248"/>
      <c r="AZ64" s="248"/>
      <c r="BA64" s="248"/>
      <c r="BB64" s="248"/>
      <c r="BC64" s="248"/>
      <c r="BD64" s="248"/>
      <c r="BE64" s="248"/>
      <c r="BF64" s="248"/>
      <c r="BG64" s="248"/>
      <c r="BH64" s="248"/>
      <c r="BI64" s="248"/>
      <c r="BJ64" s="248"/>
      <c r="BK64" s="248"/>
      <c r="BL64" s="248"/>
      <c r="BM64" s="248"/>
      <c r="BN64" s="248"/>
      <c r="BO64" s="248"/>
      <c r="BP64" s="248"/>
      <c r="BQ64" s="248"/>
      <c r="BR64" s="248"/>
      <c r="BS64" s="248"/>
      <c r="BT64" s="248"/>
      <c r="BU64" s="248"/>
      <c r="BV64" s="248"/>
      <c r="BW64" s="248"/>
      <c r="BX64" s="248"/>
      <c r="BY64" s="248"/>
      <c r="BZ64" s="248"/>
      <c r="CA64" s="248"/>
      <c r="CB64" s="248"/>
      <c r="CC64" s="248"/>
      <c r="CD64" s="248"/>
      <c r="CE64" s="248"/>
      <c r="CF64" s="248"/>
      <c r="CG64" s="248"/>
      <c r="CH64" s="248"/>
      <c r="CI64" s="248"/>
      <c r="CJ64" s="248"/>
      <c r="CK64" s="248"/>
      <c r="CL64" s="248"/>
      <c r="CM64" s="248"/>
      <c r="CN64" s="248"/>
      <c r="CO64" s="248"/>
      <c r="CP64" s="248"/>
      <c r="CQ64" s="248"/>
      <c r="CR64" s="248"/>
      <c r="CS64" s="248"/>
      <c r="CT64" s="248"/>
      <c r="CU64" s="248"/>
      <c r="CV64" s="248"/>
      <c r="CW64" s="248"/>
      <c r="CX64" s="248"/>
      <c r="CY64" s="248"/>
      <c r="CZ64" s="248"/>
      <c r="DA64" s="248"/>
      <c r="DB64" s="248"/>
      <c r="DC64" s="248"/>
      <c r="DD64" s="248"/>
      <c r="DE64" s="248"/>
      <c r="DF64" s="248"/>
      <c r="DG64" s="248"/>
      <c r="DH64" s="248"/>
      <c r="DI64" s="248"/>
      <c r="DJ64" s="248"/>
      <c r="DK64" s="248"/>
      <c r="DL64" s="248"/>
      <c r="DM64" s="248"/>
      <c r="DN64" s="248"/>
      <c r="DO64" s="248"/>
      <c r="DP64" s="248"/>
      <c r="DQ64" s="248"/>
      <c r="DR64" s="248"/>
      <c r="DS64" s="248"/>
      <c r="DT64" s="248"/>
      <c r="DU64" s="248"/>
      <c r="DV64" s="248"/>
      <c r="DW64" s="248"/>
      <c r="DX64" s="248"/>
      <c r="DY64" s="248"/>
      <c r="DZ64" s="248"/>
      <c r="EA64" s="248"/>
      <c r="EB64" s="248"/>
      <c r="EC64" s="248"/>
      <c r="ED64" s="248"/>
      <c r="EE64" s="248"/>
      <c r="EF64" s="248"/>
      <c r="EG64" s="248"/>
      <c r="EH64" s="248"/>
      <c r="EI64" s="248"/>
      <c r="EJ64" s="248"/>
      <c r="EK64" s="248"/>
      <c r="EL64" s="248"/>
      <c r="EM64" s="248"/>
      <c r="EN64" s="248"/>
      <c r="EO64" s="248"/>
      <c r="EP64" s="248"/>
      <c r="EQ64" s="248"/>
      <c r="ER64" s="248"/>
      <c r="ES64" s="248"/>
      <c r="ET64" s="248"/>
      <c r="EU64" s="248"/>
      <c r="EV64" s="248"/>
      <c r="EW64" s="248"/>
      <c r="EX64" s="248"/>
      <c r="EY64" s="248"/>
      <c r="EZ64" s="248"/>
      <c r="FA64" s="248"/>
      <c r="FB64" s="248"/>
      <c r="FC64" s="248"/>
      <c r="FD64" s="248"/>
      <c r="FE64" s="248"/>
      <c r="FF64" s="248"/>
      <c r="FG64" s="248"/>
      <c r="FH64" s="248"/>
      <c r="FI64" s="248"/>
      <c r="FJ64" s="248"/>
      <c r="FK64" s="248"/>
      <c r="FL64" s="248"/>
      <c r="FM64" s="248"/>
      <c r="FN64" s="248"/>
      <c r="FO64" s="248"/>
      <c r="FP64" s="248"/>
      <c r="FQ64" s="248"/>
      <c r="FR64" s="248"/>
      <c r="FS64" s="248"/>
      <c r="FT64" s="248"/>
      <c r="FU64" s="248"/>
      <c r="FV64" s="248"/>
      <c r="FW64" s="248"/>
      <c r="FX64" s="248"/>
      <c r="FY64" s="248"/>
      <c r="FZ64" s="248"/>
      <c r="GA64" s="248"/>
      <c r="GB64" s="248"/>
      <c r="GC64" s="248"/>
      <c r="GD64" s="248"/>
      <c r="GE64" s="248"/>
      <c r="GF64" s="248"/>
      <c r="GG64" s="248"/>
      <c r="GH64" s="248"/>
      <c r="GI64" s="248"/>
      <c r="GJ64" s="248"/>
      <c r="GK64" s="248"/>
      <c r="GL64" s="248"/>
      <c r="GM64" s="248"/>
      <c r="GN64" s="248"/>
      <c r="GO64" s="248"/>
      <c r="GP64" s="248"/>
      <c r="GQ64" s="248"/>
      <c r="GR64" s="248"/>
      <c r="GS64" s="248"/>
      <c r="GT64" s="248"/>
      <c r="GU64" s="248"/>
      <c r="GV64" s="248"/>
      <c r="GW64" s="248"/>
      <c r="GX64" s="248"/>
      <c r="GY64" s="248"/>
      <c r="GZ64" s="248"/>
      <c r="HA64" s="248"/>
      <c r="HB64" s="248"/>
      <c r="HC64" s="248"/>
      <c r="HD64" s="248"/>
      <c r="HE64" s="248"/>
      <c r="HF64" s="248"/>
      <c r="HG64" s="248"/>
      <c r="HH64" s="248"/>
      <c r="HI64" s="248"/>
      <c r="HJ64" s="248"/>
      <c r="HK64" s="248"/>
      <c r="HL64" s="248"/>
      <c r="HM64" s="248"/>
      <c r="HN64" s="248"/>
      <c r="HO64" s="248"/>
      <c r="HP64" s="248"/>
      <c r="HQ64" s="248"/>
      <c r="HR64" s="248"/>
      <c r="HS64" s="248"/>
      <c r="HT64" s="248"/>
      <c r="HU64" s="248"/>
      <c r="HV64" s="248"/>
      <c r="HW64" s="248"/>
      <c r="HX64" s="248"/>
      <c r="HY64" s="248"/>
      <c r="HZ64" s="248"/>
      <c r="IA64" s="248"/>
      <c r="IB64" s="248"/>
      <c r="IC64" s="248"/>
      <c r="ID64" s="248"/>
      <c r="IE64" s="248"/>
      <c r="IF64" s="248"/>
      <c r="IG64" s="248"/>
      <c r="IH64" s="248"/>
      <c r="II64" s="248"/>
      <c r="IJ64" s="248"/>
      <c r="IK64" s="248"/>
      <c r="IL64" s="248"/>
      <c r="IM64" s="248"/>
      <c r="IN64" s="248"/>
      <c r="IO64" s="248"/>
      <c r="IP64" s="248"/>
      <c r="IQ64" s="248"/>
      <c r="IR64" s="248"/>
      <c r="IS64" s="248"/>
      <c r="IT64" s="248"/>
      <c r="IU64" s="248"/>
      <c r="IV64" s="248"/>
    </row>
    <row r="65" spans="1:256" ht="42" customHeight="1" x14ac:dyDescent="0.35">
      <c r="A65" s="461" t="s">
        <v>577</v>
      </c>
      <c r="B65" s="462">
        <v>-20991.38</v>
      </c>
      <c r="C65" s="242"/>
      <c r="D65" s="243"/>
      <c r="E65" s="243"/>
      <c r="F65" s="244"/>
      <c r="G65" s="244"/>
      <c r="H65" s="244"/>
      <c r="I65" s="244"/>
      <c r="J65" s="244"/>
      <c r="K65" s="244"/>
      <c r="L65" s="244"/>
      <c r="M65" s="244"/>
      <c r="N65" s="244"/>
      <c r="O65" s="244"/>
      <c r="P65" s="244"/>
      <c r="Q65" s="244"/>
      <c r="R65" s="244"/>
      <c r="S65" s="244"/>
      <c r="T65" s="244"/>
      <c r="U65" s="244"/>
      <c r="V65" s="244"/>
      <c r="W65" s="244"/>
      <c r="X65" s="244"/>
      <c r="Y65" s="244"/>
      <c r="Z65" s="244"/>
      <c r="AA65" s="244"/>
      <c r="AB65" s="244"/>
      <c r="AC65" s="244"/>
      <c r="AD65" s="244"/>
      <c r="AE65" s="244"/>
      <c r="AF65" s="244"/>
      <c r="AG65" s="244"/>
      <c r="AH65" s="244"/>
      <c r="AI65" s="244"/>
      <c r="AJ65" s="244"/>
      <c r="AK65" s="244"/>
      <c r="AL65" s="244"/>
      <c r="AM65" s="244"/>
      <c r="AN65" s="244"/>
      <c r="AO65" s="244"/>
      <c r="AP65" s="244"/>
      <c r="AQ65" s="244"/>
      <c r="AR65" s="244"/>
      <c r="AS65" s="244"/>
      <c r="AT65" s="244"/>
      <c r="AU65" s="244"/>
      <c r="AV65" s="244"/>
      <c r="AW65" s="244"/>
      <c r="AX65" s="244"/>
      <c r="AY65" s="244"/>
      <c r="AZ65" s="244"/>
      <c r="BA65" s="244"/>
      <c r="BB65" s="244"/>
      <c r="BC65" s="244"/>
      <c r="BD65" s="244"/>
      <c r="BE65" s="244"/>
      <c r="BF65" s="244"/>
      <c r="BG65" s="244"/>
      <c r="BH65" s="244"/>
      <c r="BI65" s="244"/>
      <c r="BJ65" s="244"/>
      <c r="BK65" s="244"/>
      <c r="BL65" s="244"/>
      <c r="BM65" s="244"/>
      <c r="BN65" s="244"/>
      <c r="BO65" s="244"/>
      <c r="BP65" s="244"/>
      <c r="BQ65" s="244"/>
      <c r="BR65" s="244"/>
      <c r="BS65" s="244"/>
      <c r="BT65" s="244"/>
      <c r="BU65" s="244"/>
      <c r="BV65" s="244"/>
      <c r="BW65" s="244"/>
      <c r="BX65" s="244"/>
      <c r="BY65" s="244"/>
      <c r="BZ65" s="244"/>
      <c r="CA65" s="244"/>
      <c r="CB65" s="244"/>
      <c r="CC65" s="244"/>
      <c r="CD65" s="244"/>
      <c r="CE65" s="244"/>
      <c r="CF65" s="244"/>
      <c r="CG65" s="244"/>
      <c r="CH65" s="244"/>
      <c r="CI65" s="244"/>
      <c r="CJ65" s="244"/>
      <c r="CK65" s="244"/>
      <c r="CL65" s="244"/>
      <c r="CM65" s="244"/>
      <c r="CN65" s="244"/>
      <c r="CO65" s="244"/>
      <c r="CP65" s="244"/>
      <c r="CQ65" s="244"/>
      <c r="CR65" s="244"/>
      <c r="CS65" s="244"/>
      <c r="CT65" s="244"/>
      <c r="CU65" s="244"/>
      <c r="CV65" s="244"/>
      <c r="CW65" s="244"/>
      <c r="CX65" s="244"/>
      <c r="CY65" s="244"/>
      <c r="CZ65" s="244"/>
      <c r="DA65" s="244"/>
      <c r="DB65" s="244"/>
      <c r="DC65" s="244"/>
      <c r="DD65" s="244"/>
      <c r="DE65" s="244"/>
      <c r="DF65" s="244"/>
      <c r="DG65" s="244"/>
      <c r="DH65" s="244"/>
      <c r="DI65" s="244"/>
      <c r="DJ65" s="244"/>
      <c r="DK65" s="244"/>
      <c r="DL65" s="244"/>
      <c r="DM65" s="244"/>
      <c r="DN65" s="244"/>
      <c r="DO65" s="244"/>
      <c r="DP65" s="244"/>
      <c r="DQ65" s="244"/>
      <c r="DR65" s="244"/>
      <c r="DS65" s="244"/>
      <c r="DT65" s="244"/>
      <c r="DU65" s="244"/>
      <c r="DV65" s="244"/>
      <c r="DW65" s="244"/>
      <c r="DX65" s="244"/>
      <c r="DY65" s="244"/>
      <c r="DZ65" s="244"/>
      <c r="EA65" s="244"/>
      <c r="EB65" s="244"/>
      <c r="EC65" s="244"/>
      <c r="ED65" s="244"/>
      <c r="EE65" s="244"/>
      <c r="EF65" s="244"/>
      <c r="EG65" s="244"/>
      <c r="EH65" s="244"/>
      <c r="EI65" s="244"/>
      <c r="EJ65" s="244"/>
      <c r="EK65" s="244"/>
      <c r="EL65" s="244"/>
      <c r="EM65" s="244"/>
      <c r="EN65" s="244"/>
      <c r="EO65" s="244"/>
      <c r="EP65" s="244"/>
      <c r="EQ65" s="244"/>
      <c r="ER65" s="244"/>
      <c r="ES65" s="244"/>
      <c r="ET65" s="244"/>
      <c r="EU65" s="244"/>
      <c r="EV65" s="244"/>
      <c r="EW65" s="244"/>
      <c r="EX65" s="244"/>
      <c r="EY65" s="244"/>
      <c r="EZ65" s="244"/>
      <c r="FA65" s="244"/>
      <c r="FB65" s="244"/>
      <c r="FC65" s="244"/>
      <c r="FD65" s="244"/>
      <c r="FE65" s="244"/>
      <c r="FF65" s="244"/>
      <c r="FG65" s="244"/>
      <c r="FH65" s="244"/>
      <c r="FI65" s="244"/>
      <c r="FJ65" s="244"/>
      <c r="FK65" s="244"/>
      <c r="FL65" s="244"/>
      <c r="FM65" s="244"/>
      <c r="FN65" s="244"/>
      <c r="FO65" s="244"/>
      <c r="FP65" s="244"/>
      <c r="FQ65" s="244"/>
      <c r="FR65" s="244"/>
      <c r="FS65" s="244"/>
      <c r="FT65" s="244"/>
      <c r="FU65" s="244"/>
      <c r="FV65" s="244"/>
      <c r="FW65" s="244"/>
      <c r="FX65" s="244"/>
      <c r="FY65" s="244"/>
      <c r="FZ65" s="244"/>
      <c r="GA65" s="244"/>
      <c r="GB65" s="244"/>
      <c r="GC65" s="244"/>
      <c r="GD65" s="244"/>
      <c r="GE65" s="244"/>
      <c r="GF65" s="244"/>
      <c r="GG65" s="244"/>
      <c r="GH65" s="244"/>
      <c r="GI65" s="244"/>
      <c r="GJ65" s="244"/>
      <c r="GK65" s="244"/>
      <c r="GL65" s="244"/>
      <c r="GM65" s="244"/>
      <c r="GN65" s="244"/>
      <c r="GO65" s="244"/>
      <c r="GP65" s="244"/>
      <c r="GQ65" s="244"/>
      <c r="GR65" s="244"/>
      <c r="GS65" s="244"/>
      <c r="GT65" s="244"/>
      <c r="GU65" s="244"/>
      <c r="GV65" s="244"/>
      <c r="GW65" s="244"/>
      <c r="GX65" s="244"/>
      <c r="GY65" s="244"/>
      <c r="GZ65" s="244"/>
      <c r="HA65" s="244"/>
      <c r="HB65" s="244"/>
      <c r="HC65" s="244"/>
      <c r="HD65" s="244"/>
      <c r="HE65" s="244"/>
      <c r="HF65" s="244"/>
      <c r="HG65" s="244"/>
      <c r="HH65" s="244"/>
      <c r="HI65" s="244"/>
      <c r="HJ65" s="244"/>
      <c r="HK65" s="244"/>
      <c r="HL65" s="244"/>
      <c r="HM65" s="244"/>
      <c r="HN65" s="244"/>
      <c r="HO65" s="244"/>
      <c r="HP65" s="244"/>
      <c r="HQ65" s="244"/>
      <c r="HR65" s="244"/>
      <c r="HS65" s="244"/>
      <c r="HT65" s="244"/>
      <c r="HU65" s="244"/>
      <c r="HV65" s="244"/>
      <c r="HW65" s="244"/>
      <c r="HX65" s="244"/>
      <c r="HY65" s="244"/>
      <c r="HZ65" s="244"/>
      <c r="IA65" s="244"/>
      <c r="IB65" s="244"/>
      <c r="IC65" s="244"/>
      <c r="ID65" s="244"/>
      <c r="IE65" s="244"/>
      <c r="IF65" s="244"/>
      <c r="IG65" s="244"/>
      <c r="IH65" s="244"/>
      <c r="II65" s="244"/>
      <c r="IJ65" s="244"/>
      <c r="IK65" s="244"/>
      <c r="IL65" s="244"/>
      <c r="IM65" s="244"/>
      <c r="IN65" s="244"/>
      <c r="IO65" s="244"/>
      <c r="IP65" s="244"/>
      <c r="IQ65" s="244"/>
      <c r="IR65" s="244"/>
      <c r="IS65" s="244"/>
      <c r="IT65" s="244"/>
      <c r="IU65" s="244"/>
      <c r="IV65" s="244"/>
    </row>
    <row r="66" spans="1:256" ht="51.75" customHeight="1" x14ac:dyDescent="0.35">
      <c r="A66" s="465" t="s">
        <v>578</v>
      </c>
      <c r="B66" s="464">
        <v>-109701.71</v>
      </c>
      <c r="C66" s="242"/>
      <c r="D66" s="243"/>
      <c r="E66" s="243"/>
      <c r="F66" s="244"/>
      <c r="G66" s="244"/>
      <c r="H66" s="244"/>
      <c r="I66" s="244"/>
      <c r="J66" s="244"/>
      <c r="K66" s="244"/>
      <c r="L66" s="244"/>
      <c r="M66" s="244"/>
      <c r="N66" s="244"/>
      <c r="O66" s="244"/>
      <c r="P66" s="244"/>
      <c r="Q66" s="244"/>
      <c r="R66" s="244"/>
      <c r="S66" s="244"/>
      <c r="T66" s="244"/>
      <c r="U66" s="244"/>
      <c r="V66" s="244"/>
      <c r="W66" s="244"/>
      <c r="X66" s="244"/>
      <c r="Y66" s="244"/>
      <c r="Z66" s="244"/>
      <c r="AA66" s="244"/>
      <c r="AB66" s="244"/>
      <c r="AC66" s="244"/>
      <c r="AD66" s="244"/>
      <c r="AE66" s="244"/>
      <c r="AF66" s="244"/>
      <c r="AG66" s="244"/>
      <c r="AH66" s="244"/>
      <c r="AI66" s="244"/>
      <c r="AJ66" s="244"/>
      <c r="AK66" s="244"/>
      <c r="AL66" s="244"/>
      <c r="AM66" s="244"/>
      <c r="AN66" s="244"/>
      <c r="AO66" s="244"/>
      <c r="AP66" s="244"/>
      <c r="AQ66" s="244"/>
      <c r="AR66" s="244"/>
      <c r="AS66" s="244"/>
      <c r="AT66" s="244"/>
      <c r="AU66" s="244"/>
      <c r="AV66" s="244"/>
      <c r="AW66" s="244"/>
      <c r="AX66" s="244"/>
      <c r="AY66" s="244"/>
      <c r="AZ66" s="244"/>
      <c r="BA66" s="244"/>
      <c r="BB66" s="244"/>
      <c r="BC66" s="244"/>
      <c r="BD66" s="244"/>
      <c r="BE66" s="244"/>
      <c r="BF66" s="244"/>
      <c r="BG66" s="244"/>
      <c r="BH66" s="244"/>
      <c r="BI66" s="244"/>
      <c r="BJ66" s="244"/>
      <c r="BK66" s="244"/>
      <c r="BL66" s="244"/>
      <c r="BM66" s="244"/>
      <c r="BN66" s="244"/>
      <c r="BO66" s="244"/>
      <c r="BP66" s="244"/>
      <c r="BQ66" s="244"/>
      <c r="BR66" s="244"/>
      <c r="BS66" s="244"/>
      <c r="BT66" s="244"/>
      <c r="BU66" s="244"/>
      <c r="BV66" s="244"/>
      <c r="BW66" s="244"/>
      <c r="BX66" s="244"/>
      <c r="BY66" s="244"/>
      <c r="BZ66" s="244"/>
      <c r="CA66" s="244"/>
      <c r="CB66" s="244"/>
      <c r="CC66" s="244"/>
      <c r="CD66" s="244"/>
      <c r="CE66" s="244"/>
      <c r="CF66" s="244"/>
      <c r="CG66" s="244"/>
      <c r="CH66" s="244"/>
      <c r="CI66" s="244"/>
      <c r="CJ66" s="244"/>
      <c r="CK66" s="244"/>
      <c r="CL66" s="244"/>
      <c r="CM66" s="244"/>
      <c r="CN66" s="244"/>
      <c r="CO66" s="244"/>
      <c r="CP66" s="244"/>
      <c r="CQ66" s="244"/>
      <c r="CR66" s="244"/>
      <c r="CS66" s="244"/>
      <c r="CT66" s="244"/>
      <c r="CU66" s="244"/>
      <c r="CV66" s="244"/>
      <c r="CW66" s="244"/>
      <c r="CX66" s="244"/>
      <c r="CY66" s="244"/>
      <c r="CZ66" s="244"/>
      <c r="DA66" s="244"/>
      <c r="DB66" s="244"/>
      <c r="DC66" s="244"/>
      <c r="DD66" s="244"/>
      <c r="DE66" s="244"/>
      <c r="DF66" s="244"/>
      <c r="DG66" s="244"/>
      <c r="DH66" s="244"/>
      <c r="DI66" s="244"/>
      <c r="DJ66" s="244"/>
      <c r="DK66" s="244"/>
      <c r="DL66" s="244"/>
      <c r="DM66" s="244"/>
      <c r="DN66" s="244"/>
      <c r="DO66" s="244"/>
      <c r="DP66" s="244"/>
      <c r="DQ66" s="244"/>
      <c r="DR66" s="244"/>
      <c r="DS66" s="244"/>
      <c r="DT66" s="244"/>
      <c r="DU66" s="244"/>
      <c r="DV66" s="244"/>
      <c r="DW66" s="244"/>
      <c r="DX66" s="244"/>
      <c r="DY66" s="244"/>
      <c r="DZ66" s="244"/>
      <c r="EA66" s="244"/>
      <c r="EB66" s="244"/>
      <c r="EC66" s="244"/>
      <c r="ED66" s="244"/>
      <c r="EE66" s="244"/>
      <c r="EF66" s="244"/>
      <c r="EG66" s="244"/>
      <c r="EH66" s="244"/>
      <c r="EI66" s="244"/>
      <c r="EJ66" s="244"/>
      <c r="EK66" s="244"/>
      <c r="EL66" s="244"/>
      <c r="EM66" s="244"/>
      <c r="EN66" s="244"/>
      <c r="EO66" s="244"/>
      <c r="EP66" s="244"/>
      <c r="EQ66" s="244"/>
      <c r="ER66" s="244"/>
      <c r="ES66" s="244"/>
      <c r="ET66" s="244"/>
      <c r="EU66" s="244"/>
      <c r="EV66" s="244"/>
      <c r="EW66" s="244"/>
      <c r="EX66" s="244"/>
      <c r="EY66" s="244"/>
      <c r="EZ66" s="244"/>
      <c r="FA66" s="244"/>
      <c r="FB66" s="244"/>
      <c r="FC66" s="244"/>
      <c r="FD66" s="244"/>
      <c r="FE66" s="244"/>
      <c r="FF66" s="244"/>
      <c r="FG66" s="244"/>
      <c r="FH66" s="244"/>
      <c r="FI66" s="244"/>
      <c r="FJ66" s="244"/>
      <c r="FK66" s="244"/>
      <c r="FL66" s="244"/>
      <c r="FM66" s="244"/>
      <c r="FN66" s="244"/>
      <c r="FO66" s="244"/>
      <c r="FP66" s="244"/>
      <c r="FQ66" s="244"/>
      <c r="FR66" s="244"/>
      <c r="FS66" s="244"/>
      <c r="FT66" s="244"/>
      <c r="FU66" s="244"/>
      <c r="FV66" s="244"/>
      <c r="FW66" s="244"/>
      <c r="FX66" s="244"/>
      <c r="FY66" s="244"/>
      <c r="FZ66" s="244"/>
      <c r="GA66" s="244"/>
      <c r="GB66" s="244"/>
      <c r="GC66" s="244"/>
      <c r="GD66" s="244"/>
      <c r="GE66" s="244"/>
      <c r="GF66" s="244"/>
      <c r="GG66" s="244"/>
      <c r="GH66" s="244"/>
      <c r="GI66" s="244"/>
      <c r="GJ66" s="244"/>
      <c r="GK66" s="244"/>
      <c r="GL66" s="244"/>
      <c r="GM66" s="244"/>
      <c r="GN66" s="244"/>
      <c r="GO66" s="244"/>
      <c r="GP66" s="244"/>
      <c r="GQ66" s="244"/>
      <c r="GR66" s="244"/>
      <c r="GS66" s="244"/>
      <c r="GT66" s="244"/>
      <c r="GU66" s="244"/>
      <c r="GV66" s="244"/>
      <c r="GW66" s="244"/>
      <c r="GX66" s="244"/>
      <c r="GY66" s="244"/>
      <c r="GZ66" s="244"/>
      <c r="HA66" s="244"/>
      <c r="HB66" s="244"/>
      <c r="HC66" s="244"/>
      <c r="HD66" s="244"/>
      <c r="HE66" s="244"/>
      <c r="HF66" s="244"/>
      <c r="HG66" s="244"/>
      <c r="HH66" s="244"/>
      <c r="HI66" s="244"/>
      <c r="HJ66" s="244"/>
      <c r="HK66" s="244"/>
      <c r="HL66" s="244"/>
      <c r="HM66" s="244"/>
      <c r="HN66" s="244"/>
      <c r="HO66" s="244"/>
      <c r="HP66" s="244"/>
      <c r="HQ66" s="244"/>
      <c r="HR66" s="244"/>
      <c r="HS66" s="244"/>
      <c r="HT66" s="244"/>
      <c r="HU66" s="244"/>
      <c r="HV66" s="244"/>
      <c r="HW66" s="244"/>
      <c r="HX66" s="244"/>
      <c r="HY66" s="244"/>
      <c r="HZ66" s="244"/>
      <c r="IA66" s="244"/>
      <c r="IB66" s="244"/>
      <c r="IC66" s="244"/>
      <c r="ID66" s="244"/>
      <c r="IE66" s="244"/>
      <c r="IF66" s="244"/>
      <c r="IG66" s="244"/>
      <c r="IH66" s="244"/>
      <c r="II66" s="244"/>
      <c r="IJ66" s="244"/>
      <c r="IK66" s="244"/>
      <c r="IL66" s="244"/>
      <c r="IM66" s="244"/>
      <c r="IN66" s="244"/>
      <c r="IO66" s="244"/>
      <c r="IP66" s="244"/>
      <c r="IQ66" s="244"/>
      <c r="IR66" s="244"/>
      <c r="IS66" s="244"/>
      <c r="IT66" s="244"/>
      <c r="IU66" s="244"/>
      <c r="IV66" s="244"/>
    </row>
    <row r="67" spans="1:256" ht="48" customHeight="1" thickBot="1" x14ac:dyDescent="0.4">
      <c r="A67" s="775" t="s">
        <v>579</v>
      </c>
      <c r="B67" s="468">
        <v>-1000</v>
      </c>
      <c r="C67" s="242"/>
      <c r="D67" s="243"/>
      <c r="E67" s="243"/>
      <c r="F67" s="244"/>
      <c r="G67" s="244"/>
      <c r="H67" s="244"/>
      <c r="I67" s="244"/>
      <c r="J67" s="244"/>
      <c r="K67" s="244"/>
      <c r="L67" s="244"/>
      <c r="M67" s="244"/>
      <c r="N67" s="244"/>
      <c r="O67" s="244"/>
      <c r="P67" s="244"/>
      <c r="Q67" s="244"/>
      <c r="R67" s="244"/>
      <c r="S67" s="244"/>
      <c r="T67" s="244"/>
      <c r="U67" s="244"/>
      <c r="V67" s="244"/>
      <c r="W67" s="244"/>
      <c r="X67" s="244"/>
      <c r="Y67" s="244"/>
      <c r="Z67" s="244"/>
      <c r="AA67" s="244"/>
      <c r="AB67" s="244"/>
      <c r="AC67" s="244"/>
      <c r="AD67" s="244"/>
      <c r="AE67" s="244"/>
      <c r="AF67" s="244"/>
      <c r="AG67" s="244"/>
      <c r="AH67" s="244"/>
      <c r="AI67" s="244"/>
      <c r="AJ67" s="244"/>
      <c r="AK67" s="244"/>
      <c r="AL67" s="244"/>
      <c r="AM67" s="244"/>
      <c r="AN67" s="244"/>
      <c r="AO67" s="244"/>
      <c r="AP67" s="244"/>
      <c r="AQ67" s="244"/>
      <c r="AR67" s="244"/>
      <c r="AS67" s="244"/>
      <c r="AT67" s="244"/>
      <c r="AU67" s="244"/>
      <c r="AV67" s="244"/>
      <c r="AW67" s="244"/>
      <c r="AX67" s="244"/>
      <c r="AY67" s="244"/>
      <c r="AZ67" s="244"/>
      <c r="BA67" s="244"/>
      <c r="BB67" s="244"/>
      <c r="BC67" s="244"/>
      <c r="BD67" s="244"/>
      <c r="BE67" s="244"/>
      <c r="BF67" s="244"/>
      <c r="BG67" s="244"/>
      <c r="BH67" s="244"/>
      <c r="BI67" s="244"/>
      <c r="BJ67" s="244"/>
      <c r="BK67" s="244"/>
      <c r="BL67" s="244"/>
      <c r="BM67" s="244"/>
      <c r="BN67" s="244"/>
      <c r="BO67" s="244"/>
      <c r="BP67" s="244"/>
      <c r="BQ67" s="244"/>
      <c r="BR67" s="244"/>
      <c r="BS67" s="244"/>
      <c r="BT67" s="244"/>
      <c r="BU67" s="244"/>
      <c r="BV67" s="244"/>
      <c r="BW67" s="244"/>
      <c r="BX67" s="244"/>
      <c r="BY67" s="244"/>
      <c r="BZ67" s="244"/>
      <c r="CA67" s="244"/>
      <c r="CB67" s="244"/>
      <c r="CC67" s="244"/>
      <c r="CD67" s="244"/>
      <c r="CE67" s="244"/>
      <c r="CF67" s="244"/>
      <c r="CG67" s="244"/>
      <c r="CH67" s="244"/>
      <c r="CI67" s="244"/>
      <c r="CJ67" s="244"/>
      <c r="CK67" s="244"/>
      <c r="CL67" s="244"/>
      <c r="CM67" s="244"/>
      <c r="CN67" s="244"/>
      <c r="CO67" s="244"/>
      <c r="CP67" s="244"/>
      <c r="CQ67" s="244"/>
      <c r="CR67" s="244"/>
      <c r="CS67" s="244"/>
      <c r="CT67" s="244"/>
      <c r="CU67" s="244"/>
      <c r="CV67" s="244"/>
      <c r="CW67" s="244"/>
      <c r="CX67" s="244"/>
      <c r="CY67" s="244"/>
      <c r="CZ67" s="244"/>
      <c r="DA67" s="244"/>
      <c r="DB67" s="244"/>
      <c r="DC67" s="244"/>
      <c r="DD67" s="244"/>
      <c r="DE67" s="244"/>
      <c r="DF67" s="244"/>
      <c r="DG67" s="244"/>
      <c r="DH67" s="244"/>
      <c r="DI67" s="244"/>
      <c r="DJ67" s="244"/>
      <c r="DK67" s="244"/>
      <c r="DL67" s="244"/>
      <c r="DM67" s="244"/>
      <c r="DN67" s="244"/>
      <c r="DO67" s="244"/>
      <c r="DP67" s="244"/>
      <c r="DQ67" s="244"/>
      <c r="DR67" s="244"/>
      <c r="DS67" s="244"/>
      <c r="DT67" s="244"/>
      <c r="DU67" s="244"/>
      <c r="DV67" s="244"/>
      <c r="DW67" s="244"/>
      <c r="DX67" s="244"/>
      <c r="DY67" s="244"/>
      <c r="DZ67" s="244"/>
      <c r="EA67" s="244"/>
      <c r="EB67" s="244"/>
      <c r="EC67" s="244"/>
      <c r="ED67" s="244"/>
      <c r="EE67" s="244"/>
      <c r="EF67" s="244"/>
      <c r="EG67" s="244"/>
      <c r="EH67" s="244"/>
      <c r="EI67" s="244"/>
      <c r="EJ67" s="244"/>
      <c r="EK67" s="244"/>
      <c r="EL67" s="244"/>
      <c r="EM67" s="244"/>
      <c r="EN67" s="244"/>
      <c r="EO67" s="244"/>
      <c r="EP67" s="244"/>
      <c r="EQ67" s="244"/>
      <c r="ER67" s="244"/>
      <c r="ES67" s="244"/>
      <c r="ET67" s="244"/>
      <c r="EU67" s="244"/>
      <c r="EV67" s="244"/>
      <c r="EW67" s="244"/>
      <c r="EX67" s="244"/>
      <c r="EY67" s="244"/>
      <c r="EZ67" s="244"/>
      <c r="FA67" s="244"/>
      <c r="FB67" s="244"/>
      <c r="FC67" s="244"/>
      <c r="FD67" s="244"/>
      <c r="FE67" s="244"/>
      <c r="FF67" s="244"/>
      <c r="FG67" s="244"/>
      <c r="FH67" s="244"/>
      <c r="FI67" s="244"/>
      <c r="FJ67" s="244"/>
      <c r="FK67" s="244"/>
      <c r="FL67" s="244"/>
      <c r="FM67" s="244"/>
      <c r="FN67" s="244"/>
      <c r="FO67" s="244"/>
      <c r="FP67" s="244"/>
      <c r="FQ67" s="244"/>
      <c r="FR67" s="244"/>
      <c r="FS67" s="244"/>
      <c r="FT67" s="244"/>
      <c r="FU67" s="244"/>
      <c r="FV67" s="244"/>
      <c r="FW67" s="244"/>
      <c r="FX67" s="244"/>
      <c r="FY67" s="244"/>
      <c r="FZ67" s="244"/>
      <c r="GA67" s="244"/>
      <c r="GB67" s="244"/>
      <c r="GC67" s="244"/>
      <c r="GD67" s="244"/>
      <c r="GE67" s="244"/>
      <c r="GF67" s="244"/>
      <c r="GG67" s="244"/>
      <c r="GH67" s="244"/>
      <c r="GI67" s="244"/>
      <c r="GJ67" s="244"/>
      <c r="GK67" s="244"/>
      <c r="GL67" s="244"/>
      <c r="GM67" s="244"/>
      <c r="GN67" s="244"/>
      <c r="GO67" s="244"/>
      <c r="GP67" s="244"/>
      <c r="GQ67" s="244"/>
      <c r="GR67" s="244"/>
      <c r="GS67" s="244"/>
      <c r="GT67" s="244"/>
      <c r="GU67" s="244"/>
      <c r="GV67" s="244"/>
      <c r="GW67" s="244"/>
      <c r="GX67" s="244"/>
      <c r="GY67" s="244"/>
      <c r="GZ67" s="244"/>
      <c r="HA67" s="244"/>
      <c r="HB67" s="244"/>
      <c r="HC67" s="244"/>
      <c r="HD67" s="244"/>
      <c r="HE67" s="244"/>
      <c r="HF67" s="244"/>
      <c r="HG67" s="244"/>
      <c r="HH67" s="244"/>
      <c r="HI67" s="244"/>
      <c r="HJ67" s="244"/>
      <c r="HK67" s="244"/>
      <c r="HL67" s="244"/>
      <c r="HM67" s="244"/>
      <c r="HN67" s="244"/>
      <c r="HO67" s="244"/>
      <c r="HP67" s="244"/>
      <c r="HQ67" s="244"/>
      <c r="HR67" s="244"/>
      <c r="HS67" s="244"/>
      <c r="HT67" s="244"/>
      <c r="HU67" s="244"/>
      <c r="HV67" s="244"/>
      <c r="HW67" s="244"/>
      <c r="HX67" s="244"/>
      <c r="HY67" s="244"/>
      <c r="HZ67" s="244"/>
      <c r="IA67" s="244"/>
      <c r="IB67" s="244"/>
      <c r="IC67" s="244"/>
      <c r="ID67" s="244"/>
      <c r="IE67" s="244"/>
      <c r="IF67" s="244"/>
      <c r="IG67" s="244"/>
      <c r="IH67" s="244"/>
      <c r="II67" s="244"/>
      <c r="IJ67" s="244"/>
      <c r="IK67" s="244"/>
      <c r="IL67" s="244"/>
      <c r="IM67" s="244"/>
      <c r="IN67" s="244"/>
      <c r="IO67" s="244"/>
      <c r="IP67" s="244"/>
      <c r="IQ67" s="244"/>
      <c r="IR67" s="244"/>
      <c r="IS67" s="244"/>
      <c r="IT67" s="244"/>
      <c r="IU67" s="244"/>
      <c r="IV67" s="244"/>
    </row>
    <row r="68" spans="1:256" ht="34.5" customHeight="1" thickTop="1" thickBot="1" x14ac:dyDescent="0.4">
      <c r="A68" s="768" t="s">
        <v>153</v>
      </c>
      <c r="B68" s="769">
        <v>-530128.57999999996</v>
      </c>
      <c r="C68" s="242"/>
      <c r="D68" s="243"/>
      <c r="E68" s="243"/>
      <c r="F68" s="244"/>
      <c r="G68" s="244"/>
      <c r="H68" s="244"/>
      <c r="I68" s="244"/>
      <c r="J68" s="244"/>
      <c r="K68" s="244"/>
      <c r="L68" s="244"/>
      <c r="M68" s="244"/>
      <c r="N68" s="244"/>
      <c r="O68" s="244"/>
      <c r="P68" s="244"/>
      <c r="Q68" s="244"/>
      <c r="R68" s="244"/>
      <c r="S68" s="244"/>
      <c r="T68" s="244"/>
      <c r="U68" s="244"/>
      <c r="V68" s="244"/>
      <c r="W68" s="244"/>
      <c r="X68" s="244"/>
      <c r="Y68" s="244"/>
      <c r="Z68" s="244"/>
      <c r="AA68" s="244"/>
      <c r="AB68" s="244"/>
      <c r="AC68" s="244"/>
      <c r="AD68" s="244"/>
      <c r="AE68" s="244"/>
      <c r="AF68" s="244"/>
      <c r="AG68" s="244"/>
      <c r="AH68" s="244"/>
      <c r="AI68" s="244"/>
      <c r="AJ68" s="244"/>
      <c r="AK68" s="244"/>
      <c r="AL68" s="244"/>
      <c r="AM68" s="244"/>
      <c r="AN68" s="244"/>
      <c r="AO68" s="244"/>
      <c r="AP68" s="244"/>
      <c r="AQ68" s="244"/>
      <c r="AR68" s="244"/>
      <c r="AS68" s="244"/>
      <c r="AT68" s="244"/>
      <c r="AU68" s="244"/>
      <c r="AV68" s="244"/>
      <c r="AW68" s="244"/>
      <c r="AX68" s="244"/>
      <c r="AY68" s="244"/>
      <c r="AZ68" s="244"/>
      <c r="BA68" s="244"/>
      <c r="BB68" s="244"/>
      <c r="BC68" s="244"/>
      <c r="BD68" s="244"/>
      <c r="BE68" s="244"/>
      <c r="BF68" s="244"/>
      <c r="BG68" s="244"/>
      <c r="BH68" s="244"/>
      <c r="BI68" s="244"/>
      <c r="BJ68" s="244"/>
      <c r="BK68" s="244"/>
      <c r="BL68" s="244"/>
      <c r="BM68" s="244"/>
      <c r="BN68" s="244"/>
      <c r="BO68" s="244"/>
      <c r="BP68" s="244"/>
      <c r="BQ68" s="244"/>
      <c r="BR68" s="244"/>
      <c r="BS68" s="244"/>
      <c r="BT68" s="244"/>
      <c r="BU68" s="244"/>
      <c r="BV68" s="244"/>
      <c r="BW68" s="244"/>
      <c r="BX68" s="244"/>
      <c r="BY68" s="244"/>
      <c r="BZ68" s="244"/>
      <c r="CA68" s="244"/>
      <c r="CB68" s="244"/>
      <c r="CC68" s="244"/>
      <c r="CD68" s="244"/>
      <c r="CE68" s="244"/>
      <c r="CF68" s="244"/>
      <c r="CG68" s="244"/>
      <c r="CH68" s="244"/>
      <c r="CI68" s="244"/>
      <c r="CJ68" s="244"/>
      <c r="CK68" s="244"/>
      <c r="CL68" s="244"/>
      <c r="CM68" s="244"/>
      <c r="CN68" s="244"/>
      <c r="CO68" s="244"/>
      <c r="CP68" s="244"/>
      <c r="CQ68" s="244"/>
      <c r="CR68" s="244"/>
      <c r="CS68" s="244"/>
      <c r="CT68" s="244"/>
      <c r="CU68" s="244"/>
      <c r="CV68" s="244"/>
      <c r="CW68" s="244"/>
      <c r="CX68" s="244"/>
      <c r="CY68" s="244"/>
      <c r="CZ68" s="244"/>
      <c r="DA68" s="244"/>
      <c r="DB68" s="244"/>
      <c r="DC68" s="244"/>
      <c r="DD68" s="244"/>
      <c r="DE68" s="244"/>
      <c r="DF68" s="244"/>
      <c r="DG68" s="244"/>
      <c r="DH68" s="244"/>
      <c r="DI68" s="244"/>
      <c r="DJ68" s="244"/>
      <c r="DK68" s="244"/>
      <c r="DL68" s="244"/>
      <c r="DM68" s="244"/>
      <c r="DN68" s="244"/>
      <c r="DO68" s="244"/>
      <c r="DP68" s="244"/>
      <c r="DQ68" s="244"/>
      <c r="DR68" s="244"/>
      <c r="DS68" s="244"/>
      <c r="DT68" s="244"/>
      <c r="DU68" s="244"/>
      <c r="DV68" s="244"/>
      <c r="DW68" s="244"/>
      <c r="DX68" s="244"/>
      <c r="DY68" s="244"/>
      <c r="DZ68" s="244"/>
      <c r="EA68" s="244"/>
      <c r="EB68" s="244"/>
      <c r="EC68" s="244"/>
      <c r="ED68" s="244"/>
      <c r="EE68" s="244"/>
      <c r="EF68" s="244"/>
      <c r="EG68" s="244"/>
      <c r="EH68" s="244"/>
      <c r="EI68" s="244"/>
      <c r="EJ68" s="244"/>
      <c r="EK68" s="244"/>
      <c r="EL68" s="244"/>
      <c r="EM68" s="244"/>
      <c r="EN68" s="244"/>
      <c r="EO68" s="244"/>
      <c r="EP68" s="244"/>
      <c r="EQ68" s="244"/>
      <c r="ER68" s="244"/>
      <c r="ES68" s="244"/>
      <c r="ET68" s="244"/>
      <c r="EU68" s="244"/>
      <c r="EV68" s="244"/>
      <c r="EW68" s="244"/>
      <c r="EX68" s="244"/>
      <c r="EY68" s="244"/>
      <c r="EZ68" s="244"/>
      <c r="FA68" s="244"/>
      <c r="FB68" s="244"/>
      <c r="FC68" s="244"/>
      <c r="FD68" s="244"/>
      <c r="FE68" s="244"/>
      <c r="FF68" s="244"/>
      <c r="FG68" s="244"/>
      <c r="FH68" s="244"/>
      <c r="FI68" s="244"/>
      <c r="FJ68" s="244"/>
      <c r="FK68" s="244"/>
      <c r="FL68" s="244"/>
      <c r="FM68" s="244"/>
      <c r="FN68" s="244"/>
      <c r="FO68" s="244"/>
      <c r="FP68" s="244"/>
      <c r="FQ68" s="244"/>
      <c r="FR68" s="244"/>
      <c r="FS68" s="244"/>
      <c r="FT68" s="244"/>
      <c r="FU68" s="244"/>
      <c r="FV68" s="244"/>
      <c r="FW68" s="244"/>
      <c r="FX68" s="244"/>
      <c r="FY68" s="244"/>
      <c r="FZ68" s="244"/>
      <c r="GA68" s="244"/>
      <c r="GB68" s="244"/>
      <c r="GC68" s="244"/>
      <c r="GD68" s="244"/>
      <c r="GE68" s="244"/>
      <c r="GF68" s="244"/>
      <c r="GG68" s="244"/>
      <c r="GH68" s="244"/>
      <c r="GI68" s="244"/>
      <c r="GJ68" s="244"/>
      <c r="GK68" s="244"/>
      <c r="GL68" s="244"/>
      <c r="GM68" s="244"/>
      <c r="GN68" s="244"/>
      <c r="GO68" s="244"/>
      <c r="GP68" s="244"/>
      <c r="GQ68" s="244"/>
      <c r="GR68" s="244"/>
      <c r="GS68" s="244"/>
      <c r="GT68" s="244"/>
      <c r="GU68" s="244"/>
      <c r="GV68" s="244"/>
      <c r="GW68" s="244"/>
      <c r="GX68" s="244"/>
      <c r="GY68" s="244"/>
      <c r="GZ68" s="244"/>
      <c r="HA68" s="244"/>
      <c r="HB68" s="244"/>
      <c r="HC68" s="244"/>
      <c r="HD68" s="244"/>
      <c r="HE68" s="244"/>
      <c r="HF68" s="244"/>
      <c r="HG68" s="244"/>
      <c r="HH68" s="244"/>
      <c r="HI68" s="244"/>
      <c r="HJ68" s="244"/>
      <c r="HK68" s="244"/>
      <c r="HL68" s="244"/>
      <c r="HM68" s="244"/>
      <c r="HN68" s="244"/>
      <c r="HO68" s="244"/>
      <c r="HP68" s="244"/>
      <c r="HQ68" s="244"/>
      <c r="HR68" s="244"/>
      <c r="HS68" s="244"/>
      <c r="HT68" s="244"/>
      <c r="HU68" s="244"/>
      <c r="HV68" s="244"/>
      <c r="HW68" s="244"/>
      <c r="HX68" s="244"/>
      <c r="HY68" s="244"/>
      <c r="HZ68" s="244"/>
      <c r="IA68" s="244"/>
      <c r="IB68" s="244"/>
      <c r="IC68" s="244"/>
      <c r="ID68" s="244"/>
      <c r="IE68" s="244"/>
      <c r="IF68" s="244"/>
      <c r="IG68" s="244"/>
      <c r="IH68" s="244"/>
      <c r="II68" s="244"/>
      <c r="IJ68" s="244"/>
      <c r="IK68" s="244"/>
      <c r="IL68" s="244"/>
      <c r="IM68" s="244"/>
      <c r="IN68" s="244"/>
      <c r="IO68" s="244"/>
      <c r="IP68" s="244"/>
      <c r="IQ68" s="244"/>
      <c r="IR68" s="244"/>
      <c r="IS68" s="244"/>
      <c r="IT68" s="244"/>
      <c r="IU68" s="244"/>
      <c r="IV68" s="244"/>
    </row>
    <row r="69" spans="1:256" ht="30" customHeight="1" thickBot="1" x14ac:dyDescent="0.4">
      <c r="A69" s="766" t="s">
        <v>172</v>
      </c>
      <c r="B69" s="776">
        <v>-1651497.85</v>
      </c>
      <c r="C69" s="242"/>
      <c r="D69" s="243"/>
      <c r="E69" s="243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44"/>
      <c r="S69" s="244"/>
      <c r="T69" s="244"/>
      <c r="U69" s="244"/>
      <c r="V69" s="244"/>
      <c r="W69" s="244"/>
      <c r="X69" s="244"/>
      <c r="Y69" s="244"/>
      <c r="Z69" s="244"/>
      <c r="AA69" s="244"/>
      <c r="AB69" s="244"/>
      <c r="AC69" s="244"/>
      <c r="AD69" s="244"/>
      <c r="AE69" s="244"/>
      <c r="AF69" s="244"/>
      <c r="AG69" s="244"/>
      <c r="AH69" s="244"/>
      <c r="AI69" s="244"/>
      <c r="AJ69" s="244"/>
      <c r="AK69" s="244"/>
      <c r="AL69" s="244"/>
      <c r="AM69" s="244"/>
      <c r="AN69" s="244"/>
      <c r="AO69" s="244"/>
      <c r="AP69" s="244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4"/>
      <c r="BB69" s="244"/>
      <c r="BC69" s="244"/>
      <c r="BD69" s="244"/>
      <c r="BE69" s="244"/>
      <c r="BF69" s="244"/>
      <c r="BG69" s="244"/>
      <c r="BH69" s="244"/>
      <c r="BI69" s="244"/>
      <c r="BJ69" s="244"/>
      <c r="BK69" s="244"/>
      <c r="BL69" s="244"/>
      <c r="BM69" s="244"/>
      <c r="BN69" s="244"/>
      <c r="BO69" s="244"/>
      <c r="BP69" s="244"/>
      <c r="BQ69" s="244"/>
      <c r="BR69" s="244"/>
      <c r="BS69" s="244"/>
      <c r="BT69" s="244"/>
      <c r="BU69" s="244"/>
      <c r="BV69" s="244"/>
      <c r="BW69" s="244"/>
      <c r="BX69" s="244"/>
      <c r="BY69" s="244"/>
      <c r="BZ69" s="244"/>
      <c r="CA69" s="244"/>
      <c r="CB69" s="244"/>
      <c r="CC69" s="244"/>
      <c r="CD69" s="244"/>
      <c r="CE69" s="244"/>
      <c r="CF69" s="244"/>
      <c r="CG69" s="244"/>
      <c r="CH69" s="244"/>
      <c r="CI69" s="244"/>
      <c r="CJ69" s="244"/>
      <c r="CK69" s="244"/>
      <c r="CL69" s="244"/>
      <c r="CM69" s="244"/>
      <c r="CN69" s="244"/>
      <c r="CO69" s="244"/>
      <c r="CP69" s="244"/>
      <c r="CQ69" s="244"/>
      <c r="CR69" s="244"/>
      <c r="CS69" s="244"/>
      <c r="CT69" s="244"/>
      <c r="CU69" s="244"/>
      <c r="CV69" s="244"/>
      <c r="CW69" s="244"/>
      <c r="CX69" s="244"/>
      <c r="CY69" s="244"/>
      <c r="CZ69" s="244"/>
      <c r="DA69" s="244"/>
      <c r="DB69" s="244"/>
      <c r="DC69" s="244"/>
      <c r="DD69" s="244"/>
      <c r="DE69" s="244"/>
      <c r="DF69" s="244"/>
      <c r="DG69" s="244"/>
      <c r="DH69" s="244"/>
      <c r="DI69" s="244"/>
      <c r="DJ69" s="244"/>
      <c r="DK69" s="244"/>
      <c r="DL69" s="244"/>
      <c r="DM69" s="244"/>
      <c r="DN69" s="244"/>
      <c r="DO69" s="244"/>
      <c r="DP69" s="244"/>
      <c r="DQ69" s="244"/>
      <c r="DR69" s="244"/>
      <c r="DS69" s="244"/>
      <c r="DT69" s="244"/>
      <c r="DU69" s="244"/>
      <c r="DV69" s="244"/>
      <c r="DW69" s="244"/>
      <c r="DX69" s="244"/>
      <c r="DY69" s="244"/>
      <c r="DZ69" s="244"/>
      <c r="EA69" s="244"/>
      <c r="EB69" s="244"/>
      <c r="EC69" s="244"/>
      <c r="ED69" s="244"/>
      <c r="EE69" s="244"/>
      <c r="EF69" s="244"/>
      <c r="EG69" s="244"/>
      <c r="EH69" s="244"/>
      <c r="EI69" s="244"/>
      <c r="EJ69" s="244"/>
      <c r="EK69" s="244"/>
      <c r="EL69" s="244"/>
      <c r="EM69" s="244"/>
      <c r="EN69" s="244"/>
      <c r="EO69" s="244"/>
      <c r="EP69" s="244"/>
      <c r="EQ69" s="244"/>
      <c r="ER69" s="244"/>
      <c r="ES69" s="244"/>
      <c r="ET69" s="244"/>
      <c r="EU69" s="244"/>
      <c r="EV69" s="244"/>
      <c r="EW69" s="244"/>
      <c r="EX69" s="244"/>
      <c r="EY69" s="244"/>
      <c r="EZ69" s="244"/>
      <c r="FA69" s="244"/>
      <c r="FB69" s="244"/>
      <c r="FC69" s="244"/>
      <c r="FD69" s="244"/>
      <c r="FE69" s="244"/>
      <c r="FF69" s="244"/>
      <c r="FG69" s="244"/>
      <c r="FH69" s="244"/>
      <c r="FI69" s="244"/>
      <c r="FJ69" s="244"/>
      <c r="FK69" s="244"/>
      <c r="FL69" s="244"/>
      <c r="FM69" s="244"/>
      <c r="FN69" s="244"/>
      <c r="FO69" s="244"/>
      <c r="FP69" s="244"/>
      <c r="FQ69" s="244"/>
      <c r="FR69" s="244"/>
      <c r="FS69" s="244"/>
      <c r="FT69" s="244"/>
      <c r="FU69" s="244"/>
      <c r="FV69" s="244"/>
      <c r="FW69" s="244"/>
      <c r="FX69" s="244"/>
      <c r="FY69" s="244"/>
      <c r="FZ69" s="244"/>
      <c r="GA69" s="244"/>
      <c r="GB69" s="244"/>
      <c r="GC69" s="244"/>
      <c r="GD69" s="244"/>
      <c r="GE69" s="244"/>
      <c r="GF69" s="244"/>
      <c r="GG69" s="244"/>
      <c r="GH69" s="244"/>
      <c r="GI69" s="244"/>
      <c r="GJ69" s="244"/>
      <c r="GK69" s="244"/>
      <c r="GL69" s="244"/>
      <c r="GM69" s="244"/>
      <c r="GN69" s="244"/>
      <c r="GO69" s="244"/>
      <c r="GP69" s="244"/>
      <c r="GQ69" s="244"/>
      <c r="GR69" s="244"/>
      <c r="GS69" s="244"/>
      <c r="GT69" s="244"/>
      <c r="GU69" s="244"/>
      <c r="GV69" s="244"/>
      <c r="GW69" s="244"/>
      <c r="GX69" s="244"/>
      <c r="GY69" s="244"/>
      <c r="GZ69" s="244"/>
      <c r="HA69" s="244"/>
      <c r="HB69" s="244"/>
      <c r="HC69" s="244"/>
      <c r="HD69" s="244"/>
      <c r="HE69" s="244"/>
      <c r="HF69" s="244"/>
      <c r="HG69" s="244"/>
      <c r="HH69" s="244"/>
      <c r="HI69" s="244"/>
      <c r="HJ69" s="244"/>
      <c r="HK69" s="244"/>
      <c r="HL69" s="244"/>
      <c r="HM69" s="244"/>
      <c r="HN69" s="244"/>
      <c r="HO69" s="244"/>
      <c r="HP69" s="244"/>
      <c r="HQ69" s="244"/>
      <c r="HR69" s="244"/>
      <c r="HS69" s="244"/>
      <c r="HT69" s="244"/>
      <c r="HU69" s="244"/>
      <c r="HV69" s="244"/>
      <c r="HW69" s="244"/>
      <c r="HX69" s="244"/>
      <c r="HY69" s="244"/>
      <c r="HZ69" s="244"/>
      <c r="IA69" s="244"/>
      <c r="IB69" s="244"/>
      <c r="IC69" s="244"/>
      <c r="ID69" s="244"/>
      <c r="IE69" s="244"/>
      <c r="IF69" s="244"/>
      <c r="IG69" s="244"/>
      <c r="IH69" s="244"/>
      <c r="II69" s="244"/>
      <c r="IJ69" s="244"/>
      <c r="IK69" s="244"/>
      <c r="IL69" s="244"/>
      <c r="IM69" s="244"/>
      <c r="IN69" s="244"/>
      <c r="IO69" s="244"/>
      <c r="IP69" s="244"/>
      <c r="IQ69" s="244"/>
      <c r="IR69" s="244"/>
      <c r="IS69" s="244"/>
      <c r="IT69" s="244"/>
      <c r="IU69" s="244"/>
      <c r="IV69" s="244"/>
    </row>
    <row r="70" spans="1:256" ht="30.75" customHeight="1" thickTop="1" thickBot="1" x14ac:dyDescent="0.4">
      <c r="A70" s="777" t="s">
        <v>580</v>
      </c>
      <c r="B70" s="778">
        <v>-207637462.94</v>
      </c>
      <c r="C70" s="242"/>
      <c r="D70" s="243"/>
      <c r="E70" s="243"/>
      <c r="F70" s="244"/>
      <c r="G70" s="244"/>
      <c r="H70" s="244"/>
      <c r="I70" s="244"/>
      <c r="J70" s="244"/>
      <c r="K70" s="244"/>
      <c r="L70" s="244"/>
      <c r="M70" s="244"/>
      <c r="N70" s="244"/>
      <c r="O70" s="244"/>
      <c r="P70" s="244"/>
      <c r="Q70" s="244"/>
      <c r="R70" s="244"/>
      <c r="S70" s="244"/>
      <c r="T70" s="244"/>
      <c r="U70" s="244"/>
      <c r="V70" s="244"/>
      <c r="W70" s="244"/>
      <c r="X70" s="244"/>
      <c r="Y70" s="244"/>
      <c r="Z70" s="244"/>
      <c r="AA70" s="244"/>
      <c r="AB70" s="244"/>
      <c r="AC70" s="244"/>
      <c r="AD70" s="244"/>
      <c r="AE70" s="244"/>
      <c r="AF70" s="244"/>
      <c r="AG70" s="244"/>
      <c r="AH70" s="244"/>
      <c r="AI70" s="244"/>
      <c r="AJ70" s="244"/>
      <c r="AK70" s="244"/>
      <c r="AL70" s="244"/>
      <c r="AM70" s="244"/>
      <c r="AN70" s="244"/>
      <c r="AO70" s="244"/>
      <c r="AP70" s="244"/>
      <c r="AQ70" s="244"/>
      <c r="AR70" s="244"/>
      <c r="AS70" s="244"/>
      <c r="AT70" s="244"/>
      <c r="AU70" s="244"/>
      <c r="AV70" s="244"/>
      <c r="AW70" s="244"/>
      <c r="AX70" s="244"/>
      <c r="AY70" s="244"/>
      <c r="AZ70" s="244"/>
      <c r="BA70" s="244"/>
      <c r="BB70" s="244"/>
      <c r="BC70" s="244"/>
      <c r="BD70" s="244"/>
      <c r="BE70" s="244"/>
      <c r="BF70" s="244"/>
      <c r="BG70" s="244"/>
      <c r="BH70" s="244"/>
      <c r="BI70" s="244"/>
      <c r="BJ70" s="244"/>
      <c r="BK70" s="244"/>
      <c r="BL70" s="244"/>
      <c r="BM70" s="244"/>
      <c r="BN70" s="244"/>
      <c r="BO70" s="244"/>
      <c r="BP70" s="244"/>
      <c r="BQ70" s="244"/>
      <c r="BR70" s="244"/>
      <c r="BS70" s="244"/>
      <c r="BT70" s="244"/>
      <c r="BU70" s="244"/>
      <c r="BV70" s="244"/>
      <c r="BW70" s="244"/>
      <c r="BX70" s="244"/>
      <c r="BY70" s="244"/>
      <c r="BZ70" s="244"/>
      <c r="CA70" s="244"/>
      <c r="CB70" s="244"/>
      <c r="CC70" s="244"/>
      <c r="CD70" s="244"/>
      <c r="CE70" s="244"/>
      <c r="CF70" s="244"/>
      <c r="CG70" s="244"/>
      <c r="CH70" s="244"/>
      <c r="CI70" s="244"/>
      <c r="CJ70" s="244"/>
      <c r="CK70" s="244"/>
      <c r="CL70" s="244"/>
      <c r="CM70" s="244"/>
      <c r="CN70" s="244"/>
      <c r="CO70" s="244"/>
      <c r="CP70" s="244"/>
      <c r="CQ70" s="244"/>
      <c r="CR70" s="244"/>
      <c r="CS70" s="244"/>
      <c r="CT70" s="244"/>
      <c r="CU70" s="244"/>
      <c r="CV70" s="244"/>
      <c r="CW70" s="244"/>
      <c r="CX70" s="244"/>
      <c r="CY70" s="244"/>
      <c r="CZ70" s="244"/>
      <c r="DA70" s="244"/>
      <c r="DB70" s="244"/>
      <c r="DC70" s="244"/>
      <c r="DD70" s="244"/>
      <c r="DE70" s="244"/>
      <c r="DF70" s="244"/>
      <c r="DG70" s="244"/>
      <c r="DH70" s="244"/>
      <c r="DI70" s="244"/>
      <c r="DJ70" s="244"/>
      <c r="DK70" s="244"/>
      <c r="DL70" s="244"/>
      <c r="DM70" s="244"/>
      <c r="DN70" s="244"/>
      <c r="DO70" s="244"/>
      <c r="DP70" s="244"/>
      <c r="DQ70" s="244"/>
      <c r="DR70" s="244"/>
      <c r="DS70" s="244"/>
      <c r="DT70" s="244"/>
      <c r="DU70" s="244"/>
      <c r="DV70" s="244"/>
      <c r="DW70" s="244"/>
      <c r="DX70" s="244"/>
      <c r="DY70" s="244"/>
      <c r="DZ70" s="244"/>
      <c r="EA70" s="244"/>
      <c r="EB70" s="244"/>
      <c r="EC70" s="244"/>
      <c r="ED70" s="244"/>
      <c r="EE70" s="244"/>
      <c r="EF70" s="244"/>
      <c r="EG70" s="244"/>
      <c r="EH70" s="244"/>
      <c r="EI70" s="244"/>
      <c r="EJ70" s="244"/>
      <c r="EK70" s="244"/>
      <c r="EL70" s="244"/>
      <c r="EM70" s="244"/>
      <c r="EN70" s="244"/>
      <c r="EO70" s="244"/>
      <c r="EP70" s="244"/>
      <c r="EQ70" s="244"/>
      <c r="ER70" s="244"/>
      <c r="ES70" s="244"/>
      <c r="ET70" s="244"/>
      <c r="EU70" s="244"/>
      <c r="EV70" s="244"/>
      <c r="EW70" s="244"/>
      <c r="EX70" s="244"/>
      <c r="EY70" s="244"/>
      <c r="EZ70" s="244"/>
      <c r="FA70" s="244"/>
      <c r="FB70" s="244"/>
      <c r="FC70" s="244"/>
      <c r="FD70" s="244"/>
      <c r="FE70" s="244"/>
      <c r="FF70" s="244"/>
      <c r="FG70" s="244"/>
      <c r="FH70" s="244"/>
      <c r="FI70" s="244"/>
      <c r="FJ70" s="244"/>
      <c r="FK70" s="244"/>
      <c r="FL70" s="244"/>
      <c r="FM70" s="244"/>
      <c r="FN70" s="244"/>
      <c r="FO70" s="244"/>
      <c r="FP70" s="244"/>
      <c r="FQ70" s="244"/>
      <c r="FR70" s="244"/>
      <c r="FS70" s="244"/>
      <c r="FT70" s="244"/>
      <c r="FU70" s="244"/>
      <c r="FV70" s="244"/>
      <c r="FW70" s="244"/>
      <c r="FX70" s="244"/>
      <c r="FY70" s="244"/>
      <c r="FZ70" s="244"/>
      <c r="GA70" s="244"/>
      <c r="GB70" s="244"/>
      <c r="GC70" s="244"/>
      <c r="GD70" s="244"/>
      <c r="GE70" s="244"/>
      <c r="GF70" s="244"/>
      <c r="GG70" s="244"/>
      <c r="GH70" s="244"/>
      <c r="GI70" s="244"/>
      <c r="GJ70" s="244"/>
      <c r="GK70" s="244"/>
      <c r="GL70" s="244"/>
      <c r="GM70" s="244"/>
      <c r="GN70" s="244"/>
      <c r="GO70" s="244"/>
      <c r="GP70" s="244"/>
      <c r="GQ70" s="244"/>
      <c r="GR70" s="244"/>
      <c r="GS70" s="244"/>
      <c r="GT70" s="244"/>
      <c r="GU70" s="244"/>
      <c r="GV70" s="244"/>
      <c r="GW70" s="244"/>
      <c r="GX70" s="244"/>
      <c r="GY70" s="244"/>
      <c r="GZ70" s="244"/>
      <c r="HA70" s="244"/>
      <c r="HB70" s="244"/>
      <c r="HC70" s="244"/>
      <c r="HD70" s="244"/>
      <c r="HE70" s="244"/>
      <c r="HF70" s="244"/>
      <c r="HG70" s="244"/>
      <c r="HH70" s="244"/>
      <c r="HI70" s="244"/>
      <c r="HJ70" s="244"/>
      <c r="HK70" s="244"/>
      <c r="HL70" s="244"/>
      <c r="HM70" s="244"/>
      <c r="HN70" s="244"/>
      <c r="HO70" s="244"/>
      <c r="HP70" s="244"/>
      <c r="HQ70" s="244"/>
      <c r="HR70" s="244"/>
      <c r="HS70" s="244"/>
      <c r="HT70" s="244"/>
      <c r="HU70" s="244"/>
      <c r="HV70" s="244"/>
      <c r="HW70" s="244"/>
      <c r="HX70" s="244"/>
      <c r="HY70" s="244"/>
      <c r="HZ70" s="244"/>
      <c r="IA70" s="244"/>
      <c r="IB70" s="244"/>
      <c r="IC70" s="244"/>
      <c r="ID70" s="244"/>
      <c r="IE70" s="244"/>
      <c r="IF70" s="244"/>
      <c r="IG70" s="244"/>
      <c r="IH70" s="244"/>
      <c r="II70" s="244"/>
      <c r="IJ70" s="244"/>
      <c r="IK70" s="244"/>
      <c r="IL70" s="244"/>
      <c r="IM70" s="244"/>
      <c r="IN70" s="244"/>
      <c r="IO70" s="244"/>
      <c r="IP70" s="244"/>
      <c r="IQ70" s="244"/>
      <c r="IR70" s="244"/>
      <c r="IS70" s="244"/>
      <c r="IT70" s="244"/>
      <c r="IU70" s="244"/>
      <c r="IV70" s="244"/>
    </row>
    <row r="71" spans="1:256" ht="52.9" customHeight="1" thickTop="1" x14ac:dyDescent="0.35">
      <c r="A71" s="516" t="s">
        <v>349</v>
      </c>
      <c r="B71" s="575">
        <f>SUM(B69:B70)</f>
        <v>-209288960.78999999</v>
      </c>
      <c r="C71" s="242"/>
      <c r="D71" s="243"/>
      <c r="E71" s="243"/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244"/>
      <c r="X71" s="244"/>
      <c r="Y71" s="244"/>
      <c r="Z71" s="244"/>
      <c r="AA71" s="244"/>
      <c r="AB71" s="244"/>
      <c r="AC71" s="244"/>
      <c r="AD71" s="244"/>
      <c r="AE71" s="244"/>
      <c r="AF71" s="244"/>
      <c r="AG71" s="244"/>
      <c r="AH71" s="244"/>
      <c r="AI71" s="244"/>
      <c r="AJ71" s="244"/>
      <c r="AK71" s="244"/>
      <c r="AL71" s="244"/>
      <c r="AM71" s="244"/>
      <c r="AN71" s="244"/>
      <c r="AO71" s="244"/>
      <c r="AP71" s="244"/>
      <c r="AQ71" s="244"/>
      <c r="AR71" s="244"/>
      <c r="AS71" s="244"/>
      <c r="AT71" s="244"/>
      <c r="AU71" s="244"/>
      <c r="AV71" s="244"/>
      <c r="AW71" s="244"/>
      <c r="AX71" s="244"/>
      <c r="AY71" s="244"/>
      <c r="AZ71" s="244"/>
      <c r="BA71" s="244"/>
      <c r="BB71" s="244"/>
      <c r="BC71" s="244"/>
      <c r="BD71" s="244"/>
      <c r="BE71" s="244"/>
      <c r="BF71" s="244"/>
      <c r="BG71" s="244"/>
      <c r="BH71" s="244"/>
      <c r="BI71" s="244"/>
      <c r="BJ71" s="244"/>
      <c r="BK71" s="244"/>
      <c r="BL71" s="244"/>
      <c r="BM71" s="244"/>
      <c r="BN71" s="244"/>
      <c r="BO71" s="244"/>
      <c r="BP71" s="244"/>
      <c r="BQ71" s="244"/>
      <c r="BR71" s="244"/>
      <c r="BS71" s="244"/>
      <c r="BT71" s="244"/>
      <c r="BU71" s="244"/>
      <c r="BV71" s="244"/>
      <c r="BW71" s="244"/>
      <c r="BX71" s="244"/>
      <c r="BY71" s="244"/>
      <c r="BZ71" s="244"/>
      <c r="CA71" s="244"/>
      <c r="CB71" s="244"/>
      <c r="CC71" s="244"/>
      <c r="CD71" s="244"/>
      <c r="CE71" s="244"/>
      <c r="CF71" s="244"/>
      <c r="CG71" s="244"/>
      <c r="CH71" s="244"/>
      <c r="CI71" s="244"/>
      <c r="CJ71" s="244"/>
      <c r="CK71" s="244"/>
      <c r="CL71" s="244"/>
      <c r="CM71" s="244"/>
      <c r="CN71" s="244"/>
      <c r="CO71" s="244"/>
      <c r="CP71" s="244"/>
      <c r="CQ71" s="244"/>
      <c r="CR71" s="244"/>
      <c r="CS71" s="244"/>
      <c r="CT71" s="244"/>
      <c r="CU71" s="244"/>
      <c r="CV71" s="244"/>
      <c r="CW71" s="244"/>
      <c r="CX71" s="244"/>
      <c r="CY71" s="244"/>
      <c r="CZ71" s="244"/>
      <c r="DA71" s="244"/>
      <c r="DB71" s="244"/>
      <c r="DC71" s="244"/>
      <c r="DD71" s="244"/>
      <c r="DE71" s="244"/>
      <c r="DF71" s="244"/>
      <c r="DG71" s="244"/>
      <c r="DH71" s="244"/>
      <c r="DI71" s="244"/>
      <c r="DJ71" s="244"/>
      <c r="DK71" s="244"/>
      <c r="DL71" s="244"/>
      <c r="DM71" s="244"/>
      <c r="DN71" s="244"/>
      <c r="DO71" s="244"/>
      <c r="DP71" s="244"/>
      <c r="DQ71" s="244"/>
      <c r="DR71" s="244"/>
      <c r="DS71" s="244"/>
      <c r="DT71" s="244"/>
      <c r="DU71" s="244"/>
      <c r="DV71" s="244"/>
      <c r="DW71" s="244"/>
      <c r="DX71" s="244"/>
      <c r="DY71" s="244"/>
      <c r="DZ71" s="244"/>
      <c r="EA71" s="244"/>
      <c r="EB71" s="244"/>
      <c r="EC71" s="244"/>
      <c r="ED71" s="244"/>
      <c r="EE71" s="244"/>
      <c r="EF71" s="244"/>
      <c r="EG71" s="244"/>
      <c r="EH71" s="244"/>
      <c r="EI71" s="244"/>
      <c r="EJ71" s="244"/>
      <c r="EK71" s="244"/>
      <c r="EL71" s="244"/>
      <c r="EM71" s="244"/>
      <c r="EN71" s="244"/>
      <c r="EO71" s="244"/>
      <c r="EP71" s="244"/>
      <c r="EQ71" s="244"/>
      <c r="ER71" s="244"/>
      <c r="ES71" s="244"/>
      <c r="ET71" s="244"/>
      <c r="EU71" s="244"/>
      <c r="EV71" s="244"/>
      <c r="EW71" s="244"/>
      <c r="EX71" s="244"/>
      <c r="EY71" s="244"/>
      <c r="EZ71" s="244"/>
      <c r="FA71" s="244"/>
      <c r="FB71" s="244"/>
      <c r="FC71" s="244"/>
      <c r="FD71" s="244"/>
      <c r="FE71" s="244"/>
      <c r="FF71" s="244"/>
      <c r="FG71" s="244"/>
      <c r="FH71" s="244"/>
      <c r="FI71" s="244"/>
      <c r="FJ71" s="244"/>
      <c r="FK71" s="244"/>
      <c r="FL71" s="244"/>
      <c r="FM71" s="244"/>
      <c r="FN71" s="244"/>
      <c r="FO71" s="244"/>
      <c r="FP71" s="244"/>
      <c r="FQ71" s="244"/>
      <c r="FR71" s="244"/>
      <c r="FS71" s="244"/>
      <c r="FT71" s="244"/>
      <c r="FU71" s="244"/>
      <c r="FV71" s="244"/>
      <c r="FW71" s="244"/>
      <c r="FX71" s="244"/>
      <c r="FY71" s="244"/>
      <c r="FZ71" s="244"/>
      <c r="GA71" s="244"/>
      <c r="GB71" s="244"/>
      <c r="GC71" s="244"/>
      <c r="GD71" s="244"/>
      <c r="GE71" s="244"/>
      <c r="GF71" s="244"/>
      <c r="GG71" s="244"/>
      <c r="GH71" s="244"/>
      <c r="GI71" s="244"/>
      <c r="GJ71" s="244"/>
      <c r="GK71" s="244"/>
      <c r="GL71" s="244"/>
      <c r="GM71" s="244"/>
      <c r="GN71" s="244"/>
      <c r="GO71" s="244"/>
      <c r="GP71" s="244"/>
      <c r="GQ71" s="244"/>
      <c r="GR71" s="244"/>
      <c r="GS71" s="244"/>
      <c r="GT71" s="244"/>
      <c r="GU71" s="244"/>
      <c r="GV71" s="244"/>
      <c r="GW71" s="244"/>
      <c r="GX71" s="244"/>
      <c r="GY71" s="244"/>
      <c r="GZ71" s="244"/>
      <c r="HA71" s="244"/>
      <c r="HB71" s="244"/>
      <c r="HC71" s="244"/>
      <c r="HD71" s="244"/>
      <c r="HE71" s="244"/>
      <c r="HF71" s="244"/>
      <c r="HG71" s="244"/>
      <c r="HH71" s="244"/>
      <c r="HI71" s="244"/>
      <c r="HJ71" s="244"/>
      <c r="HK71" s="244"/>
      <c r="HL71" s="244"/>
      <c r="HM71" s="244"/>
      <c r="HN71" s="244"/>
      <c r="HO71" s="244"/>
      <c r="HP71" s="244"/>
      <c r="HQ71" s="244"/>
      <c r="HR71" s="244"/>
      <c r="HS71" s="244"/>
      <c r="HT71" s="244"/>
      <c r="HU71" s="244"/>
      <c r="HV71" s="244"/>
      <c r="HW71" s="244"/>
      <c r="HX71" s="244"/>
      <c r="HY71" s="244"/>
      <c r="HZ71" s="244"/>
      <c r="IA71" s="244"/>
      <c r="IB71" s="244"/>
      <c r="IC71" s="244"/>
      <c r="ID71" s="244"/>
      <c r="IE71" s="244"/>
      <c r="IF71" s="244"/>
      <c r="IG71" s="244"/>
      <c r="IH71" s="244"/>
      <c r="II71" s="244"/>
      <c r="IJ71" s="244"/>
      <c r="IK71" s="244"/>
      <c r="IL71" s="244"/>
      <c r="IM71" s="244"/>
      <c r="IN71" s="244"/>
      <c r="IO71" s="244"/>
      <c r="IP71" s="244"/>
      <c r="IQ71" s="244"/>
      <c r="IR71" s="244"/>
      <c r="IS71" s="244"/>
      <c r="IT71" s="244"/>
      <c r="IU71" s="244"/>
      <c r="IV71" s="244"/>
    </row>
    <row r="72" spans="1:256" ht="13.5" x14ac:dyDescent="0.35">
      <c r="A72" s="242"/>
      <c r="B72" s="243"/>
      <c r="C72" s="15"/>
    </row>
    <row r="73" spans="1:256" ht="13.5" x14ac:dyDescent="0.35">
      <c r="A73" s="244"/>
      <c r="B73" s="243"/>
      <c r="C73" s="241"/>
      <c r="D73" s="15"/>
      <c r="E73" s="15"/>
    </row>
    <row r="74" spans="1:256" ht="13.5" x14ac:dyDescent="0.35">
      <c r="A74" s="244"/>
      <c r="B74" s="243"/>
      <c r="C74" s="241"/>
      <c r="D74" s="15"/>
      <c r="E74" s="15"/>
    </row>
    <row r="75" spans="1:256" ht="13.5" x14ac:dyDescent="0.35">
      <c r="A75" s="244"/>
      <c r="B75" s="243"/>
      <c r="C75" s="241"/>
      <c r="D75" s="15"/>
      <c r="E75" s="15"/>
    </row>
    <row r="76" spans="1:256" ht="13.5" x14ac:dyDescent="0.35">
      <c r="A76" s="244"/>
      <c r="B76" s="243"/>
      <c r="C76" s="241"/>
      <c r="D76" s="15"/>
      <c r="E76" s="15"/>
    </row>
    <row r="77" spans="1:256" ht="13.5" x14ac:dyDescent="0.35">
      <c r="A77" s="244"/>
      <c r="B77" s="243"/>
      <c r="C77" s="241"/>
      <c r="D77" s="15"/>
      <c r="E77" s="15"/>
    </row>
    <row r="78" spans="1:256" ht="13.5" x14ac:dyDescent="0.35">
      <c r="A78" s="244"/>
      <c r="B78" s="243"/>
      <c r="C78" s="241"/>
      <c r="D78" s="15"/>
      <c r="E78" s="15"/>
    </row>
    <row r="79" spans="1:256" ht="13.5" x14ac:dyDescent="0.35">
      <c r="A79" s="244"/>
      <c r="B79" s="243"/>
      <c r="C79" s="241"/>
      <c r="D79" s="15"/>
      <c r="E79" s="15"/>
    </row>
    <row r="80" spans="1:256" ht="13.5" x14ac:dyDescent="0.35">
      <c r="A80" s="244"/>
      <c r="B80" s="243"/>
      <c r="C80" s="241"/>
      <c r="D80" s="15"/>
      <c r="E80" s="15"/>
    </row>
    <row r="81" spans="1:5" ht="13.5" x14ac:dyDescent="0.35">
      <c r="A81" s="244"/>
      <c r="B81" s="243"/>
      <c r="C81" s="241"/>
      <c r="D81" s="15"/>
      <c r="E81" s="15"/>
    </row>
    <row r="82" spans="1:5" ht="13.5" x14ac:dyDescent="0.35">
      <c r="A82" s="244"/>
      <c r="B82" s="243"/>
      <c r="C82" s="241"/>
      <c r="D82" s="15"/>
      <c r="E82" s="15"/>
    </row>
    <row r="83" spans="1:5" ht="13.5" x14ac:dyDescent="0.35">
      <c r="A83" s="244"/>
      <c r="B83" s="243"/>
      <c r="C83" s="241"/>
      <c r="D83" s="15"/>
      <c r="E83" s="15"/>
    </row>
    <row r="84" spans="1:5" ht="13.5" x14ac:dyDescent="0.35">
      <c r="A84" s="244"/>
      <c r="B84" s="243"/>
      <c r="C84" s="241"/>
      <c r="D84" s="15"/>
      <c r="E84" s="15"/>
    </row>
    <row r="85" spans="1:5" ht="13.5" x14ac:dyDescent="0.35">
      <c r="A85" s="244"/>
      <c r="B85" s="243"/>
      <c r="C85" s="241"/>
      <c r="D85" s="15"/>
      <c r="E85" s="15"/>
    </row>
    <row r="86" spans="1:5" ht="13.5" x14ac:dyDescent="0.35">
      <c r="A86" s="244"/>
      <c r="B86" s="243"/>
      <c r="C86" s="241"/>
      <c r="D86" s="15"/>
      <c r="E86" s="15"/>
    </row>
    <row r="87" spans="1:5" ht="13.5" x14ac:dyDescent="0.35">
      <c r="A87" s="244"/>
      <c r="B87" s="243"/>
      <c r="C87" s="241"/>
      <c r="D87" s="15"/>
      <c r="E87" s="15"/>
    </row>
    <row r="88" spans="1:5" ht="13.5" x14ac:dyDescent="0.35">
      <c r="A88" s="244"/>
      <c r="B88" s="243"/>
      <c r="C88" s="241"/>
      <c r="D88" s="15"/>
      <c r="E88" s="15"/>
    </row>
    <row r="89" spans="1:5" ht="13.5" x14ac:dyDescent="0.35">
      <c r="A89" s="244"/>
      <c r="B89" s="243"/>
      <c r="C89" s="241"/>
      <c r="D89" s="15"/>
      <c r="E89" s="15"/>
    </row>
    <row r="90" spans="1:5" ht="13.5" x14ac:dyDescent="0.35">
      <c r="A90" s="244"/>
      <c r="B90" s="243"/>
      <c r="C90" s="241"/>
      <c r="D90" s="15"/>
      <c r="E90" s="15"/>
    </row>
    <row r="91" spans="1:5" ht="13.5" x14ac:dyDescent="0.35">
      <c r="A91" s="244"/>
      <c r="B91" s="243"/>
      <c r="C91" s="241"/>
      <c r="D91" s="15"/>
      <c r="E91" s="15"/>
    </row>
    <row r="92" spans="1:5" ht="13.5" x14ac:dyDescent="0.35">
      <c r="A92" s="244"/>
      <c r="B92" s="243"/>
      <c r="C92" s="241"/>
      <c r="D92" s="15"/>
      <c r="E92" s="15"/>
    </row>
    <row r="93" spans="1:5" ht="13.5" x14ac:dyDescent="0.35">
      <c r="A93" s="244"/>
      <c r="B93" s="243"/>
      <c r="C93" s="241"/>
      <c r="D93" s="15"/>
      <c r="E93" s="15"/>
    </row>
    <row r="94" spans="1:5" ht="13.5" x14ac:dyDescent="0.35">
      <c r="A94" s="244"/>
      <c r="B94" s="243"/>
      <c r="C94" s="241"/>
      <c r="D94" s="15"/>
      <c r="E94" s="15"/>
    </row>
    <row r="95" spans="1:5" ht="13.5" x14ac:dyDescent="0.35">
      <c r="A95" s="244"/>
      <c r="B95" s="243"/>
      <c r="C95" s="241"/>
      <c r="D95" s="15"/>
      <c r="E95" s="15"/>
    </row>
    <row r="96" spans="1:5" ht="13.5" x14ac:dyDescent="0.35">
      <c r="A96" s="244"/>
      <c r="B96" s="243"/>
      <c r="C96" s="241"/>
      <c r="D96" s="15"/>
      <c r="E96" s="15"/>
    </row>
    <row r="97" spans="1:5" ht="13.5" x14ac:dyDescent="0.35">
      <c r="A97" s="244"/>
      <c r="B97" s="243"/>
      <c r="C97" s="241"/>
      <c r="D97" s="15"/>
      <c r="E97" s="15"/>
    </row>
    <row r="98" spans="1:5" ht="13.5" x14ac:dyDescent="0.35">
      <c r="A98" s="244"/>
      <c r="B98" s="243"/>
      <c r="C98" s="241"/>
      <c r="D98" s="15"/>
      <c r="E98" s="15"/>
    </row>
    <row r="99" spans="1:5" ht="13.5" x14ac:dyDescent="0.35">
      <c r="A99" s="244"/>
      <c r="B99" s="243"/>
      <c r="C99" s="241"/>
      <c r="D99" s="15"/>
      <c r="E99" s="15"/>
    </row>
    <row r="100" spans="1:5" ht="13.5" x14ac:dyDescent="0.35">
      <c r="A100" s="244"/>
      <c r="B100" s="243"/>
      <c r="C100" s="241"/>
      <c r="D100" s="15"/>
      <c r="E100" s="15"/>
    </row>
    <row r="101" spans="1:5" ht="13.5" x14ac:dyDescent="0.35">
      <c r="A101" s="244"/>
      <c r="B101" s="243"/>
      <c r="C101" s="241"/>
      <c r="D101" s="15"/>
      <c r="E101" s="15"/>
    </row>
    <row r="102" spans="1:5" ht="13.5" x14ac:dyDescent="0.35">
      <c r="A102" s="244"/>
      <c r="B102" s="243"/>
      <c r="C102" s="241"/>
      <c r="D102" s="15"/>
      <c r="E102" s="15"/>
    </row>
    <row r="103" spans="1:5" ht="13.5" x14ac:dyDescent="0.35">
      <c r="A103" s="244"/>
      <c r="B103" s="243"/>
      <c r="C103" s="241"/>
      <c r="D103" s="15"/>
      <c r="E103" s="15"/>
    </row>
    <row r="104" spans="1:5" ht="13.5" x14ac:dyDescent="0.35">
      <c r="A104" s="244"/>
      <c r="B104" s="243"/>
      <c r="C104" s="241"/>
      <c r="D104" s="15"/>
      <c r="E104" s="15"/>
    </row>
    <row r="105" spans="1:5" ht="13.5" x14ac:dyDescent="0.35">
      <c r="A105" s="244"/>
      <c r="B105" s="243"/>
      <c r="C105" s="241"/>
      <c r="D105" s="15"/>
      <c r="E105" s="15"/>
    </row>
    <row r="106" spans="1:5" ht="13.5" x14ac:dyDescent="0.35">
      <c r="A106" s="244"/>
      <c r="B106" s="243"/>
      <c r="C106" s="241"/>
      <c r="D106" s="15"/>
      <c r="E106" s="15"/>
    </row>
    <row r="107" spans="1:5" ht="13.5" x14ac:dyDescent="0.35">
      <c r="A107" s="244"/>
      <c r="B107" s="243"/>
      <c r="C107" s="241"/>
      <c r="D107" s="15"/>
      <c r="E107" s="15"/>
    </row>
    <row r="108" spans="1:5" ht="13.5" x14ac:dyDescent="0.35">
      <c r="A108" s="244"/>
      <c r="B108" s="243"/>
      <c r="C108" s="241"/>
      <c r="D108" s="15"/>
      <c r="E108" s="15"/>
    </row>
    <row r="109" spans="1:5" ht="13.5" x14ac:dyDescent="0.35">
      <c r="A109" s="244"/>
      <c r="B109" s="243"/>
      <c r="C109" s="241"/>
      <c r="D109" s="15"/>
      <c r="E109" s="15"/>
    </row>
    <row r="110" spans="1:5" ht="13.5" x14ac:dyDescent="0.35">
      <c r="A110" s="244"/>
      <c r="B110" s="243"/>
      <c r="C110" s="241"/>
      <c r="D110" s="15"/>
      <c r="E110" s="15"/>
    </row>
    <row r="111" spans="1:5" ht="13.5" x14ac:dyDescent="0.35">
      <c r="A111" s="244"/>
      <c r="B111" s="243"/>
      <c r="C111" s="241"/>
      <c r="D111" s="15"/>
      <c r="E111" s="15"/>
    </row>
    <row r="112" spans="1:5" ht="13.5" x14ac:dyDescent="0.35">
      <c r="A112" s="244"/>
      <c r="B112" s="243"/>
      <c r="C112" s="241"/>
      <c r="D112" s="15"/>
      <c r="E112" s="15"/>
    </row>
    <row r="113" spans="1:5" ht="13.5" x14ac:dyDescent="0.35">
      <c r="A113" s="244"/>
      <c r="B113" s="243"/>
      <c r="C113" s="241"/>
      <c r="D113" s="15"/>
      <c r="E113" s="15"/>
    </row>
    <row r="114" spans="1:5" ht="13.5" x14ac:dyDescent="0.35">
      <c r="A114" s="244"/>
      <c r="B114" s="243"/>
      <c r="C114" s="241"/>
      <c r="D114" s="15"/>
      <c r="E114" s="15"/>
    </row>
    <row r="115" spans="1:5" ht="13.5" x14ac:dyDescent="0.35">
      <c r="A115" s="244"/>
      <c r="B115" s="243"/>
      <c r="C115" s="241"/>
      <c r="D115" s="15"/>
      <c r="E115" s="15"/>
    </row>
    <row r="116" spans="1:5" ht="13.5" x14ac:dyDescent="0.35">
      <c r="A116" s="244"/>
      <c r="B116" s="243"/>
      <c r="C116" s="241"/>
      <c r="D116" s="15"/>
      <c r="E116" s="15"/>
    </row>
    <row r="117" spans="1:5" ht="13.5" x14ac:dyDescent="0.35">
      <c r="A117" s="244"/>
      <c r="B117" s="243"/>
      <c r="C117" s="241"/>
      <c r="D117" s="15"/>
      <c r="E117" s="15"/>
    </row>
    <row r="118" spans="1:5" ht="13.5" x14ac:dyDescent="0.35">
      <c r="A118" s="244"/>
      <c r="B118" s="243"/>
      <c r="C118" s="241"/>
      <c r="D118" s="15"/>
      <c r="E118" s="15"/>
    </row>
    <row r="119" spans="1:5" ht="13.5" x14ac:dyDescent="0.35">
      <c r="A119" s="244"/>
      <c r="B119" s="243"/>
      <c r="C119" s="241"/>
      <c r="D119" s="15"/>
      <c r="E119" s="15"/>
    </row>
    <row r="120" spans="1:5" ht="13.5" x14ac:dyDescent="0.35">
      <c r="A120" s="244"/>
      <c r="B120" s="243"/>
      <c r="C120" s="241"/>
      <c r="D120" s="15"/>
      <c r="E120" s="15"/>
    </row>
    <row r="121" spans="1:5" ht="13.5" x14ac:dyDescent="0.35">
      <c r="A121" s="244"/>
      <c r="B121" s="243"/>
      <c r="C121" s="241"/>
      <c r="D121" s="15"/>
      <c r="E121" s="15"/>
    </row>
    <row r="122" spans="1:5" ht="13.5" x14ac:dyDescent="0.35">
      <c r="A122" s="244"/>
      <c r="B122" s="243"/>
      <c r="C122" s="241"/>
      <c r="D122" s="15"/>
      <c r="E122" s="15"/>
    </row>
    <row r="123" spans="1:5" ht="13.5" x14ac:dyDescent="0.35">
      <c r="A123" s="244"/>
      <c r="B123" s="243"/>
      <c r="C123" s="241"/>
      <c r="D123" s="15"/>
      <c r="E123" s="15"/>
    </row>
    <row r="124" spans="1:5" ht="13.5" x14ac:dyDescent="0.35">
      <c r="A124" s="244"/>
      <c r="B124" s="243"/>
      <c r="C124" s="241"/>
      <c r="D124" s="15"/>
      <c r="E124" s="15"/>
    </row>
    <row r="125" spans="1:5" ht="13.5" x14ac:dyDescent="0.35">
      <c r="A125" s="244"/>
      <c r="B125" s="243"/>
      <c r="C125" s="241"/>
      <c r="D125" s="15"/>
      <c r="E125" s="15"/>
    </row>
    <row r="126" spans="1:5" ht="13.5" x14ac:dyDescent="0.35">
      <c r="A126" s="244"/>
      <c r="B126" s="243"/>
      <c r="C126" s="241"/>
      <c r="D126" s="15"/>
      <c r="E126" s="15"/>
    </row>
    <row r="127" spans="1:5" ht="13.5" x14ac:dyDescent="0.35">
      <c r="A127" s="244"/>
      <c r="B127" s="243"/>
      <c r="C127" s="241"/>
      <c r="D127" s="15"/>
      <c r="E127" s="15"/>
    </row>
    <row r="128" spans="1:5" ht="13.5" x14ac:dyDescent="0.35">
      <c r="A128" s="244"/>
      <c r="B128" s="243"/>
      <c r="C128" s="241"/>
      <c r="D128" s="15"/>
      <c r="E128" s="15"/>
    </row>
    <row r="129" spans="1:5" ht="13.5" x14ac:dyDescent="0.35">
      <c r="A129" s="244"/>
      <c r="B129" s="243"/>
      <c r="C129" s="241"/>
      <c r="D129" s="15"/>
      <c r="E129" s="15"/>
    </row>
    <row r="130" spans="1:5" ht="13.5" x14ac:dyDescent="0.35">
      <c r="A130" s="244"/>
      <c r="B130" s="243"/>
      <c r="C130" s="241"/>
      <c r="D130" s="15"/>
      <c r="E130" s="15"/>
    </row>
    <row r="131" spans="1:5" ht="13.5" x14ac:dyDescent="0.35">
      <c r="A131" s="244"/>
      <c r="B131" s="243"/>
      <c r="C131" s="241"/>
      <c r="D131" s="15"/>
      <c r="E131" s="15"/>
    </row>
    <row r="132" spans="1:5" ht="13.5" x14ac:dyDescent="0.35">
      <c r="A132" s="244"/>
      <c r="B132" s="243"/>
      <c r="C132" s="241"/>
      <c r="D132" s="15"/>
      <c r="E132" s="15"/>
    </row>
    <row r="133" spans="1:5" ht="13.5" x14ac:dyDescent="0.35">
      <c r="A133" s="244"/>
      <c r="B133" s="243"/>
      <c r="C133" s="241"/>
      <c r="D133" s="15"/>
      <c r="E133" s="15"/>
    </row>
    <row r="134" spans="1:5" ht="13.5" x14ac:dyDescent="0.35">
      <c r="A134" s="244"/>
      <c r="B134" s="243"/>
      <c r="C134" s="241"/>
      <c r="D134" s="15"/>
      <c r="E134" s="15"/>
    </row>
    <row r="135" spans="1:5" ht="13.5" x14ac:dyDescent="0.35">
      <c r="A135" s="244"/>
      <c r="B135" s="243"/>
      <c r="C135" s="241"/>
      <c r="D135" s="15"/>
      <c r="E135" s="15"/>
    </row>
    <row r="136" spans="1:5" ht="13.5" x14ac:dyDescent="0.35">
      <c r="A136" s="244"/>
      <c r="B136" s="243"/>
      <c r="C136" s="241"/>
      <c r="D136" s="15"/>
      <c r="E136" s="15"/>
    </row>
    <row r="137" spans="1:5" ht="13.5" x14ac:dyDescent="0.35">
      <c r="A137" s="244"/>
      <c r="B137" s="243"/>
      <c r="C137" s="241"/>
      <c r="D137" s="15"/>
      <c r="E137" s="15"/>
    </row>
    <row r="138" spans="1:5" ht="13.5" x14ac:dyDescent="0.35">
      <c r="A138" s="244"/>
      <c r="B138" s="243"/>
      <c r="C138" s="241"/>
      <c r="D138" s="15"/>
      <c r="E138" s="15"/>
    </row>
    <row r="139" spans="1:5" ht="13.5" x14ac:dyDescent="0.35">
      <c r="A139" s="244"/>
      <c r="B139" s="243"/>
      <c r="C139" s="241"/>
      <c r="D139" s="15"/>
      <c r="E139" s="15"/>
    </row>
    <row r="140" spans="1:5" ht="13.5" x14ac:dyDescent="0.35">
      <c r="A140" s="244"/>
      <c r="B140" s="243"/>
      <c r="C140" s="241"/>
      <c r="D140" s="15"/>
      <c r="E140" s="15"/>
    </row>
    <row r="141" spans="1:5" ht="13.5" x14ac:dyDescent="0.35">
      <c r="A141" s="244"/>
      <c r="B141" s="243"/>
      <c r="C141" s="241"/>
      <c r="D141" s="15"/>
      <c r="E141" s="15"/>
    </row>
    <row r="142" spans="1:5" ht="13.5" x14ac:dyDescent="0.35">
      <c r="A142" s="244"/>
      <c r="B142" s="243"/>
      <c r="C142" s="241"/>
      <c r="D142" s="15"/>
      <c r="E142" s="15"/>
    </row>
    <row r="143" spans="1:5" ht="13.5" x14ac:dyDescent="0.35">
      <c r="A143" s="244"/>
      <c r="B143" s="243"/>
      <c r="C143" s="241"/>
      <c r="D143" s="15"/>
      <c r="E143" s="15"/>
    </row>
    <row r="144" spans="1:5" ht="13.5" x14ac:dyDescent="0.35">
      <c r="A144" s="244"/>
      <c r="B144" s="243"/>
      <c r="C144" s="241"/>
      <c r="D144" s="15"/>
      <c r="E144" s="15"/>
    </row>
    <row r="145" spans="1:5" ht="13.5" x14ac:dyDescent="0.35">
      <c r="A145" s="244"/>
      <c r="B145" s="243"/>
      <c r="C145" s="241"/>
      <c r="D145" s="15"/>
      <c r="E145" s="15"/>
    </row>
    <row r="146" spans="1:5" ht="13.5" x14ac:dyDescent="0.35">
      <c r="A146" s="244"/>
      <c r="B146" s="243"/>
      <c r="C146" s="241"/>
      <c r="D146" s="15"/>
      <c r="E146" s="15"/>
    </row>
    <row r="147" spans="1:5" ht="13.5" x14ac:dyDescent="0.35">
      <c r="A147" s="244"/>
      <c r="B147" s="243"/>
      <c r="C147" s="241"/>
      <c r="D147" s="15"/>
      <c r="E147" s="15"/>
    </row>
    <row r="148" spans="1:5" ht="13.5" x14ac:dyDescent="0.35">
      <c r="A148" s="244"/>
      <c r="B148" s="243"/>
      <c r="C148" s="241"/>
      <c r="D148" s="15"/>
      <c r="E148" s="15"/>
    </row>
    <row r="149" spans="1:5" ht="13.5" x14ac:dyDescent="0.35">
      <c r="A149" s="244"/>
      <c r="B149" s="243"/>
      <c r="C149" s="241"/>
      <c r="D149" s="15"/>
      <c r="E149" s="15"/>
    </row>
    <row r="150" spans="1:5" ht="13.5" x14ac:dyDescent="0.35">
      <c r="A150" s="244"/>
      <c r="B150" s="243"/>
      <c r="C150" s="241"/>
      <c r="D150" s="15"/>
      <c r="E150" s="15"/>
    </row>
    <row r="151" spans="1:5" ht="13.5" x14ac:dyDescent="0.35">
      <c r="A151" s="244"/>
      <c r="B151" s="243"/>
      <c r="C151" s="241"/>
      <c r="D151" s="15"/>
      <c r="E151" s="15"/>
    </row>
    <row r="152" spans="1:5" ht="13.5" x14ac:dyDescent="0.35">
      <c r="A152" s="244"/>
      <c r="B152" s="243"/>
      <c r="C152" s="241"/>
      <c r="D152" s="15"/>
      <c r="E152" s="15"/>
    </row>
    <row r="153" spans="1:5" ht="13.5" x14ac:dyDescent="0.35">
      <c r="A153" s="244"/>
      <c r="B153" s="243"/>
      <c r="C153" s="241"/>
      <c r="D153" s="15"/>
      <c r="E153" s="15"/>
    </row>
    <row r="154" spans="1:5" ht="13.5" x14ac:dyDescent="0.35">
      <c r="A154" s="244"/>
      <c r="B154" s="243"/>
      <c r="C154" s="241"/>
      <c r="D154" s="15"/>
      <c r="E154" s="15"/>
    </row>
    <row r="155" spans="1:5" ht="13.5" x14ac:dyDescent="0.35">
      <c r="A155" s="244"/>
      <c r="B155" s="243"/>
      <c r="C155" s="241"/>
      <c r="D155" s="15"/>
      <c r="E155" s="15"/>
    </row>
    <row r="156" spans="1:5" ht="13.5" x14ac:dyDescent="0.35">
      <c r="A156" s="244"/>
      <c r="B156" s="241"/>
      <c r="C156" s="241"/>
      <c r="D156" s="15"/>
      <c r="E156" s="15"/>
    </row>
    <row r="157" spans="1:5" x14ac:dyDescent="0.35">
      <c r="A157" s="15"/>
      <c r="B157" s="241"/>
      <c r="C157" s="241"/>
      <c r="D157" s="15"/>
      <c r="E157" s="15"/>
    </row>
    <row r="158" spans="1:5" x14ac:dyDescent="0.35">
      <c r="A158" s="15"/>
      <c r="B158" s="241"/>
      <c r="C158" s="241"/>
      <c r="D158" s="15"/>
      <c r="E158" s="15"/>
    </row>
    <row r="159" spans="1:5" x14ac:dyDescent="0.35">
      <c r="A159" s="15"/>
      <c r="B159" s="241"/>
      <c r="C159" s="241"/>
      <c r="D159" s="15"/>
      <c r="E159" s="15"/>
    </row>
    <row r="160" spans="1:5" x14ac:dyDescent="0.35">
      <c r="A160" s="15"/>
      <c r="B160" s="241"/>
      <c r="C160" s="241"/>
      <c r="D160" s="15"/>
      <c r="E160" s="15"/>
    </row>
    <row r="161" spans="1:5" x14ac:dyDescent="0.35">
      <c r="A161" s="15"/>
      <c r="B161" s="241"/>
      <c r="C161" s="241"/>
      <c r="D161" s="15"/>
      <c r="E161" s="15"/>
    </row>
    <row r="162" spans="1:5" x14ac:dyDescent="0.35">
      <c r="A162" s="15"/>
      <c r="B162" s="241"/>
      <c r="C162" s="241"/>
      <c r="D162" s="15"/>
      <c r="E162" s="15"/>
    </row>
    <row r="163" spans="1:5" x14ac:dyDescent="0.35">
      <c r="A163" s="15"/>
      <c r="B163" s="241"/>
      <c r="C163" s="241"/>
      <c r="D163" s="15"/>
      <c r="E163" s="15"/>
    </row>
    <row r="164" spans="1:5" x14ac:dyDescent="0.35">
      <c r="A164" s="15"/>
      <c r="B164" s="241"/>
      <c r="C164" s="241"/>
      <c r="D164" s="15"/>
      <c r="E164" s="15"/>
    </row>
    <row r="165" spans="1:5" x14ac:dyDescent="0.35">
      <c r="A165" s="15"/>
      <c r="B165" s="241"/>
      <c r="C165" s="241"/>
      <c r="D165" s="15"/>
      <c r="E165" s="15"/>
    </row>
    <row r="166" spans="1:5" x14ac:dyDescent="0.35">
      <c r="A166" s="15"/>
      <c r="B166" s="241"/>
      <c r="C166" s="241"/>
      <c r="D166" s="15"/>
      <c r="E166" s="15"/>
    </row>
    <row r="167" spans="1:5" x14ac:dyDescent="0.35">
      <c r="A167" s="15"/>
      <c r="B167" s="241"/>
      <c r="C167" s="241"/>
      <c r="D167" s="15"/>
      <c r="E167" s="15"/>
    </row>
    <row r="168" spans="1:5" x14ac:dyDescent="0.35">
      <c r="A168" s="15"/>
      <c r="B168" s="241"/>
      <c r="C168" s="241"/>
      <c r="D168" s="15"/>
      <c r="E168" s="15"/>
    </row>
    <row r="169" spans="1:5" x14ac:dyDescent="0.35">
      <c r="A169" s="15"/>
      <c r="B169" s="241"/>
      <c r="C169" s="241"/>
      <c r="D169" s="15"/>
      <c r="E169" s="15"/>
    </row>
    <row r="170" spans="1:5" x14ac:dyDescent="0.35">
      <c r="A170" s="15"/>
      <c r="B170" s="241"/>
      <c r="C170" s="241"/>
      <c r="D170" s="15"/>
      <c r="E170" s="15"/>
    </row>
    <row r="171" spans="1:5" x14ac:dyDescent="0.35">
      <c r="A171" s="15"/>
      <c r="B171" s="241"/>
      <c r="C171" s="241"/>
      <c r="D171" s="15"/>
      <c r="E171" s="15"/>
    </row>
    <row r="172" spans="1:5" x14ac:dyDescent="0.35">
      <c r="A172" s="15"/>
      <c r="B172" s="241"/>
      <c r="C172" s="241"/>
      <c r="D172" s="15"/>
      <c r="E172" s="15"/>
    </row>
    <row r="173" spans="1:5" x14ac:dyDescent="0.35">
      <c r="A173" s="15"/>
      <c r="B173" s="241"/>
      <c r="C173" s="241"/>
      <c r="D173" s="15"/>
      <c r="E173" s="15"/>
    </row>
    <row r="174" spans="1:5" x14ac:dyDescent="0.35">
      <c r="A174" s="15"/>
      <c r="B174" s="241"/>
      <c r="C174" s="241"/>
      <c r="D174" s="15"/>
      <c r="E174" s="15"/>
    </row>
    <row r="175" spans="1:5" x14ac:dyDescent="0.35">
      <c r="A175" s="15"/>
      <c r="B175" s="241"/>
      <c r="C175" s="241"/>
      <c r="D175" s="15"/>
      <c r="E175" s="15"/>
    </row>
    <row r="176" spans="1:5" x14ac:dyDescent="0.35">
      <c r="A176" s="15"/>
      <c r="B176" s="241"/>
      <c r="C176" s="241"/>
      <c r="D176" s="15"/>
      <c r="E176" s="15"/>
    </row>
    <row r="177" spans="1:5" x14ac:dyDescent="0.35">
      <c r="A177" s="15"/>
      <c r="B177" s="241"/>
      <c r="C177" s="241"/>
      <c r="D177" s="15"/>
      <c r="E177" s="15"/>
    </row>
    <row r="178" spans="1:5" x14ac:dyDescent="0.35">
      <c r="A178" s="15"/>
      <c r="B178" s="241"/>
      <c r="C178" s="241"/>
      <c r="D178" s="15"/>
      <c r="E178" s="15"/>
    </row>
    <row r="179" spans="1:5" x14ac:dyDescent="0.35">
      <c r="A179" s="15"/>
      <c r="B179" s="241"/>
      <c r="C179" s="241"/>
      <c r="D179" s="15"/>
      <c r="E179" s="15"/>
    </row>
    <row r="180" spans="1:5" x14ac:dyDescent="0.35">
      <c r="A180" s="15"/>
      <c r="B180" s="241"/>
      <c r="C180" s="241"/>
      <c r="D180" s="15"/>
      <c r="E180" s="15"/>
    </row>
    <row r="181" spans="1:5" x14ac:dyDescent="0.35">
      <c r="A181" s="15"/>
      <c r="B181" s="241"/>
      <c r="C181" s="241"/>
      <c r="D181" s="15"/>
      <c r="E181" s="15"/>
    </row>
    <row r="182" spans="1:5" x14ac:dyDescent="0.35">
      <c r="A182" s="15"/>
      <c r="B182" s="241"/>
      <c r="C182" s="241"/>
      <c r="D182" s="15"/>
      <c r="E182" s="15"/>
    </row>
    <row r="183" spans="1:5" x14ac:dyDescent="0.35">
      <c r="A183" s="15"/>
      <c r="B183" s="241"/>
      <c r="C183" s="241"/>
      <c r="D183" s="15"/>
      <c r="E183" s="15"/>
    </row>
    <row r="184" spans="1:5" x14ac:dyDescent="0.35">
      <c r="A184" s="15"/>
      <c r="B184" s="241"/>
      <c r="C184" s="241"/>
      <c r="D184" s="15"/>
      <c r="E184" s="15"/>
    </row>
    <row r="185" spans="1:5" x14ac:dyDescent="0.35">
      <c r="A185" s="15"/>
      <c r="B185" s="241"/>
      <c r="C185" s="241"/>
      <c r="D185" s="15"/>
      <c r="E185" s="15"/>
    </row>
    <row r="186" spans="1:5" x14ac:dyDescent="0.35">
      <c r="A186" s="15"/>
      <c r="B186" s="241"/>
      <c r="C186" s="241"/>
      <c r="D186" s="15"/>
      <c r="E186" s="15"/>
    </row>
    <row r="187" spans="1:5" x14ac:dyDescent="0.35">
      <c r="A187" s="15"/>
      <c r="B187" s="241"/>
      <c r="C187" s="241"/>
      <c r="D187" s="15"/>
      <c r="E187" s="15"/>
    </row>
    <row r="188" spans="1:5" x14ac:dyDescent="0.35">
      <c r="A188" s="15"/>
      <c r="B188" s="241"/>
      <c r="C188" s="241"/>
      <c r="D188" s="15"/>
      <c r="E188" s="15"/>
    </row>
    <row r="189" spans="1:5" x14ac:dyDescent="0.35">
      <c r="A189" s="15"/>
      <c r="B189" s="241"/>
      <c r="C189" s="241"/>
      <c r="D189" s="15"/>
      <c r="E189" s="15"/>
    </row>
    <row r="190" spans="1:5" x14ac:dyDescent="0.35">
      <c r="A190" s="15"/>
      <c r="B190" s="241"/>
      <c r="C190" s="241"/>
      <c r="D190" s="15"/>
      <c r="E190" s="15"/>
    </row>
    <row r="191" spans="1:5" x14ac:dyDescent="0.35">
      <c r="A191" s="15"/>
      <c r="B191" s="241"/>
      <c r="C191" s="241"/>
      <c r="D191" s="15"/>
      <c r="E191" s="15"/>
    </row>
    <row r="192" spans="1:5" x14ac:dyDescent="0.35">
      <c r="A192" s="15"/>
      <c r="B192" s="241"/>
      <c r="C192" s="241"/>
      <c r="D192" s="15"/>
      <c r="E192" s="15"/>
    </row>
    <row r="193" spans="1:5" x14ac:dyDescent="0.35">
      <c r="A193" s="15"/>
      <c r="B193" s="241"/>
      <c r="C193" s="241"/>
      <c r="D193" s="15"/>
      <c r="E193" s="15"/>
    </row>
    <row r="194" spans="1:5" x14ac:dyDescent="0.35">
      <c r="A194" s="15"/>
      <c r="B194" s="241"/>
      <c r="C194" s="241"/>
      <c r="D194" s="15"/>
      <c r="E194" s="15"/>
    </row>
    <row r="195" spans="1:5" x14ac:dyDescent="0.35">
      <c r="A195" s="15"/>
      <c r="B195" s="241"/>
      <c r="C195" s="241"/>
      <c r="D195" s="15"/>
      <c r="E195" s="15"/>
    </row>
    <row r="196" spans="1:5" x14ac:dyDescent="0.35">
      <c r="A196" s="15"/>
      <c r="B196" s="241"/>
      <c r="C196" s="241"/>
      <c r="D196" s="15"/>
      <c r="E196" s="15"/>
    </row>
    <row r="197" spans="1:5" x14ac:dyDescent="0.35">
      <c r="A197" s="15"/>
      <c r="B197" s="241"/>
      <c r="C197" s="241"/>
      <c r="D197" s="15"/>
      <c r="E197" s="15"/>
    </row>
    <row r="198" spans="1:5" x14ac:dyDescent="0.35">
      <c r="A198" s="15"/>
      <c r="B198" s="241"/>
      <c r="C198" s="241"/>
      <c r="D198" s="15"/>
      <c r="E198" s="15"/>
    </row>
    <row r="199" spans="1:5" x14ac:dyDescent="0.35">
      <c r="A199" s="15"/>
      <c r="B199" s="241"/>
      <c r="C199" s="241"/>
      <c r="D199" s="15"/>
      <c r="E199" s="15"/>
    </row>
    <row r="200" spans="1:5" x14ac:dyDescent="0.35">
      <c r="A200" s="15"/>
      <c r="B200" s="241"/>
      <c r="C200" s="241"/>
      <c r="D200" s="15"/>
      <c r="E200" s="15"/>
    </row>
    <row r="201" spans="1:5" x14ac:dyDescent="0.35">
      <c r="A201" s="15"/>
      <c r="B201" s="241"/>
      <c r="C201" s="241"/>
      <c r="D201" s="15"/>
      <c r="E201" s="15"/>
    </row>
    <row r="202" spans="1:5" x14ac:dyDescent="0.35">
      <c r="A202" s="15"/>
      <c r="B202" s="241"/>
      <c r="C202" s="241"/>
      <c r="D202" s="15"/>
      <c r="E202" s="15"/>
    </row>
    <row r="203" spans="1:5" x14ac:dyDescent="0.35">
      <c r="A203" s="15"/>
      <c r="B203" s="241"/>
      <c r="C203" s="241"/>
      <c r="D203" s="15"/>
      <c r="E203" s="15"/>
    </row>
    <row r="204" spans="1:5" x14ac:dyDescent="0.35">
      <c r="A204" s="15"/>
      <c r="B204" s="241"/>
      <c r="C204" s="241"/>
      <c r="D204" s="15"/>
      <c r="E204" s="15"/>
    </row>
    <row r="205" spans="1:5" x14ac:dyDescent="0.35">
      <c r="A205" s="15"/>
      <c r="B205" s="241"/>
      <c r="C205" s="241"/>
      <c r="D205" s="15"/>
      <c r="E205" s="15"/>
    </row>
    <row r="206" spans="1:5" x14ac:dyDescent="0.35">
      <c r="A206" s="15"/>
      <c r="B206" s="241"/>
      <c r="C206" s="241"/>
      <c r="D206" s="15"/>
      <c r="E206" s="15"/>
    </row>
    <row r="207" spans="1:5" x14ac:dyDescent="0.35">
      <c r="A207" s="15"/>
      <c r="B207" s="241"/>
      <c r="C207" s="241"/>
      <c r="D207" s="15"/>
      <c r="E207" s="15"/>
    </row>
    <row r="208" spans="1:5" x14ac:dyDescent="0.35">
      <c r="A208" s="15"/>
      <c r="B208" s="241"/>
      <c r="C208" s="241"/>
      <c r="D208" s="15"/>
      <c r="E208" s="15"/>
    </row>
    <row r="209" spans="1:5" x14ac:dyDescent="0.35">
      <c r="A209" s="15"/>
      <c r="B209" s="241"/>
      <c r="C209" s="241"/>
      <c r="D209" s="15"/>
      <c r="E209" s="15"/>
    </row>
    <row r="210" spans="1:5" x14ac:dyDescent="0.35">
      <c r="A210" s="15"/>
      <c r="B210" s="241"/>
      <c r="C210" s="241"/>
      <c r="D210" s="15"/>
      <c r="E210" s="15"/>
    </row>
    <row r="211" spans="1:5" x14ac:dyDescent="0.35">
      <c r="A211" s="15"/>
      <c r="B211" s="241"/>
      <c r="C211" s="241"/>
      <c r="D211" s="15"/>
      <c r="E211" s="15"/>
    </row>
    <row r="212" spans="1:5" x14ac:dyDescent="0.35">
      <c r="A212" s="15"/>
      <c r="B212" s="241"/>
      <c r="C212" s="241"/>
      <c r="D212" s="15"/>
      <c r="E212" s="15"/>
    </row>
    <row r="213" spans="1:5" x14ac:dyDescent="0.35">
      <c r="A213" s="15"/>
      <c r="B213" s="241"/>
      <c r="C213" s="241"/>
      <c r="D213" s="15"/>
      <c r="E213" s="15"/>
    </row>
    <row r="214" spans="1:5" x14ac:dyDescent="0.35">
      <c r="A214" s="15"/>
      <c r="B214" s="241"/>
      <c r="C214" s="241"/>
      <c r="D214" s="15"/>
      <c r="E214" s="15"/>
    </row>
    <row r="215" spans="1:5" x14ac:dyDescent="0.35">
      <c r="A215" s="15"/>
      <c r="B215" s="241"/>
      <c r="C215" s="241"/>
      <c r="D215" s="15"/>
      <c r="E215" s="15"/>
    </row>
    <row r="216" spans="1:5" x14ac:dyDescent="0.35">
      <c r="A216" s="15"/>
      <c r="B216" s="241"/>
      <c r="C216" s="241"/>
      <c r="D216" s="15"/>
      <c r="E216" s="15"/>
    </row>
    <row r="217" spans="1:5" x14ac:dyDescent="0.35">
      <c r="A217" s="15"/>
      <c r="B217" s="241"/>
      <c r="C217" s="241"/>
      <c r="D217" s="15"/>
      <c r="E217" s="15"/>
    </row>
    <row r="218" spans="1:5" x14ac:dyDescent="0.35">
      <c r="A218" s="15"/>
      <c r="B218" s="241"/>
      <c r="C218" s="241"/>
      <c r="D218" s="15"/>
      <c r="E218" s="15"/>
    </row>
    <row r="219" spans="1:5" x14ac:dyDescent="0.35">
      <c r="A219" s="15"/>
      <c r="B219" s="241"/>
      <c r="C219" s="241"/>
      <c r="D219" s="15"/>
      <c r="E219" s="15"/>
    </row>
    <row r="220" spans="1:5" x14ac:dyDescent="0.35">
      <c r="A220" s="15"/>
      <c r="B220" s="241"/>
      <c r="C220" s="241"/>
      <c r="D220" s="15"/>
      <c r="E220" s="15"/>
    </row>
    <row r="221" spans="1:5" x14ac:dyDescent="0.35">
      <c r="A221" s="15"/>
      <c r="B221" s="241"/>
      <c r="C221" s="241"/>
      <c r="D221" s="15"/>
      <c r="E221" s="15"/>
    </row>
    <row r="222" spans="1:5" x14ac:dyDescent="0.35">
      <c r="A222" s="15"/>
      <c r="B222" s="241"/>
      <c r="C222" s="241"/>
      <c r="D222" s="15"/>
      <c r="E222" s="15"/>
    </row>
    <row r="223" spans="1:5" x14ac:dyDescent="0.35">
      <c r="A223" s="15"/>
      <c r="B223" s="241"/>
      <c r="C223" s="241"/>
      <c r="D223" s="15"/>
      <c r="E223" s="15"/>
    </row>
    <row r="224" spans="1:5" x14ac:dyDescent="0.35">
      <c r="A224" s="15"/>
      <c r="B224" s="241"/>
      <c r="C224" s="241"/>
      <c r="D224" s="15"/>
      <c r="E224" s="15"/>
    </row>
    <row r="225" spans="1:5" x14ac:dyDescent="0.35">
      <c r="A225" s="15"/>
      <c r="B225" s="241"/>
      <c r="C225" s="241"/>
      <c r="D225" s="15"/>
      <c r="E225" s="15"/>
    </row>
    <row r="226" spans="1:5" x14ac:dyDescent="0.35">
      <c r="A226" s="15"/>
      <c r="B226" s="241"/>
      <c r="C226" s="241"/>
      <c r="D226" s="15"/>
      <c r="E226" s="15"/>
    </row>
    <row r="227" spans="1:5" x14ac:dyDescent="0.35">
      <c r="A227" s="15"/>
      <c r="B227" s="241"/>
      <c r="C227" s="241"/>
      <c r="D227" s="15"/>
      <c r="E227" s="15"/>
    </row>
    <row r="228" spans="1:5" x14ac:dyDescent="0.35">
      <c r="A228" s="15"/>
      <c r="B228" s="241"/>
      <c r="C228" s="241"/>
      <c r="D228" s="15"/>
      <c r="E228" s="15"/>
    </row>
    <row r="229" spans="1:5" x14ac:dyDescent="0.35">
      <c r="A229" s="15"/>
      <c r="B229" s="241"/>
      <c r="C229" s="241"/>
      <c r="D229" s="15"/>
      <c r="E229" s="15"/>
    </row>
    <row r="230" spans="1:5" x14ac:dyDescent="0.35">
      <c r="A230" s="15"/>
      <c r="B230" s="241"/>
      <c r="C230" s="241"/>
      <c r="D230" s="15"/>
      <c r="E230" s="15"/>
    </row>
    <row r="231" spans="1:5" x14ac:dyDescent="0.35">
      <c r="A231" s="15"/>
      <c r="B231" s="241"/>
      <c r="C231" s="241"/>
      <c r="D231" s="15"/>
      <c r="E231" s="15"/>
    </row>
    <row r="232" spans="1:5" x14ac:dyDescent="0.35">
      <c r="A232" s="15"/>
      <c r="B232" s="241"/>
      <c r="C232" s="241"/>
      <c r="D232" s="15"/>
      <c r="E232" s="15"/>
    </row>
    <row r="233" spans="1:5" x14ac:dyDescent="0.35">
      <c r="A233" s="15"/>
      <c r="B233" s="241"/>
      <c r="C233" s="241"/>
      <c r="D233" s="15"/>
      <c r="E233" s="15"/>
    </row>
    <row r="234" spans="1:5" x14ac:dyDescent="0.35">
      <c r="A234" s="15"/>
      <c r="B234" s="241"/>
      <c r="C234" s="241"/>
      <c r="D234" s="15"/>
      <c r="E234" s="15"/>
    </row>
    <row r="235" spans="1:5" x14ac:dyDescent="0.35">
      <c r="A235" s="15"/>
      <c r="B235" s="241"/>
      <c r="C235" s="241"/>
      <c r="D235" s="15"/>
      <c r="E235" s="15"/>
    </row>
    <row r="236" spans="1:5" x14ac:dyDescent="0.35">
      <c r="A236" s="15"/>
      <c r="B236" s="241"/>
      <c r="C236" s="241"/>
      <c r="D236" s="15"/>
      <c r="E236" s="15"/>
    </row>
    <row r="237" spans="1:5" x14ac:dyDescent="0.35">
      <c r="A237" s="15"/>
      <c r="B237" s="241"/>
      <c r="C237" s="241"/>
      <c r="D237" s="15"/>
      <c r="E237" s="15"/>
    </row>
    <row r="238" spans="1:5" x14ac:dyDescent="0.35">
      <c r="A238" s="15"/>
      <c r="B238" s="241"/>
      <c r="C238" s="241"/>
      <c r="D238" s="15"/>
      <c r="E238" s="15"/>
    </row>
    <row r="239" spans="1:5" x14ac:dyDescent="0.35">
      <c r="A239" s="15"/>
      <c r="B239" s="241"/>
      <c r="C239" s="241"/>
      <c r="D239" s="15"/>
      <c r="E239" s="15"/>
    </row>
    <row r="240" spans="1:5" x14ac:dyDescent="0.35">
      <c r="A240" s="15"/>
      <c r="B240" s="241"/>
      <c r="C240" s="241"/>
      <c r="D240" s="15"/>
      <c r="E240" s="15"/>
    </row>
    <row r="241" spans="1:5" x14ac:dyDescent="0.35">
      <c r="A241" s="15"/>
      <c r="B241" s="241"/>
      <c r="C241" s="241"/>
      <c r="D241" s="15"/>
      <c r="E241" s="15"/>
    </row>
    <row r="242" spans="1:5" x14ac:dyDescent="0.35">
      <c r="A242" s="15"/>
      <c r="B242" s="241"/>
      <c r="C242" s="241"/>
      <c r="D242" s="15"/>
      <c r="E242" s="15"/>
    </row>
    <row r="243" spans="1:5" x14ac:dyDescent="0.35">
      <c r="A243" s="15"/>
      <c r="B243" s="241"/>
      <c r="C243" s="241"/>
      <c r="D243" s="15"/>
      <c r="E243" s="15"/>
    </row>
    <row r="244" spans="1:5" x14ac:dyDescent="0.35">
      <c r="A244" s="15"/>
      <c r="B244" s="241"/>
      <c r="C244" s="241"/>
      <c r="D244" s="15"/>
      <c r="E244" s="15"/>
    </row>
    <row r="245" spans="1:5" x14ac:dyDescent="0.35">
      <c r="A245" s="15"/>
      <c r="B245" s="241"/>
      <c r="C245" s="241"/>
      <c r="D245" s="15"/>
      <c r="E245" s="15"/>
    </row>
    <row r="246" spans="1:5" x14ac:dyDescent="0.35">
      <c r="A246" s="15"/>
      <c r="B246" s="241"/>
      <c r="C246" s="241"/>
      <c r="D246" s="15"/>
      <c r="E246" s="15"/>
    </row>
    <row r="247" spans="1:5" x14ac:dyDescent="0.35">
      <c r="A247" s="15"/>
      <c r="B247" s="241"/>
      <c r="C247" s="241"/>
      <c r="D247" s="15"/>
      <c r="E247" s="15"/>
    </row>
    <row r="248" spans="1:5" x14ac:dyDescent="0.35">
      <c r="A248" s="15"/>
      <c r="B248" s="241"/>
      <c r="C248" s="241"/>
      <c r="D248" s="15"/>
      <c r="E248" s="15"/>
    </row>
    <row r="249" spans="1:5" x14ac:dyDescent="0.35">
      <c r="A249" s="15"/>
      <c r="B249" s="241"/>
      <c r="C249" s="241"/>
      <c r="D249" s="15"/>
      <c r="E249" s="15"/>
    </row>
    <row r="250" spans="1:5" x14ac:dyDescent="0.35">
      <c r="A250" s="15"/>
      <c r="B250" s="241"/>
      <c r="C250" s="241"/>
      <c r="D250" s="15"/>
      <c r="E250" s="15"/>
    </row>
    <row r="251" spans="1:5" x14ac:dyDescent="0.35">
      <c r="A251" s="15"/>
      <c r="B251" s="241"/>
      <c r="C251" s="241"/>
      <c r="D251" s="15"/>
      <c r="E251" s="15"/>
    </row>
    <row r="252" spans="1:5" x14ac:dyDescent="0.35">
      <c r="A252" s="15"/>
      <c r="B252" s="241"/>
      <c r="C252" s="241"/>
      <c r="D252" s="15"/>
      <c r="E252" s="15"/>
    </row>
    <row r="253" spans="1:5" x14ac:dyDescent="0.35">
      <c r="A253" s="15"/>
      <c r="B253" s="241"/>
      <c r="C253" s="241"/>
      <c r="D253" s="15"/>
      <c r="E253" s="15"/>
    </row>
    <row r="254" spans="1:5" x14ac:dyDescent="0.35">
      <c r="A254" s="15"/>
      <c r="B254" s="241"/>
      <c r="C254" s="241"/>
      <c r="D254" s="15"/>
      <c r="E254" s="15"/>
    </row>
    <row r="255" spans="1:5" x14ac:dyDescent="0.35">
      <c r="A255" s="15"/>
      <c r="B255" s="241"/>
      <c r="C255" s="241"/>
      <c r="D255" s="15"/>
      <c r="E255" s="15"/>
    </row>
    <row r="256" spans="1:5" x14ac:dyDescent="0.35">
      <c r="A256" s="15"/>
      <c r="B256" s="241"/>
      <c r="C256" s="241"/>
      <c r="D256" s="15"/>
      <c r="E256" s="15"/>
    </row>
    <row r="257" spans="1:5" x14ac:dyDescent="0.35">
      <c r="A257" s="15"/>
      <c r="B257" s="241"/>
      <c r="C257" s="241"/>
      <c r="D257" s="15"/>
      <c r="E257" s="15"/>
    </row>
    <row r="258" spans="1:5" x14ac:dyDescent="0.35">
      <c r="A258" s="15"/>
      <c r="B258" s="241"/>
      <c r="C258" s="241"/>
      <c r="D258" s="15"/>
      <c r="E258" s="15"/>
    </row>
    <row r="259" spans="1:5" x14ac:dyDescent="0.35">
      <c r="A259" s="15"/>
      <c r="B259" s="241"/>
      <c r="C259" s="241"/>
      <c r="D259" s="15"/>
      <c r="E259" s="15"/>
    </row>
    <row r="260" spans="1:5" x14ac:dyDescent="0.35">
      <c r="A260" s="15"/>
      <c r="B260" s="241"/>
      <c r="C260" s="241"/>
      <c r="D260" s="15"/>
      <c r="E260" s="15"/>
    </row>
    <row r="261" spans="1:5" x14ac:dyDescent="0.35">
      <c r="A261" s="15"/>
      <c r="B261" s="241"/>
      <c r="C261" s="241"/>
      <c r="D261" s="15"/>
      <c r="E261" s="15"/>
    </row>
    <row r="262" spans="1:5" x14ac:dyDescent="0.35">
      <c r="A262" s="15"/>
      <c r="B262" s="241"/>
      <c r="C262" s="241"/>
      <c r="D262" s="15"/>
      <c r="E262" s="15"/>
    </row>
    <row r="263" spans="1:5" x14ac:dyDescent="0.35">
      <c r="A263" s="15"/>
      <c r="B263" s="241"/>
      <c r="C263" s="241"/>
      <c r="D263" s="15"/>
      <c r="E263" s="15"/>
    </row>
    <row r="264" spans="1:5" x14ac:dyDescent="0.35">
      <c r="A264" s="15"/>
      <c r="B264" s="241"/>
      <c r="C264" s="241"/>
      <c r="D264" s="15"/>
      <c r="E264" s="15"/>
    </row>
    <row r="265" spans="1:5" x14ac:dyDescent="0.35">
      <c r="A265" s="15"/>
      <c r="B265" s="241"/>
      <c r="C265" s="241"/>
      <c r="D265" s="15"/>
      <c r="E265" s="15"/>
    </row>
    <row r="266" spans="1:5" x14ac:dyDescent="0.35">
      <c r="A266" s="15"/>
      <c r="B266" s="241"/>
      <c r="C266" s="241"/>
      <c r="D266" s="15"/>
      <c r="E266" s="15"/>
    </row>
    <row r="267" spans="1:5" x14ac:dyDescent="0.35">
      <c r="A267" s="15"/>
      <c r="B267" s="241"/>
      <c r="C267" s="241"/>
      <c r="D267" s="15"/>
      <c r="E267" s="15"/>
    </row>
    <row r="268" spans="1:5" x14ac:dyDescent="0.35">
      <c r="A268" s="15"/>
      <c r="B268" s="241"/>
      <c r="C268" s="241"/>
      <c r="D268" s="15"/>
      <c r="E268" s="15"/>
    </row>
    <row r="269" spans="1:5" x14ac:dyDescent="0.35">
      <c r="A269" s="15"/>
      <c r="B269" s="241"/>
      <c r="C269" s="241"/>
      <c r="D269" s="15"/>
      <c r="E269" s="15"/>
    </row>
    <row r="270" spans="1:5" x14ac:dyDescent="0.35">
      <c r="A270" s="15"/>
      <c r="B270" s="241"/>
      <c r="C270" s="241"/>
      <c r="D270" s="15"/>
      <c r="E270" s="15"/>
    </row>
    <row r="271" spans="1:5" x14ac:dyDescent="0.35">
      <c r="A271" s="15"/>
      <c r="B271" s="241"/>
      <c r="C271" s="241"/>
      <c r="D271" s="15"/>
      <c r="E271" s="15"/>
    </row>
    <row r="272" spans="1:5" x14ac:dyDescent="0.35">
      <c r="A272" s="15"/>
      <c r="B272" s="241"/>
      <c r="C272" s="241"/>
      <c r="D272" s="15"/>
      <c r="E272" s="15"/>
    </row>
    <row r="273" spans="1:5" x14ac:dyDescent="0.35">
      <c r="A273" s="15"/>
      <c r="B273" s="241"/>
      <c r="C273" s="241"/>
      <c r="D273" s="15"/>
      <c r="E273" s="15"/>
    </row>
    <row r="274" spans="1:5" x14ac:dyDescent="0.35">
      <c r="A274" s="15"/>
      <c r="B274" s="241"/>
      <c r="C274" s="241"/>
      <c r="D274" s="15"/>
      <c r="E274" s="15"/>
    </row>
    <row r="275" spans="1:5" x14ac:dyDescent="0.35">
      <c r="A275" s="15"/>
      <c r="B275" s="241"/>
      <c r="C275" s="241"/>
      <c r="D275" s="15"/>
      <c r="E275" s="15"/>
    </row>
    <row r="276" spans="1:5" x14ac:dyDescent="0.35">
      <c r="A276" s="15"/>
      <c r="B276" s="241"/>
      <c r="C276" s="241"/>
      <c r="D276" s="15"/>
      <c r="E276" s="15"/>
    </row>
    <row r="277" spans="1:5" x14ac:dyDescent="0.35">
      <c r="A277" s="15"/>
      <c r="B277" s="241"/>
      <c r="C277" s="241"/>
      <c r="D277" s="15"/>
      <c r="E277" s="15"/>
    </row>
    <row r="278" spans="1:5" x14ac:dyDescent="0.35">
      <c r="A278" s="15"/>
      <c r="B278" s="241"/>
      <c r="C278" s="241"/>
      <c r="D278" s="15"/>
      <c r="E278" s="15"/>
    </row>
    <row r="279" spans="1:5" x14ac:dyDescent="0.35">
      <c r="A279" s="15"/>
      <c r="B279" s="241"/>
      <c r="C279" s="241"/>
      <c r="D279" s="15"/>
      <c r="E279" s="15"/>
    </row>
    <row r="280" spans="1:5" x14ac:dyDescent="0.35">
      <c r="A280" s="15"/>
      <c r="B280" s="241"/>
      <c r="C280" s="241"/>
      <c r="D280" s="15"/>
      <c r="E280" s="15"/>
    </row>
    <row r="281" spans="1:5" x14ac:dyDescent="0.35">
      <c r="A281" s="15"/>
      <c r="B281" s="241"/>
      <c r="C281" s="241"/>
      <c r="D281" s="15"/>
      <c r="E281" s="15"/>
    </row>
    <row r="282" spans="1:5" x14ac:dyDescent="0.35">
      <c r="A282" s="15"/>
      <c r="B282" s="241"/>
      <c r="C282" s="241"/>
      <c r="D282" s="15"/>
      <c r="E282" s="15"/>
    </row>
    <row r="283" spans="1:5" x14ac:dyDescent="0.35">
      <c r="A283" s="15"/>
      <c r="B283" s="241"/>
      <c r="C283" s="241"/>
      <c r="D283" s="15"/>
      <c r="E283" s="15"/>
    </row>
    <row r="284" spans="1:5" x14ac:dyDescent="0.35">
      <c r="A284" s="15"/>
      <c r="B284" s="241"/>
      <c r="C284" s="241"/>
      <c r="D284" s="15"/>
      <c r="E284" s="15"/>
    </row>
    <row r="285" spans="1:5" x14ac:dyDescent="0.35">
      <c r="A285" s="15"/>
      <c r="B285" s="241"/>
      <c r="C285" s="241"/>
      <c r="D285" s="15"/>
      <c r="E285" s="15"/>
    </row>
    <row r="286" spans="1:5" x14ac:dyDescent="0.35">
      <c r="A286" s="15"/>
      <c r="B286" s="241"/>
      <c r="C286" s="241"/>
      <c r="D286" s="15"/>
      <c r="E286" s="15"/>
    </row>
    <row r="287" spans="1:5" x14ac:dyDescent="0.35">
      <c r="A287" s="15"/>
      <c r="B287" s="241"/>
      <c r="C287" s="241"/>
      <c r="D287" s="15"/>
      <c r="E287" s="15"/>
    </row>
    <row r="288" spans="1:5" x14ac:dyDescent="0.35">
      <c r="A288" s="15"/>
      <c r="B288" s="241"/>
      <c r="C288" s="241"/>
      <c r="D288" s="15"/>
      <c r="E288" s="15"/>
    </row>
    <row r="289" spans="1:5" x14ac:dyDescent="0.35">
      <c r="A289" s="15"/>
      <c r="B289" s="241"/>
      <c r="C289" s="241"/>
      <c r="D289" s="15"/>
      <c r="E289" s="15"/>
    </row>
    <row r="290" spans="1:5" x14ac:dyDescent="0.35">
      <c r="A290" s="15"/>
      <c r="B290" s="241"/>
      <c r="C290" s="241"/>
      <c r="D290" s="15"/>
      <c r="E290" s="15"/>
    </row>
    <row r="291" spans="1:5" x14ac:dyDescent="0.35">
      <c r="A291" s="15"/>
      <c r="B291" s="241"/>
      <c r="C291" s="241"/>
      <c r="D291" s="15"/>
      <c r="E291" s="15"/>
    </row>
    <row r="292" spans="1:5" x14ac:dyDescent="0.35">
      <c r="A292" s="15"/>
      <c r="B292" s="241"/>
      <c r="C292" s="241"/>
      <c r="D292" s="15"/>
      <c r="E292" s="15"/>
    </row>
    <row r="293" spans="1:5" x14ac:dyDescent="0.35">
      <c r="A293" s="15"/>
      <c r="B293" s="241"/>
      <c r="C293" s="241"/>
      <c r="D293" s="15"/>
      <c r="E293" s="15"/>
    </row>
    <row r="294" spans="1:5" x14ac:dyDescent="0.35">
      <c r="A294" s="15"/>
      <c r="B294" s="241"/>
      <c r="C294" s="241"/>
      <c r="D294" s="15"/>
      <c r="E294" s="15"/>
    </row>
    <row r="295" spans="1:5" x14ac:dyDescent="0.35">
      <c r="A295" s="15"/>
      <c r="B295" s="241"/>
      <c r="C295" s="241"/>
      <c r="D295" s="15"/>
      <c r="E295" s="15"/>
    </row>
    <row r="296" spans="1:5" x14ac:dyDescent="0.35">
      <c r="A296" s="15"/>
      <c r="B296" s="241"/>
      <c r="C296" s="241"/>
      <c r="D296" s="15"/>
      <c r="E296" s="15"/>
    </row>
    <row r="297" spans="1:5" x14ac:dyDescent="0.35">
      <c r="A297" s="15"/>
      <c r="B297" s="241"/>
      <c r="C297" s="241"/>
      <c r="D297" s="15"/>
      <c r="E297" s="15"/>
    </row>
    <row r="298" spans="1:5" x14ac:dyDescent="0.35">
      <c r="A298" s="15"/>
      <c r="B298" s="241"/>
      <c r="C298" s="241"/>
      <c r="D298" s="15"/>
      <c r="E298" s="15"/>
    </row>
    <row r="299" spans="1:5" x14ac:dyDescent="0.35">
      <c r="A299" s="15"/>
      <c r="B299" s="241"/>
      <c r="C299" s="241"/>
      <c r="D299" s="15"/>
      <c r="E299" s="15"/>
    </row>
    <row r="300" spans="1:5" x14ac:dyDescent="0.35">
      <c r="A300" s="15"/>
      <c r="B300" s="241"/>
      <c r="C300" s="241"/>
      <c r="D300" s="15"/>
      <c r="E300" s="15"/>
    </row>
    <row r="301" spans="1:5" x14ac:dyDescent="0.35">
      <c r="A301" s="15"/>
      <c r="B301" s="241"/>
      <c r="C301" s="241"/>
      <c r="D301" s="15"/>
      <c r="E301" s="15"/>
    </row>
    <row r="302" spans="1:5" x14ac:dyDescent="0.35">
      <c r="A302" s="15"/>
      <c r="B302" s="241"/>
      <c r="C302" s="241"/>
      <c r="D302" s="15"/>
      <c r="E302" s="15"/>
    </row>
    <row r="303" spans="1:5" x14ac:dyDescent="0.35">
      <c r="A303" s="15"/>
      <c r="B303" s="241"/>
      <c r="C303" s="241"/>
      <c r="D303" s="15"/>
      <c r="E303" s="15"/>
    </row>
    <row r="304" spans="1:5" x14ac:dyDescent="0.35">
      <c r="A304" s="15"/>
      <c r="B304" s="241"/>
      <c r="C304" s="241"/>
      <c r="D304" s="15"/>
      <c r="E304" s="15"/>
    </row>
    <row r="305" spans="1:5" x14ac:dyDescent="0.35">
      <c r="A305" s="15"/>
      <c r="B305" s="241"/>
      <c r="C305" s="241"/>
      <c r="D305" s="15"/>
      <c r="E305" s="15"/>
    </row>
    <row r="306" spans="1:5" x14ac:dyDescent="0.35">
      <c r="A306" s="15"/>
      <c r="B306" s="241"/>
      <c r="C306" s="241"/>
      <c r="D306" s="15"/>
      <c r="E306" s="15"/>
    </row>
    <row r="307" spans="1:5" x14ac:dyDescent="0.35">
      <c r="A307" s="15"/>
      <c r="B307" s="241"/>
      <c r="C307" s="241"/>
      <c r="D307" s="15"/>
      <c r="E307" s="15"/>
    </row>
    <row r="308" spans="1:5" x14ac:dyDescent="0.35">
      <c r="A308" s="15"/>
      <c r="B308" s="241"/>
      <c r="C308" s="241"/>
      <c r="D308" s="15"/>
      <c r="E308" s="15"/>
    </row>
    <row r="309" spans="1:5" x14ac:dyDescent="0.35">
      <c r="A309" s="15"/>
      <c r="B309" s="241"/>
      <c r="C309" s="241"/>
      <c r="D309" s="15"/>
      <c r="E309" s="15"/>
    </row>
    <row r="310" spans="1:5" x14ac:dyDescent="0.35">
      <c r="A310" s="15"/>
      <c r="B310" s="241"/>
      <c r="C310" s="241"/>
      <c r="D310" s="15"/>
      <c r="E310" s="15"/>
    </row>
    <row r="311" spans="1:5" x14ac:dyDescent="0.35">
      <c r="A311" s="15"/>
      <c r="B311" s="241"/>
      <c r="C311" s="241"/>
      <c r="D311" s="15"/>
      <c r="E311" s="15"/>
    </row>
    <row r="312" spans="1:5" x14ac:dyDescent="0.35">
      <c r="A312" s="15"/>
      <c r="B312" s="241"/>
      <c r="C312" s="241"/>
      <c r="D312" s="15"/>
      <c r="E312" s="15"/>
    </row>
    <row r="313" spans="1:5" x14ac:dyDescent="0.35">
      <c r="A313" s="15"/>
      <c r="B313" s="241"/>
      <c r="C313" s="241"/>
      <c r="D313" s="15"/>
      <c r="E313" s="15"/>
    </row>
    <row r="314" spans="1:5" x14ac:dyDescent="0.35">
      <c r="A314" s="15"/>
      <c r="B314" s="241"/>
      <c r="C314" s="241"/>
      <c r="D314" s="15"/>
      <c r="E314" s="15"/>
    </row>
    <row r="315" spans="1:5" x14ac:dyDescent="0.35">
      <c r="A315" s="15"/>
      <c r="B315" s="241"/>
      <c r="C315" s="241"/>
      <c r="D315" s="15"/>
      <c r="E315" s="15"/>
    </row>
    <row r="316" spans="1:5" x14ac:dyDescent="0.35">
      <c r="A316" s="15"/>
      <c r="B316" s="241"/>
      <c r="C316" s="241"/>
      <c r="D316" s="15"/>
      <c r="E316" s="15"/>
    </row>
    <row r="317" spans="1:5" x14ac:dyDescent="0.35">
      <c r="A317" s="15"/>
      <c r="B317" s="241"/>
      <c r="C317" s="241"/>
      <c r="D317" s="15"/>
      <c r="E317" s="15"/>
    </row>
    <row r="318" spans="1:5" x14ac:dyDescent="0.35">
      <c r="A318" s="15"/>
      <c r="B318" s="241"/>
      <c r="C318" s="241"/>
      <c r="D318" s="15"/>
      <c r="E318" s="15"/>
    </row>
    <row r="319" spans="1:5" x14ac:dyDescent="0.35">
      <c r="A319" s="15"/>
      <c r="B319" s="241"/>
      <c r="C319" s="241"/>
      <c r="D319" s="15"/>
      <c r="E319" s="15"/>
    </row>
    <row r="320" spans="1:5" x14ac:dyDescent="0.35">
      <c r="A320" s="15"/>
      <c r="B320" s="241"/>
      <c r="C320" s="241"/>
      <c r="D320" s="15"/>
      <c r="E320" s="15"/>
    </row>
    <row r="321" spans="1:5" x14ac:dyDescent="0.35">
      <c r="A321" s="15"/>
      <c r="B321" s="241"/>
      <c r="C321" s="241"/>
      <c r="D321" s="15"/>
      <c r="E321" s="15"/>
    </row>
    <row r="322" spans="1:5" x14ac:dyDescent="0.35">
      <c r="A322" s="15"/>
      <c r="B322" s="241"/>
      <c r="C322" s="241"/>
      <c r="D322" s="15"/>
      <c r="E322" s="15"/>
    </row>
    <row r="323" spans="1:5" x14ac:dyDescent="0.35">
      <c r="A323" s="15"/>
      <c r="B323" s="241"/>
      <c r="C323" s="241"/>
      <c r="D323" s="15"/>
      <c r="E323" s="15"/>
    </row>
    <row r="324" spans="1:5" x14ac:dyDescent="0.35">
      <c r="A324" s="15"/>
      <c r="B324" s="241"/>
      <c r="C324" s="241"/>
      <c r="D324" s="15"/>
      <c r="E324" s="15"/>
    </row>
    <row r="325" spans="1:5" x14ac:dyDescent="0.35">
      <c r="A325" s="15"/>
      <c r="B325" s="241"/>
      <c r="C325" s="241"/>
      <c r="D325" s="15"/>
      <c r="E325" s="15"/>
    </row>
    <row r="326" spans="1:5" x14ac:dyDescent="0.35">
      <c r="A326" s="15"/>
      <c r="B326" s="241"/>
      <c r="C326" s="241"/>
      <c r="D326" s="15"/>
      <c r="E326" s="15"/>
    </row>
    <row r="327" spans="1:5" x14ac:dyDescent="0.35">
      <c r="A327" s="15"/>
      <c r="B327" s="241"/>
      <c r="C327" s="241"/>
      <c r="D327" s="15"/>
      <c r="E327" s="15"/>
    </row>
    <row r="328" spans="1:5" x14ac:dyDescent="0.35">
      <c r="A328" s="15"/>
      <c r="B328" s="241"/>
      <c r="C328" s="241"/>
      <c r="D328" s="15"/>
      <c r="E328" s="15"/>
    </row>
    <row r="329" spans="1:5" x14ac:dyDescent="0.35">
      <c r="A329" s="15"/>
      <c r="B329" s="241"/>
      <c r="C329" s="241"/>
      <c r="D329" s="15"/>
      <c r="E329" s="15"/>
    </row>
    <row r="330" spans="1:5" x14ac:dyDescent="0.35">
      <c r="A330" s="15"/>
      <c r="B330" s="241"/>
      <c r="C330" s="241"/>
      <c r="D330" s="15"/>
      <c r="E330" s="15"/>
    </row>
    <row r="331" spans="1:5" x14ac:dyDescent="0.35">
      <c r="A331" s="15"/>
      <c r="B331" s="241"/>
      <c r="C331" s="241"/>
      <c r="D331" s="15"/>
      <c r="E331" s="15"/>
    </row>
    <row r="332" spans="1:5" x14ac:dyDescent="0.35">
      <c r="A332" s="15"/>
      <c r="B332" s="241"/>
      <c r="C332" s="241"/>
      <c r="D332" s="15"/>
      <c r="E332" s="15"/>
    </row>
    <row r="333" spans="1:5" x14ac:dyDescent="0.35">
      <c r="A333" s="15"/>
      <c r="B333" s="241"/>
      <c r="C333" s="241"/>
      <c r="D333" s="15"/>
      <c r="E333" s="15"/>
    </row>
    <row r="334" spans="1:5" x14ac:dyDescent="0.35">
      <c r="A334" s="15"/>
      <c r="B334" s="241"/>
      <c r="C334" s="241"/>
      <c r="D334" s="15"/>
      <c r="E334" s="15"/>
    </row>
    <row r="335" spans="1:5" x14ac:dyDescent="0.35">
      <c r="A335" s="15"/>
      <c r="B335" s="241"/>
      <c r="C335" s="241"/>
      <c r="D335" s="15"/>
      <c r="E335" s="15"/>
    </row>
    <row r="336" spans="1:5" x14ac:dyDescent="0.35">
      <c r="A336" s="15"/>
      <c r="B336" s="241"/>
      <c r="C336" s="241"/>
      <c r="D336" s="15"/>
      <c r="E336" s="15"/>
    </row>
    <row r="337" spans="1:5" x14ac:dyDescent="0.35">
      <c r="A337" s="15"/>
      <c r="B337" s="241"/>
      <c r="C337" s="241"/>
      <c r="D337" s="15"/>
      <c r="E337" s="15"/>
    </row>
    <row r="338" spans="1:5" x14ac:dyDescent="0.35">
      <c r="A338" s="15"/>
      <c r="B338" s="241"/>
      <c r="C338" s="241"/>
      <c r="D338" s="15"/>
      <c r="E338" s="15"/>
    </row>
    <row r="339" spans="1:5" x14ac:dyDescent="0.35">
      <c r="A339" s="15"/>
      <c r="B339" s="241"/>
      <c r="C339" s="241"/>
      <c r="D339" s="15"/>
      <c r="E339" s="15"/>
    </row>
    <row r="340" spans="1:5" x14ac:dyDescent="0.35">
      <c r="A340" s="15"/>
      <c r="B340" s="241"/>
      <c r="C340" s="241"/>
      <c r="D340" s="15"/>
      <c r="E340" s="15"/>
    </row>
    <row r="341" spans="1:5" x14ac:dyDescent="0.35">
      <c r="A341" s="15"/>
      <c r="B341" s="241"/>
      <c r="C341" s="241"/>
      <c r="D341" s="15"/>
      <c r="E341" s="15"/>
    </row>
    <row r="342" spans="1:5" x14ac:dyDescent="0.35">
      <c r="A342" s="15"/>
      <c r="B342" s="241"/>
      <c r="C342" s="241"/>
      <c r="D342" s="15"/>
      <c r="E342" s="15"/>
    </row>
    <row r="343" spans="1:5" x14ac:dyDescent="0.35">
      <c r="A343" s="15"/>
      <c r="B343" s="241"/>
      <c r="C343" s="241"/>
      <c r="D343" s="15"/>
      <c r="E343" s="15"/>
    </row>
    <row r="344" spans="1:5" x14ac:dyDescent="0.35">
      <c r="A344" s="15"/>
      <c r="B344" s="241"/>
      <c r="C344" s="241"/>
      <c r="D344" s="15"/>
      <c r="E344" s="15"/>
    </row>
    <row r="345" spans="1:5" x14ac:dyDescent="0.35">
      <c r="A345" s="15"/>
      <c r="B345" s="241"/>
      <c r="C345" s="241"/>
      <c r="D345" s="15"/>
      <c r="E345" s="15"/>
    </row>
    <row r="346" spans="1:5" x14ac:dyDescent="0.35">
      <c r="A346" s="15"/>
      <c r="B346" s="241"/>
      <c r="C346" s="241"/>
      <c r="D346" s="15"/>
      <c r="E346" s="15"/>
    </row>
    <row r="347" spans="1:5" x14ac:dyDescent="0.35">
      <c r="A347" s="15"/>
      <c r="B347" s="241"/>
      <c r="C347" s="241"/>
      <c r="D347" s="15"/>
      <c r="E347" s="15"/>
    </row>
    <row r="348" spans="1:5" x14ac:dyDescent="0.35">
      <c r="A348" s="15"/>
      <c r="B348" s="241"/>
      <c r="C348" s="241"/>
      <c r="D348" s="15"/>
      <c r="E348" s="15"/>
    </row>
    <row r="349" spans="1:5" x14ac:dyDescent="0.35">
      <c r="A349" s="15"/>
      <c r="B349" s="241"/>
      <c r="C349" s="241"/>
      <c r="D349" s="15"/>
      <c r="E349" s="15"/>
    </row>
    <row r="350" spans="1:5" x14ac:dyDescent="0.35">
      <c r="A350" s="15"/>
      <c r="B350" s="241"/>
      <c r="C350" s="241"/>
      <c r="D350" s="15"/>
      <c r="E350" s="15"/>
    </row>
    <row r="351" spans="1:5" x14ac:dyDescent="0.35">
      <c r="A351" s="15"/>
      <c r="B351" s="241"/>
      <c r="C351" s="241"/>
      <c r="D351" s="15"/>
      <c r="E351" s="15"/>
    </row>
    <row r="352" spans="1:5" x14ac:dyDescent="0.35">
      <c r="A352" s="15"/>
      <c r="B352" s="241"/>
      <c r="C352" s="241"/>
      <c r="D352" s="15"/>
      <c r="E352" s="15"/>
    </row>
    <row r="353" spans="1:5" x14ac:dyDescent="0.35">
      <c r="A353" s="15"/>
      <c r="B353" s="241"/>
      <c r="C353" s="241"/>
      <c r="D353" s="15"/>
      <c r="E353" s="15"/>
    </row>
    <row r="354" spans="1:5" x14ac:dyDescent="0.35">
      <c r="A354" s="15"/>
      <c r="B354" s="241"/>
      <c r="C354" s="241"/>
      <c r="D354" s="15"/>
      <c r="E354" s="15"/>
    </row>
    <row r="355" spans="1:5" x14ac:dyDescent="0.35">
      <c r="A355" s="15"/>
      <c r="B355" s="241"/>
      <c r="C355" s="241"/>
      <c r="D355" s="15"/>
      <c r="E355" s="15"/>
    </row>
    <row r="356" spans="1:5" x14ac:dyDescent="0.35">
      <c r="A356" s="15"/>
      <c r="B356" s="241"/>
      <c r="C356" s="241"/>
      <c r="D356" s="15"/>
      <c r="E356" s="15"/>
    </row>
    <row r="357" spans="1:5" x14ac:dyDescent="0.35">
      <c r="A357" s="15"/>
      <c r="B357" s="241"/>
      <c r="C357" s="241"/>
      <c r="D357" s="15"/>
      <c r="E357" s="15"/>
    </row>
    <row r="358" spans="1:5" x14ac:dyDescent="0.35">
      <c r="A358" s="15"/>
      <c r="B358" s="241"/>
      <c r="C358" s="241"/>
      <c r="D358" s="15"/>
      <c r="E358" s="15"/>
    </row>
    <row r="359" spans="1:5" x14ac:dyDescent="0.35">
      <c r="A359" s="15"/>
      <c r="B359" s="241"/>
      <c r="C359" s="241"/>
      <c r="D359" s="15"/>
      <c r="E359" s="15"/>
    </row>
    <row r="360" spans="1:5" x14ac:dyDescent="0.35">
      <c r="A360" s="15"/>
      <c r="B360" s="241"/>
      <c r="C360" s="241"/>
      <c r="D360" s="15"/>
      <c r="E360" s="15"/>
    </row>
    <row r="361" spans="1:5" x14ac:dyDescent="0.35">
      <c r="A361" s="15"/>
      <c r="B361" s="241"/>
      <c r="C361" s="241"/>
      <c r="D361" s="15"/>
      <c r="E361" s="15"/>
    </row>
    <row r="362" spans="1:5" x14ac:dyDescent="0.35">
      <c r="A362" s="15"/>
      <c r="B362" s="241"/>
      <c r="C362" s="241"/>
      <c r="D362" s="15"/>
      <c r="E362" s="15"/>
    </row>
    <row r="363" spans="1:5" x14ac:dyDescent="0.35">
      <c r="A363" s="15"/>
      <c r="B363" s="241"/>
      <c r="C363" s="241"/>
      <c r="D363" s="15"/>
      <c r="E363" s="15"/>
    </row>
    <row r="364" spans="1:5" x14ac:dyDescent="0.35">
      <c r="A364" s="15"/>
      <c r="B364" s="241"/>
      <c r="C364" s="241"/>
      <c r="D364" s="15"/>
      <c r="E364" s="15"/>
    </row>
    <row r="365" spans="1:5" x14ac:dyDescent="0.35">
      <c r="A365" s="15"/>
      <c r="B365" s="241"/>
      <c r="C365" s="241"/>
      <c r="D365" s="15"/>
      <c r="E365" s="15"/>
    </row>
    <row r="366" spans="1:5" x14ac:dyDescent="0.35">
      <c r="A366" s="15"/>
      <c r="B366" s="241"/>
      <c r="C366" s="241"/>
      <c r="D366" s="15"/>
      <c r="E366" s="15"/>
    </row>
    <row r="367" spans="1:5" x14ac:dyDescent="0.35">
      <c r="A367" s="15"/>
      <c r="B367" s="241"/>
      <c r="C367" s="241"/>
      <c r="D367" s="15"/>
      <c r="E367" s="15"/>
    </row>
    <row r="368" spans="1:5" x14ac:dyDescent="0.35">
      <c r="A368" s="15"/>
      <c r="B368" s="241"/>
      <c r="C368" s="241"/>
      <c r="D368" s="15"/>
      <c r="E368" s="15"/>
    </row>
    <row r="369" spans="1:5" x14ac:dyDescent="0.35">
      <c r="A369" s="15"/>
      <c r="B369" s="241"/>
      <c r="C369" s="241"/>
      <c r="D369" s="15"/>
      <c r="E369" s="15"/>
    </row>
    <row r="370" spans="1:5" x14ac:dyDescent="0.35">
      <c r="A370" s="15"/>
      <c r="B370" s="241"/>
      <c r="C370" s="241"/>
      <c r="D370" s="15"/>
      <c r="E370" s="15"/>
    </row>
    <row r="371" spans="1:5" x14ac:dyDescent="0.35">
      <c r="A371" s="15"/>
      <c r="B371" s="241"/>
      <c r="C371" s="241"/>
      <c r="D371" s="15"/>
      <c r="E371" s="15"/>
    </row>
    <row r="372" spans="1:5" x14ac:dyDescent="0.35">
      <c r="A372" s="15"/>
      <c r="B372" s="241"/>
      <c r="C372" s="241"/>
      <c r="D372" s="15"/>
      <c r="E372" s="15"/>
    </row>
    <row r="373" spans="1:5" x14ac:dyDescent="0.35">
      <c r="A373" s="15"/>
      <c r="B373" s="241"/>
      <c r="C373" s="241"/>
      <c r="D373" s="15"/>
      <c r="E373" s="15"/>
    </row>
    <row r="374" spans="1:5" x14ac:dyDescent="0.35">
      <c r="A374" s="15"/>
      <c r="B374" s="241"/>
      <c r="C374" s="241"/>
      <c r="D374" s="15"/>
      <c r="E374" s="15"/>
    </row>
    <row r="375" spans="1:5" x14ac:dyDescent="0.35">
      <c r="A375" s="15"/>
      <c r="B375" s="241"/>
      <c r="C375" s="241"/>
      <c r="D375" s="15"/>
      <c r="E375" s="15"/>
    </row>
    <row r="376" spans="1:5" x14ac:dyDescent="0.35">
      <c r="A376" s="15"/>
      <c r="B376" s="241"/>
      <c r="C376" s="241"/>
      <c r="D376" s="15"/>
      <c r="E376" s="15"/>
    </row>
    <row r="377" spans="1:5" x14ac:dyDescent="0.35">
      <c r="A377" s="15"/>
      <c r="B377" s="241"/>
      <c r="C377" s="241"/>
      <c r="D377" s="15"/>
      <c r="E377" s="15"/>
    </row>
    <row r="378" spans="1:5" x14ac:dyDescent="0.35">
      <c r="A378" s="15"/>
      <c r="B378" s="241"/>
      <c r="C378" s="241"/>
      <c r="D378" s="15"/>
      <c r="E378" s="15"/>
    </row>
    <row r="379" spans="1:5" x14ac:dyDescent="0.35">
      <c r="A379" s="15"/>
      <c r="B379" s="241"/>
      <c r="C379" s="241"/>
      <c r="D379" s="15"/>
      <c r="E379" s="15"/>
    </row>
    <row r="380" spans="1:5" x14ac:dyDescent="0.35">
      <c r="A380" s="15"/>
      <c r="B380" s="241"/>
      <c r="C380" s="241"/>
      <c r="D380" s="15"/>
      <c r="E380" s="15"/>
    </row>
    <row r="381" spans="1:5" x14ac:dyDescent="0.35">
      <c r="A381" s="15"/>
      <c r="B381" s="241"/>
      <c r="C381" s="241"/>
      <c r="D381" s="15"/>
      <c r="E381" s="15"/>
    </row>
    <row r="382" spans="1:5" x14ac:dyDescent="0.35">
      <c r="A382" s="15"/>
      <c r="B382" s="241"/>
      <c r="C382" s="241"/>
      <c r="D382" s="15"/>
      <c r="E382" s="15"/>
    </row>
    <row r="383" spans="1:5" x14ac:dyDescent="0.35">
      <c r="A383" s="15"/>
      <c r="B383" s="241"/>
      <c r="C383" s="241"/>
      <c r="D383" s="15"/>
      <c r="E383" s="15"/>
    </row>
    <row r="384" spans="1:5" x14ac:dyDescent="0.35">
      <c r="A384" s="15"/>
      <c r="B384" s="241"/>
      <c r="C384" s="241"/>
      <c r="D384" s="15"/>
      <c r="E384" s="15"/>
    </row>
    <row r="385" spans="1:5" x14ac:dyDescent="0.35">
      <c r="A385" s="15"/>
      <c r="B385" s="241"/>
      <c r="C385" s="241"/>
      <c r="D385" s="15"/>
      <c r="E385" s="15"/>
    </row>
    <row r="386" spans="1:5" x14ac:dyDescent="0.35">
      <c r="A386" s="15"/>
      <c r="C386" s="241"/>
      <c r="D386" s="15"/>
      <c r="E386" s="15"/>
    </row>
    <row r="387" spans="1:5" x14ac:dyDescent="0.35">
      <c r="C387" s="241"/>
      <c r="D387" s="15"/>
      <c r="E387" s="15"/>
    </row>
  </sheetData>
  <mergeCells count="5">
    <mergeCell ref="A3:B3"/>
    <mergeCell ref="A11:B11"/>
    <mergeCell ref="A26:B26"/>
    <mergeCell ref="A56:B56"/>
    <mergeCell ref="A22:B22"/>
  </mergeCells>
  <printOptions horizontalCentered="1"/>
  <pageMargins left="0.55118110236220474" right="0.55118110236220474" top="0.59055118110236227" bottom="0.47244094488188981" header="0" footer="0.19685039370078741"/>
  <pageSetup paperSize="9" scale="83" fitToHeight="3" orientation="portrait" r:id="rId1"/>
  <headerFooter alignWithMargins="0">
    <oddFooter>&amp;L&amp;"Arial,Obyčejné"&amp;9Závěrečný účet za rok 2022</oddFooter>
  </headerFooter>
  <rowBreaks count="1" manualBreakCount="1">
    <brk id="25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J60"/>
  <sheetViews>
    <sheetView view="pageBreakPreview" zoomScale="80" zoomScaleNormal="100" zoomScaleSheetLayoutView="80" workbookViewId="0">
      <selection activeCell="H2" sqref="H2"/>
    </sheetView>
  </sheetViews>
  <sheetFormatPr defaultRowHeight="13.5" x14ac:dyDescent="0.35"/>
  <cols>
    <col min="1" max="1" width="8.3984375" style="160" customWidth="1"/>
    <col min="2" max="2" width="15.1328125" style="160" customWidth="1"/>
    <col min="3" max="3" width="52.86328125" style="160" customWidth="1"/>
    <col min="4" max="4" width="0.59765625" style="160" hidden="1" customWidth="1"/>
    <col min="5" max="5" width="16.73046875" style="160" customWidth="1"/>
    <col min="6" max="6" width="17.265625" style="160" customWidth="1"/>
    <col min="7" max="7" width="11.59765625" style="160" customWidth="1"/>
    <col min="8" max="8" width="11.265625" style="160" bestFit="1" customWidth="1"/>
    <col min="9" max="256" width="9.1328125" style="160"/>
    <col min="257" max="257" width="8.3984375" style="160" customWidth="1"/>
    <col min="258" max="258" width="15.1328125" style="160" customWidth="1"/>
    <col min="259" max="259" width="52.86328125" style="160" customWidth="1"/>
    <col min="260" max="260" width="0" style="160" hidden="1" customWidth="1"/>
    <col min="261" max="261" width="16.73046875" style="160" customWidth="1"/>
    <col min="262" max="262" width="15.3984375" style="160" customWidth="1"/>
    <col min="263" max="263" width="11.59765625" style="160" customWidth="1"/>
    <col min="264" max="264" width="11.265625" style="160" bestFit="1" customWidth="1"/>
    <col min="265" max="512" width="9.1328125" style="160"/>
    <col min="513" max="513" width="8.3984375" style="160" customWidth="1"/>
    <col min="514" max="514" width="15.1328125" style="160" customWidth="1"/>
    <col min="515" max="515" width="52.86328125" style="160" customWidth="1"/>
    <col min="516" max="516" width="0" style="160" hidden="1" customWidth="1"/>
    <col min="517" max="517" width="16.73046875" style="160" customWidth="1"/>
    <col min="518" max="518" width="15.3984375" style="160" customWidth="1"/>
    <col min="519" max="519" width="11.59765625" style="160" customWidth="1"/>
    <col min="520" max="520" width="11.265625" style="160" bestFit="1" customWidth="1"/>
    <col min="521" max="768" width="9.1328125" style="160"/>
    <col min="769" max="769" width="8.3984375" style="160" customWidth="1"/>
    <col min="770" max="770" width="15.1328125" style="160" customWidth="1"/>
    <col min="771" max="771" width="52.86328125" style="160" customWidth="1"/>
    <col min="772" max="772" width="0" style="160" hidden="1" customWidth="1"/>
    <col min="773" max="773" width="16.73046875" style="160" customWidth="1"/>
    <col min="774" max="774" width="15.3984375" style="160" customWidth="1"/>
    <col min="775" max="775" width="11.59765625" style="160" customWidth="1"/>
    <col min="776" max="776" width="11.265625" style="160" bestFit="1" customWidth="1"/>
    <col min="777" max="1024" width="9.1328125" style="160"/>
    <col min="1025" max="1025" width="8.3984375" style="160" customWidth="1"/>
    <col min="1026" max="1026" width="15.1328125" style="160" customWidth="1"/>
    <col min="1027" max="1027" width="52.86328125" style="160" customWidth="1"/>
    <col min="1028" max="1028" width="0" style="160" hidden="1" customWidth="1"/>
    <col min="1029" max="1029" width="16.73046875" style="160" customWidth="1"/>
    <col min="1030" max="1030" width="15.3984375" style="160" customWidth="1"/>
    <col min="1031" max="1031" width="11.59765625" style="160" customWidth="1"/>
    <col min="1032" max="1032" width="11.265625" style="160" bestFit="1" customWidth="1"/>
    <col min="1033" max="1280" width="9.1328125" style="160"/>
    <col min="1281" max="1281" width="8.3984375" style="160" customWidth="1"/>
    <col min="1282" max="1282" width="15.1328125" style="160" customWidth="1"/>
    <col min="1283" max="1283" width="52.86328125" style="160" customWidth="1"/>
    <col min="1284" max="1284" width="0" style="160" hidden="1" customWidth="1"/>
    <col min="1285" max="1285" width="16.73046875" style="160" customWidth="1"/>
    <col min="1286" max="1286" width="15.3984375" style="160" customWidth="1"/>
    <col min="1287" max="1287" width="11.59765625" style="160" customWidth="1"/>
    <col min="1288" max="1288" width="11.265625" style="160" bestFit="1" customWidth="1"/>
    <col min="1289" max="1536" width="9.1328125" style="160"/>
    <col min="1537" max="1537" width="8.3984375" style="160" customWidth="1"/>
    <col min="1538" max="1538" width="15.1328125" style="160" customWidth="1"/>
    <col min="1539" max="1539" width="52.86328125" style="160" customWidth="1"/>
    <col min="1540" max="1540" width="0" style="160" hidden="1" customWidth="1"/>
    <col min="1541" max="1541" width="16.73046875" style="160" customWidth="1"/>
    <col min="1542" max="1542" width="15.3984375" style="160" customWidth="1"/>
    <col min="1543" max="1543" width="11.59765625" style="160" customWidth="1"/>
    <col min="1544" max="1544" width="11.265625" style="160" bestFit="1" customWidth="1"/>
    <col min="1545" max="1792" width="9.1328125" style="160"/>
    <col min="1793" max="1793" width="8.3984375" style="160" customWidth="1"/>
    <col min="1794" max="1794" width="15.1328125" style="160" customWidth="1"/>
    <col min="1795" max="1795" width="52.86328125" style="160" customWidth="1"/>
    <col min="1796" max="1796" width="0" style="160" hidden="1" customWidth="1"/>
    <col min="1797" max="1797" width="16.73046875" style="160" customWidth="1"/>
    <col min="1798" max="1798" width="15.3984375" style="160" customWidth="1"/>
    <col min="1799" max="1799" width="11.59765625" style="160" customWidth="1"/>
    <col min="1800" max="1800" width="11.265625" style="160" bestFit="1" customWidth="1"/>
    <col min="1801" max="2048" width="9.1328125" style="160"/>
    <col min="2049" max="2049" width="8.3984375" style="160" customWidth="1"/>
    <col min="2050" max="2050" width="15.1328125" style="160" customWidth="1"/>
    <col min="2051" max="2051" width="52.86328125" style="160" customWidth="1"/>
    <col min="2052" max="2052" width="0" style="160" hidden="1" customWidth="1"/>
    <col min="2053" max="2053" width="16.73046875" style="160" customWidth="1"/>
    <col min="2054" max="2054" width="15.3984375" style="160" customWidth="1"/>
    <col min="2055" max="2055" width="11.59765625" style="160" customWidth="1"/>
    <col min="2056" max="2056" width="11.265625" style="160" bestFit="1" customWidth="1"/>
    <col min="2057" max="2304" width="9.1328125" style="160"/>
    <col min="2305" max="2305" width="8.3984375" style="160" customWidth="1"/>
    <col min="2306" max="2306" width="15.1328125" style="160" customWidth="1"/>
    <col min="2307" max="2307" width="52.86328125" style="160" customWidth="1"/>
    <col min="2308" max="2308" width="0" style="160" hidden="1" customWidth="1"/>
    <col min="2309" max="2309" width="16.73046875" style="160" customWidth="1"/>
    <col min="2310" max="2310" width="15.3984375" style="160" customWidth="1"/>
    <col min="2311" max="2311" width="11.59765625" style="160" customWidth="1"/>
    <col min="2312" max="2312" width="11.265625" style="160" bestFit="1" customWidth="1"/>
    <col min="2313" max="2560" width="9.1328125" style="160"/>
    <col min="2561" max="2561" width="8.3984375" style="160" customWidth="1"/>
    <col min="2562" max="2562" width="15.1328125" style="160" customWidth="1"/>
    <col min="2563" max="2563" width="52.86328125" style="160" customWidth="1"/>
    <col min="2564" max="2564" width="0" style="160" hidden="1" customWidth="1"/>
    <col min="2565" max="2565" width="16.73046875" style="160" customWidth="1"/>
    <col min="2566" max="2566" width="15.3984375" style="160" customWidth="1"/>
    <col min="2567" max="2567" width="11.59765625" style="160" customWidth="1"/>
    <col min="2568" max="2568" width="11.265625" style="160" bestFit="1" customWidth="1"/>
    <col min="2569" max="2816" width="9.1328125" style="160"/>
    <col min="2817" max="2817" width="8.3984375" style="160" customWidth="1"/>
    <col min="2818" max="2818" width="15.1328125" style="160" customWidth="1"/>
    <col min="2819" max="2819" width="52.86328125" style="160" customWidth="1"/>
    <col min="2820" max="2820" width="0" style="160" hidden="1" customWidth="1"/>
    <col min="2821" max="2821" width="16.73046875" style="160" customWidth="1"/>
    <col min="2822" max="2822" width="15.3984375" style="160" customWidth="1"/>
    <col min="2823" max="2823" width="11.59765625" style="160" customWidth="1"/>
    <col min="2824" max="2824" width="11.265625" style="160" bestFit="1" customWidth="1"/>
    <col min="2825" max="3072" width="9.1328125" style="160"/>
    <col min="3073" max="3073" width="8.3984375" style="160" customWidth="1"/>
    <col min="3074" max="3074" width="15.1328125" style="160" customWidth="1"/>
    <col min="3075" max="3075" width="52.86328125" style="160" customWidth="1"/>
    <col min="3076" max="3076" width="0" style="160" hidden="1" customWidth="1"/>
    <col min="3077" max="3077" width="16.73046875" style="160" customWidth="1"/>
    <col min="3078" max="3078" width="15.3984375" style="160" customWidth="1"/>
    <col min="3079" max="3079" width="11.59765625" style="160" customWidth="1"/>
    <col min="3080" max="3080" width="11.265625" style="160" bestFit="1" customWidth="1"/>
    <col min="3081" max="3328" width="9.1328125" style="160"/>
    <col min="3329" max="3329" width="8.3984375" style="160" customWidth="1"/>
    <col min="3330" max="3330" width="15.1328125" style="160" customWidth="1"/>
    <col min="3331" max="3331" width="52.86328125" style="160" customWidth="1"/>
    <col min="3332" max="3332" width="0" style="160" hidden="1" customWidth="1"/>
    <col min="3333" max="3333" width="16.73046875" style="160" customWidth="1"/>
    <col min="3334" max="3334" width="15.3984375" style="160" customWidth="1"/>
    <col min="3335" max="3335" width="11.59765625" style="160" customWidth="1"/>
    <col min="3336" max="3336" width="11.265625" style="160" bestFit="1" customWidth="1"/>
    <col min="3337" max="3584" width="9.1328125" style="160"/>
    <col min="3585" max="3585" width="8.3984375" style="160" customWidth="1"/>
    <col min="3586" max="3586" width="15.1328125" style="160" customWidth="1"/>
    <col min="3587" max="3587" width="52.86328125" style="160" customWidth="1"/>
    <col min="3588" max="3588" width="0" style="160" hidden="1" customWidth="1"/>
    <col min="3589" max="3589" width="16.73046875" style="160" customWidth="1"/>
    <col min="3590" max="3590" width="15.3984375" style="160" customWidth="1"/>
    <col min="3591" max="3591" width="11.59765625" style="160" customWidth="1"/>
    <col min="3592" max="3592" width="11.265625" style="160" bestFit="1" customWidth="1"/>
    <col min="3593" max="3840" width="9.1328125" style="160"/>
    <col min="3841" max="3841" width="8.3984375" style="160" customWidth="1"/>
    <col min="3842" max="3842" width="15.1328125" style="160" customWidth="1"/>
    <col min="3843" max="3843" width="52.86328125" style="160" customWidth="1"/>
    <col min="3844" max="3844" width="0" style="160" hidden="1" customWidth="1"/>
    <col min="3845" max="3845" width="16.73046875" style="160" customWidth="1"/>
    <col min="3846" max="3846" width="15.3984375" style="160" customWidth="1"/>
    <col min="3847" max="3847" width="11.59765625" style="160" customWidth="1"/>
    <col min="3848" max="3848" width="11.265625" style="160" bestFit="1" customWidth="1"/>
    <col min="3849" max="4096" width="9.1328125" style="160"/>
    <col min="4097" max="4097" width="8.3984375" style="160" customWidth="1"/>
    <col min="4098" max="4098" width="15.1328125" style="160" customWidth="1"/>
    <col min="4099" max="4099" width="52.86328125" style="160" customWidth="1"/>
    <col min="4100" max="4100" width="0" style="160" hidden="1" customWidth="1"/>
    <col min="4101" max="4101" width="16.73046875" style="160" customWidth="1"/>
    <col min="4102" max="4102" width="15.3984375" style="160" customWidth="1"/>
    <col min="4103" max="4103" width="11.59765625" style="160" customWidth="1"/>
    <col min="4104" max="4104" width="11.265625" style="160" bestFit="1" customWidth="1"/>
    <col min="4105" max="4352" width="9.1328125" style="160"/>
    <col min="4353" max="4353" width="8.3984375" style="160" customWidth="1"/>
    <col min="4354" max="4354" width="15.1328125" style="160" customWidth="1"/>
    <col min="4355" max="4355" width="52.86328125" style="160" customWidth="1"/>
    <col min="4356" max="4356" width="0" style="160" hidden="1" customWidth="1"/>
    <col min="4357" max="4357" width="16.73046875" style="160" customWidth="1"/>
    <col min="4358" max="4358" width="15.3984375" style="160" customWidth="1"/>
    <col min="4359" max="4359" width="11.59765625" style="160" customWidth="1"/>
    <col min="4360" max="4360" width="11.265625" style="160" bestFit="1" customWidth="1"/>
    <col min="4361" max="4608" width="9.1328125" style="160"/>
    <col min="4609" max="4609" width="8.3984375" style="160" customWidth="1"/>
    <col min="4610" max="4610" width="15.1328125" style="160" customWidth="1"/>
    <col min="4611" max="4611" width="52.86328125" style="160" customWidth="1"/>
    <col min="4612" max="4612" width="0" style="160" hidden="1" customWidth="1"/>
    <col min="4613" max="4613" width="16.73046875" style="160" customWidth="1"/>
    <col min="4614" max="4614" width="15.3984375" style="160" customWidth="1"/>
    <col min="4615" max="4615" width="11.59765625" style="160" customWidth="1"/>
    <col min="4616" max="4616" width="11.265625" style="160" bestFit="1" customWidth="1"/>
    <col min="4617" max="4864" width="9.1328125" style="160"/>
    <col min="4865" max="4865" width="8.3984375" style="160" customWidth="1"/>
    <col min="4866" max="4866" width="15.1328125" style="160" customWidth="1"/>
    <col min="4867" max="4867" width="52.86328125" style="160" customWidth="1"/>
    <col min="4868" max="4868" width="0" style="160" hidden="1" customWidth="1"/>
    <col min="4869" max="4869" width="16.73046875" style="160" customWidth="1"/>
    <col min="4870" max="4870" width="15.3984375" style="160" customWidth="1"/>
    <col min="4871" max="4871" width="11.59765625" style="160" customWidth="1"/>
    <col min="4872" max="4872" width="11.265625" style="160" bestFit="1" customWidth="1"/>
    <col min="4873" max="5120" width="9.1328125" style="160"/>
    <col min="5121" max="5121" width="8.3984375" style="160" customWidth="1"/>
    <col min="5122" max="5122" width="15.1328125" style="160" customWidth="1"/>
    <col min="5123" max="5123" width="52.86328125" style="160" customWidth="1"/>
    <col min="5124" max="5124" width="0" style="160" hidden="1" customWidth="1"/>
    <col min="5125" max="5125" width="16.73046875" style="160" customWidth="1"/>
    <col min="5126" max="5126" width="15.3984375" style="160" customWidth="1"/>
    <col min="5127" max="5127" width="11.59765625" style="160" customWidth="1"/>
    <col min="5128" max="5128" width="11.265625" style="160" bestFit="1" customWidth="1"/>
    <col min="5129" max="5376" width="9.1328125" style="160"/>
    <col min="5377" max="5377" width="8.3984375" style="160" customWidth="1"/>
    <col min="5378" max="5378" width="15.1328125" style="160" customWidth="1"/>
    <col min="5379" max="5379" width="52.86328125" style="160" customWidth="1"/>
    <col min="5380" max="5380" width="0" style="160" hidden="1" customWidth="1"/>
    <col min="5381" max="5381" width="16.73046875" style="160" customWidth="1"/>
    <col min="5382" max="5382" width="15.3984375" style="160" customWidth="1"/>
    <col min="5383" max="5383" width="11.59765625" style="160" customWidth="1"/>
    <col min="5384" max="5384" width="11.265625" style="160" bestFit="1" customWidth="1"/>
    <col min="5385" max="5632" width="9.1328125" style="160"/>
    <col min="5633" max="5633" width="8.3984375" style="160" customWidth="1"/>
    <col min="5634" max="5634" width="15.1328125" style="160" customWidth="1"/>
    <col min="5635" max="5635" width="52.86328125" style="160" customWidth="1"/>
    <col min="5636" max="5636" width="0" style="160" hidden="1" customWidth="1"/>
    <col min="5637" max="5637" width="16.73046875" style="160" customWidth="1"/>
    <col min="5638" max="5638" width="15.3984375" style="160" customWidth="1"/>
    <col min="5639" max="5639" width="11.59765625" style="160" customWidth="1"/>
    <col min="5640" max="5640" width="11.265625" style="160" bestFit="1" customWidth="1"/>
    <col min="5641" max="5888" width="9.1328125" style="160"/>
    <col min="5889" max="5889" width="8.3984375" style="160" customWidth="1"/>
    <col min="5890" max="5890" width="15.1328125" style="160" customWidth="1"/>
    <col min="5891" max="5891" width="52.86328125" style="160" customWidth="1"/>
    <col min="5892" max="5892" width="0" style="160" hidden="1" customWidth="1"/>
    <col min="5893" max="5893" width="16.73046875" style="160" customWidth="1"/>
    <col min="5894" max="5894" width="15.3984375" style="160" customWidth="1"/>
    <col min="5895" max="5895" width="11.59765625" style="160" customWidth="1"/>
    <col min="5896" max="5896" width="11.265625" style="160" bestFit="1" customWidth="1"/>
    <col min="5897" max="6144" width="9.1328125" style="160"/>
    <col min="6145" max="6145" width="8.3984375" style="160" customWidth="1"/>
    <col min="6146" max="6146" width="15.1328125" style="160" customWidth="1"/>
    <col min="6147" max="6147" width="52.86328125" style="160" customWidth="1"/>
    <col min="6148" max="6148" width="0" style="160" hidden="1" customWidth="1"/>
    <col min="6149" max="6149" width="16.73046875" style="160" customWidth="1"/>
    <col min="6150" max="6150" width="15.3984375" style="160" customWidth="1"/>
    <col min="6151" max="6151" width="11.59765625" style="160" customWidth="1"/>
    <col min="6152" max="6152" width="11.265625" style="160" bestFit="1" customWidth="1"/>
    <col min="6153" max="6400" width="9.1328125" style="160"/>
    <col min="6401" max="6401" width="8.3984375" style="160" customWidth="1"/>
    <col min="6402" max="6402" width="15.1328125" style="160" customWidth="1"/>
    <col min="6403" max="6403" width="52.86328125" style="160" customWidth="1"/>
    <col min="6404" max="6404" width="0" style="160" hidden="1" customWidth="1"/>
    <col min="6405" max="6405" width="16.73046875" style="160" customWidth="1"/>
    <col min="6406" max="6406" width="15.3984375" style="160" customWidth="1"/>
    <col min="6407" max="6407" width="11.59765625" style="160" customWidth="1"/>
    <col min="6408" max="6408" width="11.265625" style="160" bestFit="1" customWidth="1"/>
    <col min="6409" max="6656" width="9.1328125" style="160"/>
    <col min="6657" max="6657" width="8.3984375" style="160" customWidth="1"/>
    <col min="6658" max="6658" width="15.1328125" style="160" customWidth="1"/>
    <col min="6659" max="6659" width="52.86328125" style="160" customWidth="1"/>
    <col min="6660" max="6660" width="0" style="160" hidden="1" customWidth="1"/>
    <col min="6661" max="6661" width="16.73046875" style="160" customWidth="1"/>
    <col min="6662" max="6662" width="15.3984375" style="160" customWidth="1"/>
    <col min="6663" max="6663" width="11.59765625" style="160" customWidth="1"/>
    <col min="6664" max="6664" width="11.265625" style="160" bestFit="1" customWidth="1"/>
    <col min="6665" max="6912" width="9.1328125" style="160"/>
    <col min="6913" max="6913" width="8.3984375" style="160" customWidth="1"/>
    <col min="6914" max="6914" width="15.1328125" style="160" customWidth="1"/>
    <col min="6915" max="6915" width="52.86328125" style="160" customWidth="1"/>
    <col min="6916" max="6916" width="0" style="160" hidden="1" customWidth="1"/>
    <col min="6917" max="6917" width="16.73046875" style="160" customWidth="1"/>
    <col min="6918" max="6918" width="15.3984375" style="160" customWidth="1"/>
    <col min="6919" max="6919" width="11.59765625" style="160" customWidth="1"/>
    <col min="6920" max="6920" width="11.265625" style="160" bestFit="1" customWidth="1"/>
    <col min="6921" max="7168" width="9.1328125" style="160"/>
    <col min="7169" max="7169" width="8.3984375" style="160" customWidth="1"/>
    <col min="7170" max="7170" width="15.1328125" style="160" customWidth="1"/>
    <col min="7171" max="7171" width="52.86328125" style="160" customWidth="1"/>
    <col min="7172" max="7172" width="0" style="160" hidden="1" customWidth="1"/>
    <col min="7173" max="7173" width="16.73046875" style="160" customWidth="1"/>
    <col min="7174" max="7174" width="15.3984375" style="160" customWidth="1"/>
    <col min="7175" max="7175" width="11.59765625" style="160" customWidth="1"/>
    <col min="7176" max="7176" width="11.265625" style="160" bestFit="1" customWidth="1"/>
    <col min="7177" max="7424" width="9.1328125" style="160"/>
    <col min="7425" max="7425" width="8.3984375" style="160" customWidth="1"/>
    <col min="7426" max="7426" width="15.1328125" style="160" customWidth="1"/>
    <col min="7427" max="7427" width="52.86328125" style="160" customWidth="1"/>
    <col min="7428" max="7428" width="0" style="160" hidden="1" customWidth="1"/>
    <col min="7429" max="7429" width="16.73046875" style="160" customWidth="1"/>
    <col min="7430" max="7430" width="15.3984375" style="160" customWidth="1"/>
    <col min="7431" max="7431" width="11.59765625" style="160" customWidth="1"/>
    <col min="7432" max="7432" width="11.265625" style="160" bestFit="1" customWidth="1"/>
    <col min="7433" max="7680" width="9.1328125" style="160"/>
    <col min="7681" max="7681" width="8.3984375" style="160" customWidth="1"/>
    <col min="7682" max="7682" width="15.1328125" style="160" customWidth="1"/>
    <col min="7683" max="7683" width="52.86328125" style="160" customWidth="1"/>
    <col min="7684" max="7684" width="0" style="160" hidden="1" customWidth="1"/>
    <col min="7685" max="7685" width="16.73046875" style="160" customWidth="1"/>
    <col min="7686" max="7686" width="15.3984375" style="160" customWidth="1"/>
    <col min="7687" max="7687" width="11.59765625" style="160" customWidth="1"/>
    <col min="7688" max="7688" width="11.265625" style="160" bestFit="1" customWidth="1"/>
    <col min="7689" max="7936" width="9.1328125" style="160"/>
    <col min="7937" max="7937" width="8.3984375" style="160" customWidth="1"/>
    <col min="7938" max="7938" width="15.1328125" style="160" customWidth="1"/>
    <col min="7939" max="7939" width="52.86328125" style="160" customWidth="1"/>
    <col min="7940" max="7940" width="0" style="160" hidden="1" customWidth="1"/>
    <col min="7941" max="7941" width="16.73046875" style="160" customWidth="1"/>
    <col min="7942" max="7942" width="15.3984375" style="160" customWidth="1"/>
    <col min="7943" max="7943" width="11.59765625" style="160" customWidth="1"/>
    <col min="7944" max="7944" width="11.265625" style="160" bestFit="1" customWidth="1"/>
    <col min="7945" max="8192" width="9.1328125" style="160"/>
    <col min="8193" max="8193" width="8.3984375" style="160" customWidth="1"/>
    <col min="8194" max="8194" width="15.1328125" style="160" customWidth="1"/>
    <col min="8195" max="8195" width="52.86328125" style="160" customWidth="1"/>
    <col min="8196" max="8196" width="0" style="160" hidden="1" customWidth="1"/>
    <col min="8197" max="8197" width="16.73046875" style="160" customWidth="1"/>
    <col min="8198" max="8198" width="15.3984375" style="160" customWidth="1"/>
    <col min="8199" max="8199" width="11.59765625" style="160" customWidth="1"/>
    <col min="8200" max="8200" width="11.265625" style="160" bestFit="1" customWidth="1"/>
    <col min="8201" max="8448" width="9.1328125" style="160"/>
    <col min="8449" max="8449" width="8.3984375" style="160" customWidth="1"/>
    <col min="8450" max="8450" width="15.1328125" style="160" customWidth="1"/>
    <col min="8451" max="8451" width="52.86328125" style="160" customWidth="1"/>
    <col min="8452" max="8452" width="0" style="160" hidden="1" customWidth="1"/>
    <col min="8453" max="8453" width="16.73046875" style="160" customWidth="1"/>
    <col min="8454" max="8454" width="15.3984375" style="160" customWidth="1"/>
    <col min="8455" max="8455" width="11.59765625" style="160" customWidth="1"/>
    <col min="8456" max="8456" width="11.265625" style="160" bestFit="1" customWidth="1"/>
    <col min="8457" max="8704" width="9.1328125" style="160"/>
    <col min="8705" max="8705" width="8.3984375" style="160" customWidth="1"/>
    <col min="8706" max="8706" width="15.1328125" style="160" customWidth="1"/>
    <col min="8707" max="8707" width="52.86328125" style="160" customWidth="1"/>
    <col min="8708" max="8708" width="0" style="160" hidden="1" customWidth="1"/>
    <col min="8709" max="8709" width="16.73046875" style="160" customWidth="1"/>
    <col min="8710" max="8710" width="15.3984375" style="160" customWidth="1"/>
    <col min="8711" max="8711" width="11.59765625" style="160" customWidth="1"/>
    <col min="8712" max="8712" width="11.265625" style="160" bestFit="1" customWidth="1"/>
    <col min="8713" max="8960" width="9.1328125" style="160"/>
    <col min="8961" max="8961" width="8.3984375" style="160" customWidth="1"/>
    <col min="8962" max="8962" width="15.1328125" style="160" customWidth="1"/>
    <col min="8963" max="8963" width="52.86328125" style="160" customWidth="1"/>
    <col min="8964" max="8964" width="0" style="160" hidden="1" customWidth="1"/>
    <col min="8965" max="8965" width="16.73046875" style="160" customWidth="1"/>
    <col min="8966" max="8966" width="15.3984375" style="160" customWidth="1"/>
    <col min="8967" max="8967" width="11.59765625" style="160" customWidth="1"/>
    <col min="8968" max="8968" width="11.265625" style="160" bestFit="1" customWidth="1"/>
    <col min="8969" max="9216" width="9.1328125" style="160"/>
    <col min="9217" max="9217" width="8.3984375" style="160" customWidth="1"/>
    <col min="9218" max="9218" width="15.1328125" style="160" customWidth="1"/>
    <col min="9219" max="9219" width="52.86328125" style="160" customWidth="1"/>
    <col min="9220" max="9220" width="0" style="160" hidden="1" customWidth="1"/>
    <col min="9221" max="9221" width="16.73046875" style="160" customWidth="1"/>
    <col min="9222" max="9222" width="15.3984375" style="160" customWidth="1"/>
    <col min="9223" max="9223" width="11.59765625" style="160" customWidth="1"/>
    <col min="9224" max="9224" width="11.265625" style="160" bestFit="1" customWidth="1"/>
    <col min="9225" max="9472" width="9.1328125" style="160"/>
    <col min="9473" max="9473" width="8.3984375" style="160" customWidth="1"/>
    <col min="9474" max="9474" width="15.1328125" style="160" customWidth="1"/>
    <col min="9475" max="9475" width="52.86328125" style="160" customWidth="1"/>
    <col min="9476" max="9476" width="0" style="160" hidden="1" customWidth="1"/>
    <col min="9477" max="9477" width="16.73046875" style="160" customWidth="1"/>
    <col min="9478" max="9478" width="15.3984375" style="160" customWidth="1"/>
    <col min="9479" max="9479" width="11.59765625" style="160" customWidth="1"/>
    <col min="9480" max="9480" width="11.265625" style="160" bestFit="1" customWidth="1"/>
    <col min="9481" max="9728" width="9.1328125" style="160"/>
    <col min="9729" max="9729" width="8.3984375" style="160" customWidth="1"/>
    <col min="9730" max="9730" width="15.1328125" style="160" customWidth="1"/>
    <col min="9731" max="9731" width="52.86328125" style="160" customWidth="1"/>
    <col min="9732" max="9732" width="0" style="160" hidden="1" customWidth="1"/>
    <col min="9733" max="9733" width="16.73046875" style="160" customWidth="1"/>
    <col min="9734" max="9734" width="15.3984375" style="160" customWidth="1"/>
    <col min="9735" max="9735" width="11.59765625" style="160" customWidth="1"/>
    <col min="9736" max="9736" width="11.265625" style="160" bestFit="1" customWidth="1"/>
    <col min="9737" max="9984" width="9.1328125" style="160"/>
    <col min="9985" max="9985" width="8.3984375" style="160" customWidth="1"/>
    <col min="9986" max="9986" width="15.1328125" style="160" customWidth="1"/>
    <col min="9987" max="9987" width="52.86328125" style="160" customWidth="1"/>
    <col min="9988" max="9988" width="0" style="160" hidden="1" customWidth="1"/>
    <col min="9989" max="9989" width="16.73046875" style="160" customWidth="1"/>
    <col min="9990" max="9990" width="15.3984375" style="160" customWidth="1"/>
    <col min="9991" max="9991" width="11.59765625" style="160" customWidth="1"/>
    <col min="9992" max="9992" width="11.265625" style="160" bestFit="1" customWidth="1"/>
    <col min="9993" max="10240" width="9.1328125" style="160"/>
    <col min="10241" max="10241" width="8.3984375" style="160" customWidth="1"/>
    <col min="10242" max="10242" width="15.1328125" style="160" customWidth="1"/>
    <col min="10243" max="10243" width="52.86328125" style="160" customWidth="1"/>
    <col min="10244" max="10244" width="0" style="160" hidden="1" customWidth="1"/>
    <col min="10245" max="10245" width="16.73046875" style="160" customWidth="1"/>
    <col min="10246" max="10246" width="15.3984375" style="160" customWidth="1"/>
    <col min="10247" max="10247" width="11.59765625" style="160" customWidth="1"/>
    <col min="10248" max="10248" width="11.265625" style="160" bestFit="1" customWidth="1"/>
    <col min="10249" max="10496" width="9.1328125" style="160"/>
    <col min="10497" max="10497" width="8.3984375" style="160" customWidth="1"/>
    <col min="10498" max="10498" width="15.1328125" style="160" customWidth="1"/>
    <col min="10499" max="10499" width="52.86328125" style="160" customWidth="1"/>
    <col min="10500" max="10500" width="0" style="160" hidden="1" customWidth="1"/>
    <col min="10501" max="10501" width="16.73046875" style="160" customWidth="1"/>
    <col min="10502" max="10502" width="15.3984375" style="160" customWidth="1"/>
    <col min="10503" max="10503" width="11.59765625" style="160" customWidth="1"/>
    <col min="10504" max="10504" width="11.265625" style="160" bestFit="1" customWidth="1"/>
    <col min="10505" max="10752" width="9.1328125" style="160"/>
    <col min="10753" max="10753" width="8.3984375" style="160" customWidth="1"/>
    <col min="10754" max="10754" width="15.1328125" style="160" customWidth="1"/>
    <col min="10755" max="10755" width="52.86328125" style="160" customWidth="1"/>
    <col min="10756" max="10756" width="0" style="160" hidden="1" customWidth="1"/>
    <col min="10757" max="10757" width="16.73046875" style="160" customWidth="1"/>
    <col min="10758" max="10758" width="15.3984375" style="160" customWidth="1"/>
    <col min="10759" max="10759" width="11.59765625" style="160" customWidth="1"/>
    <col min="10760" max="10760" width="11.265625" style="160" bestFit="1" customWidth="1"/>
    <col min="10761" max="11008" width="9.1328125" style="160"/>
    <col min="11009" max="11009" width="8.3984375" style="160" customWidth="1"/>
    <col min="11010" max="11010" width="15.1328125" style="160" customWidth="1"/>
    <col min="11011" max="11011" width="52.86328125" style="160" customWidth="1"/>
    <col min="11012" max="11012" width="0" style="160" hidden="1" customWidth="1"/>
    <col min="11013" max="11013" width="16.73046875" style="160" customWidth="1"/>
    <col min="11014" max="11014" width="15.3984375" style="160" customWidth="1"/>
    <col min="11015" max="11015" width="11.59765625" style="160" customWidth="1"/>
    <col min="11016" max="11016" width="11.265625" style="160" bestFit="1" customWidth="1"/>
    <col min="11017" max="11264" width="9.1328125" style="160"/>
    <col min="11265" max="11265" width="8.3984375" style="160" customWidth="1"/>
    <col min="11266" max="11266" width="15.1328125" style="160" customWidth="1"/>
    <col min="11267" max="11267" width="52.86328125" style="160" customWidth="1"/>
    <col min="11268" max="11268" width="0" style="160" hidden="1" customWidth="1"/>
    <col min="11269" max="11269" width="16.73046875" style="160" customWidth="1"/>
    <col min="11270" max="11270" width="15.3984375" style="160" customWidth="1"/>
    <col min="11271" max="11271" width="11.59765625" style="160" customWidth="1"/>
    <col min="11272" max="11272" width="11.265625" style="160" bestFit="1" customWidth="1"/>
    <col min="11273" max="11520" width="9.1328125" style="160"/>
    <col min="11521" max="11521" width="8.3984375" style="160" customWidth="1"/>
    <col min="11522" max="11522" width="15.1328125" style="160" customWidth="1"/>
    <col min="11523" max="11523" width="52.86328125" style="160" customWidth="1"/>
    <col min="11524" max="11524" width="0" style="160" hidden="1" customWidth="1"/>
    <col min="11525" max="11525" width="16.73046875" style="160" customWidth="1"/>
    <col min="11526" max="11526" width="15.3984375" style="160" customWidth="1"/>
    <col min="11527" max="11527" width="11.59765625" style="160" customWidth="1"/>
    <col min="11528" max="11528" width="11.265625" style="160" bestFit="1" customWidth="1"/>
    <col min="11529" max="11776" width="9.1328125" style="160"/>
    <col min="11777" max="11777" width="8.3984375" style="160" customWidth="1"/>
    <col min="11778" max="11778" width="15.1328125" style="160" customWidth="1"/>
    <col min="11779" max="11779" width="52.86328125" style="160" customWidth="1"/>
    <col min="11780" max="11780" width="0" style="160" hidden="1" customWidth="1"/>
    <col min="11781" max="11781" width="16.73046875" style="160" customWidth="1"/>
    <col min="11782" max="11782" width="15.3984375" style="160" customWidth="1"/>
    <col min="11783" max="11783" width="11.59765625" style="160" customWidth="1"/>
    <col min="11784" max="11784" width="11.265625" style="160" bestFit="1" customWidth="1"/>
    <col min="11785" max="12032" width="9.1328125" style="160"/>
    <col min="12033" max="12033" width="8.3984375" style="160" customWidth="1"/>
    <col min="12034" max="12034" width="15.1328125" style="160" customWidth="1"/>
    <col min="12035" max="12035" width="52.86328125" style="160" customWidth="1"/>
    <col min="12036" max="12036" width="0" style="160" hidden="1" customWidth="1"/>
    <col min="12037" max="12037" width="16.73046875" style="160" customWidth="1"/>
    <col min="12038" max="12038" width="15.3984375" style="160" customWidth="1"/>
    <col min="12039" max="12039" width="11.59765625" style="160" customWidth="1"/>
    <col min="12040" max="12040" width="11.265625" style="160" bestFit="1" customWidth="1"/>
    <col min="12041" max="12288" width="9.1328125" style="160"/>
    <col min="12289" max="12289" width="8.3984375" style="160" customWidth="1"/>
    <col min="12290" max="12290" width="15.1328125" style="160" customWidth="1"/>
    <col min="12291" max="12291" width="52.86328125" style="160" customWidth="1"/>
    <col min="12292" max="12292" width="0" style="160" hidden="1" customWidth="1"/>
    <col min="12293" max="12293" width="16.73046875" style="160" customWidth="1"/>
    <col min="12294" max="12294" width="15.3984375" style="160" customWidth="1"/>
    <col min="12295" max="12295" width="11.59765625" style="160" customWidth="1"/>
    <col min="12296" max="12296" width="11.265625" style="160" bestFit="1" customWidth="1"/>
    <col min="12297" max="12544" width="9.1328125" style="160"/>
    <col min="12545" max="12545" width="8.3984375" style="160" customWidth="1"/>
    <col min="12546" max="12546" width="15.1328125" style="160" customWidth="1"/>
    <col min="12547" max="12547" width="52.86328125" style="160" customWidth="1"/>
    <col min="12548" max="12548" width="0" style="160" hidden="1" customWidth="1"/>
    <col min="12549" max="12549" width="16.73046875" style="160" customWidth="1"/>
    <col min="12550" max="12550" width="15.3984375" style="160" customWidth="1"/>
    <col min="12551" max="12551" width="11.59765625" style="160" customWidth="1"/>
    <col min="12552" max="12552" width="11.265625" style="160" bestFit="1" customWidth="1"/>
    <col min="12553" max="12800" width="9.1328125" style="160"/>
    <col min="12801" max="12801" width="8.3984375" style="160" customWidth="1"/>
    <col min="12802" max="12802" width="15.1328125" style="160" customWidth="1"/>
    <col min="12803" max="12803" width="52.86328125" style="160" customWidth="1"/>
    <col min="12804" max="12804" width="0" style="160" hidden="1" customWidth="1"/>
    <col min="12805" max="12805" width="16.73046875" style="160" customWidth="1"/>
    <col min="12806" max="12806" width="15.3984375" style="160" customWidth="1"/>
    <col min="12807" max="12807" width="11.59765625" style="160" customWidth="1"/>
    <col min="12808" max="12808" width="11.265625" style="160" bestFit="1" customWidth="1"/>
    <col min="12809" max="13056" width="9.1328125" style="160"/>
    <col min="13057" max="13057" width="8.3984375" style="160" customWidth="1"/>
    <col min="13058" max="13058" width="15.1328125" style="160" customWidth="1"/>
    <col min="13059" max="13059" width="52.86328125" style="160" customWidth="1"/>
    <col min="13060" max="13060" width="0" style="160" hidden="1" customWidth="1"/>
    <col min="13061" max="13061" width="16.73046875" style="160" customWidth="1"/>
    <col min="13062" max="13062" width="15.3984375" style="160" customWidth="1"/>
    <col min="13063" max="13063" width="11.59765625" style="160" customWidth="1"/>
    <col min="13064" max="13064" width="11.265625" style="160" bestFit="1" customWidth="1"/>
    <col min="13065" max="13312" width="9.1328125" style="160"/>
    <col min="13313" max="13313" width="8.3984375" style="160" customWidth="1"/>
    <col min="13314" max="13314" width="15.1328125" style="160" customWidth="1"/>
    <col min="13315" max="13315" width="52.86328125" style="160" customWidth="1"/>
    <col min="13316" max="13316" width="0" style="160" hidden="1" customWidth="1"/>
    <col min="13317" max="13317" width="16.73046875" style="160" customWidth="1"/>
    <col min="13318" max="13318" width="15.3984375" style="160" customWidth="1"/>
    <col min="13319" max="13319" width="11.59765625" style="160" customWidth="1"/>
    <col min="13320" max="13320" width="11.265625" style="160" bestFit="1" customWidth="1"/>
    <col min="13321" max="13568" width="9.1328125" style="160"/>
    <col min="13569" max="13569" width="8.3984375" style="160" customWidth="1"/>
    <col min="13570" max="13570" width="15.1328125" style="160" customWidth="1"/>
    <col min="13571" max="13571" width="52.86328125" style="160" customWidth="1"/>
    <col min="13572" max="13572" width="0" style="160" hidden="1" customWidth="1"/>
    <col min="13573" max="13573" width="16.73046875" style="160" customWidth="1"/>
    <col min="13574" max="13574" width="15.3984375" style="160" customWidth="1"/>
    <col min="13575" max="13575" width="11.59765625" style="160" customWidth="1"/>
    <col min="13576" max="13576" width="11.265625" style="160" bestFit="1" customWidth="1"/>
    <col min="13577" max="13824" width="9.1328125" style="160"/>
    <col min="13825" max="13825" width="8.3984375" style="160" customWidth="1"/>
    <col min="13826" max="13826" width="15.1328125" style="160" customWidth="1"/>
    <col min="13827" max="13827" width="52.86328125" style="160" customWidth="1"/>
    <col min="13828" max="13828" width="0" style="160" hidden="1" customWidth="1"/>
    <col min="13829" max="13829" width="16.73046875" style="160" customWidth="1"/>
    <col min="13830" max="13830" width="15.3984375" style="160" customWidth="1"/>
    <col min="13831" max="13831" width="11.59765625" style="160" customWidth="1"/>
    <col min="13832" max="13832" width="11.265625" style="160" bestFit="1" customWidth="1"/>
    <col min="13833" max="14080" width="9.1328125" style="160"/>
    <col min="14081" max="14081" width="8.3984375" style="160" customWidth="1"/>
    <col min="14082" max="14082" width="15.1328125" style="160" customWidth="1"/>
    <col min="14083" max="14083" width="52.86328125" style="160" customWidth="1"/>
    <col min="14084" max="14084" width="0" style="160" hidden="1" customWidth="1"/>
    <col min="14085" max="14085" width="16.73046875" style="160" customWidth="1"/>
    <col min="14086" max="14086" width="15.3984375" style="160" customWidth="1"/>
    <col min="14087" max="14087" width="11.59765625" style="160" customWidth="1"/>
    <col min="14088" max="14088" width="11.265625" style="160" bestFit="1" customWidth="1"/>
    <col min="14089" max="14336" width="9.1328125" style="160"/>
    <col min="14337" max="14337" width="8.3984375" style="160" customWidth="1"/>
    <col min="14338" max="14338" width="15.1328125" style="160" customWidth="1"/>
    <col min="14339" max="14339" width="52.86328125" style="160" customWidth="1"/>
    <col min="14340" max="14340" width="0" style="160" hidden="1" customWidth="1"/>
    <col min="14341" max="14341" width="16.73046875" style="160" customWidth="1"/>
    <col min="14342" max="14342" width="15.3984375" style="160" customWidth="1"/>
    <col min="14343" max="14343" width="11.59765625" style="160" customWidth="1"/>
    <col min="14344" max="14344" width="11.265625" style="160" bestFit="1" customWidth="1"/>
    <col min="14345" max="14592" width="9.1328125" style="160"/>
    <col min="14593" max="14593" width="8.3984375" style="160" customWidth="1"/>
    <col min="14594" max="14594" width="15.1328125" style="160" customWidth="1"/>
    <col min="14595" max="14595" width="52.86328125" style="160" customWidth="1"/>
    <col min="14596" max="14596" width="0" style="160" hidden="1" customWidth="1"/>
    <col min="14597" max="14597" width="16.73046875" style="160" customWidth="1"/>
    <col min="14598" max="14598" width="15.3984375" style="160" customWidth="1"/>
    <col min="14599" max="14599" width="11.59765625" style="160" customWidth="1"/>
    <col min="14600" max="14600" width="11.265625" style="160" bestFit="1" customWidth="1"/>
    <col min="14601" max="14848" width="9.1328125" style="160"/>
    <col min="14849" max="14849" width="8.3984375" style="160" customWidth="1"/>
    <col min="14850" max="14850" width="15.1328125" style="160" customWidth="1"/>
    <col min="14851" max="14851" width="52.86328125" style="160" customWidth="1"/>
    <col min="14852" max="14852" width="0" style="160" hidden="1" customWidth="1"/>
    <col min="14853" max="14853" width="16.73046875" style="160" customWidth="1"/>
    <col min="14854" max="14854" width="15.3984375" style="160" customWidth="1"/>
    <col min="14855" max="14855" width="11.59765625" style="160" customWidth="1"/>
    <col min="14856" max="14856" width="11.265625" style="160" bestFit="1" customWidth="1"/>
    <col min="14857" max="15104" width="9.1328125" style="160"/>
    <col min="15105" max="15105" width="8.3984375" style="160" customWidth="1"/>
    <col min="15106" max="15106" width="15.1328125" style="160" customWidth="1"/>
    <col min="15107" max="15107" width="52.86328125" style="160" customWidth="1"/>
    <col min="15108" max="15108" width="0" style="160" hidden="1" customWidth="1"/>
    <col min="15109" max="15109" width="16.73046875" style="160" customWidth="1"/>
    <col min="15110" max="15110" width="15.3984375" style="160" customWidth="1"/>
    <col min="15111" max="15111" width="11.59765625" style="160" customWidth="1"/>
    <col min="15112" max="15112" width="11.265625" style="160" bestFit="1" customWidth="1"/>
    <col min="15113" max="15360" width="9.1328125" style="160"/>
    <col min="15361" max="15361" width="8.3984375" style="160" customWidth="1"/>
    <col min="15362" max="15362" width="15.1328125" style="160" customWidth="1"/>
    <col min="15363" max="15363" width="52.86328125" style="160" customWidth="1"/>
    <col min="15364" max="15364" width="0" style="160" hidden="1" customWidth="1"/>
    <col min="15365" max="15365" width="16.73046875" style="160" customWidth="1"/>
    <col min="15366" max="15366" width="15.3984375" style="160" customWidth="1"/>
    <col min="15367" max="15367" width="11.59765625" style="160" customWidth="1"/>
    <col min="15368" max="15368" width="11.265625" style="160" bestFit="1" customWidth="1"/>
    <col min="15369" max="15616" width="9.1328125" style="160"/>
    <col min="15617" max="15617" width="8.3984375" style="160" customWidth="1"/>
    <col min="15618" max="15618" width="15.1328125" style="160" customWidth="1"/>
    <col min="15619" max="15619" width="52.86328125" style="160" customWidth="1"/>
    <col min="15620" max="15620" width="0" style="160" hidden="1" customWidth="1"/>
    <col min="15621" max="15621" width="16.73046875" style="160" customWidth="1"/>
    <col min="15622" max="15622" width="15.3984375" style="160" customWidth="1"/>
    <col min="15623" max="15623" width="11.59765625" style="160" customWidth="1"/>
    <col min="15624" max="15624" width="11.265625" style="160" bestFit="1" customWidth="1"/>
    <col min="15625" max="15872" width="9.1328125" style="160"/>
    <col min="15873" max="15873" width="8.3984375" style="160" customWidth="1"/>
    <col min="15874" max="15874" width="15.1328125" style="160" customWidth="1"/>
    <col min="15875" max="15875" width="52.86328125" style="160" customWidth="1"/>
    <col min="15876" max="15876" width="0" style="160" hidden="1" customWidth="1"/>
    <col min="15877" max="15877" width="16.73046875" style="160" customWidth="1"/>
    <col min="15878" max="15878" width="15.3984375" style="160" customWidth="1"/>
    <col min="15879" max="15879" width="11.59765625" style="160" customWidth="1"/>
    <col min="15880" max="15880" width="11.265625" style="160" bestFit="1" customWidth="1"/>
    <col min="15881" max="16128" width="9.1328125" style="160"/>
    <col min="16129" max="16129" width="8.3984375" style="160" customWidth="1"/>
    <col min="16130" max="16130" width="15.1328125" style="160" customWidth="1"/>
    <col min="16131" max="16131" width="52.86328125" style="160" customWidth="1"/>
    <col min="16132" max="16132" width="0" style="160" hidden="1" customWidth="1"/>
    <col min="16133" max="16133" width="16.73046875" style="160" customWidth="1"/>
    <col min="16134" max="16134" width="15.3984375" style="160" customWidth="1"/>
    <col min="16135" max="16135" width="11.59765625" style="160" customWidth="1"/>
    <col min="16136" max="16136" width="11.265625" style="160" bestFit="1" customWidth="1"/>
    <col min="16137" max="16384" width="9.1328125" style="160"/>
  </cols>
  <sheetData>
    <row r="1" spans="1:10" ht="54" customHeight="1" thickBot="1" x14ac:dyDescent="0.4">
      <c r="A1" s="869" t="s">
        <v>416</v>
      </c>
      <c r="B1" s="870"/>
      <c r="C1" s="870"/>
      <c r="D1" s="870"/>
      <c r="E1" s="870"/>
      <c r="F1" s="870"/>
      <c r="G1" s="709" t="s">
        <v>538</v>
      </c>
    </row>
    <row r="2" spans="1:10" ht="44.25" customHeight="1" thickBot="1" x14ac:dyDescent="0.4">
      <c r="A2" s="871" t="s">
        <v>287</v>
      </c>
      <c r="B2" s="872"/>
      <c r="C2" s="872"/>
      <c r="D2" s="872"/>
      <c r="E2" s="872"/>
      <c r="F2" s="872"/>
      <c r="G2" s="873"/>
    </row>
    <row r="3" spans="1:10" s="161" customFormat="1" ht="38.25" customHeight="1" x14ac:dyDescent="0.35">
      <c r="A3" s="191" t="s">
        <v>222</v>
      </c>
      <c r="B3" s="192" t="s">
        <v>151</v>
      </c>
      <c r="C3" s="193" t="s">
        <v>284</v>
      </c>
      <c r="D3" s="192" t="s">
        <v>539</v>
      </c>
      <c r="E3" s="194" t="s">
        <v>305</v>
      </c>
      <c r="F3" s="195" t="s">
        <v>286</v>
      </c>
      <c r="G3" s="196" t="s">
        <v>152</v>
      </c>
    </row>
    <row r="4" spans="1:10" s="161" customFormat="1" ht="24" customHeight="1" x14ac:dyDescent="0.35">
      <c r="A4" s="874" t="s">
        <v>197</v>
      </c>
      <c r="B4" s="730" t="s">
        <v>88</v>
      </c>
      <c r="C4" s="731" t="s">
        <v>327</v>
      </c>
      <c r="D4" s="732"/>
      <c r="E4" s="162">
        <v>17817000</v>
      </c>
      <c r="F4" s="162">
        <v>17817000</v>
      </c>
      <c r="G4" s="733">
        <f t="shared" ref="G4:G26" si="0">F4/E4</f>
        <v>1</v>
      </c>
    </row>
    <row r="5" spans="1:10" ht="24" customHeight="1" x14ac:dyDescent="0.35">
      <c r="A5" s="874"/>
      <c r="B5" s="734" t="s">
        <v>88</v>
      </c>
      <c r="C5" s="735" t="s">
        <v>330</v>
      </c>
      <c r="D5" s="736"/>
      <c r="E5" s="162">
        <v>756000</v>
      </c>
      <c r="F5" s="162">
        <v>652595.46</v>
      </c>
      <c r="G5" s="733">
        <f t="shared" si="0"/>
        <v>0.86322150793650787</v>
      </c>
      <c r="H5" s="876"/>
      <c r="I5" s="877"/>
      <c r="J5" s="877"/>
    </row>
    <row r="6" spans="1:10" ht="24" customHeight="1" x14ac:dyDescent="0.35">
      <c r="A6" s="874"/>
      <c r="B6" s="734" t="s">
        <v>88</v>
      </c>
      <c r="C6" s="735" t="s">
        <v>540</v>
      </c>
      <c r="D6" s="736"/>
      <c r="E6" s="162">
        <v>6433600</v>
      </c>
      <c r="F6" s="162">
        <v>4861815.93</v>
      </c>
      <c r="G6" s="733">
        <f t="shared" si="0"/>
        <v>0.75569135942551602</v>
      </c>
      <c r="H6" s="710"/>
      <c r="I6" s="708"/>
      <c r="J6" s="708"/>
    </row>
    <row r="7" spans="1:10" ht="31.5" customHeight="1" x14ac:dyDescent="0.35">
      <c r="A7" s="874"/>
      <c r="B7" s="734" t="s">
        <v>86</v>
      </c>
      <c r="C7" s="735" t="s">
        <v>541</v>
      </c>
      <c r="D7" s="736"/>
      <c r="E7" s="832">
        <v>1214700</v>
      </c>
      <c r="F7" s="832">
        <v>0</v>
      </c>
      <c r="G7" s="733">
        <f t="shared" si="0"/>
        <v>0</v>
      </c>
      <c r="H7" s="710"/>
      <c r="I7" s="708"/>
      <c r="J7" s="708"/>
    </row>
    <row r="8" spans="1:10" ht="31.5" customHeight="1" x14ac:dyDescent="0.35">
      <c r="A8" s="874"/>
      <c r="B8" s="734" t="s">
        <v>86</v>
      </c>
      <c r="C8" s="751" t="s">
        <v>561</v>
      </c>
      <c r="D8" s="736"/>
      <c r="E8" s="832">
        <v>1325900</v>
      </c>
      <c r="F8" s="832">
        <v>899151.84</v>
      </c>
      <c r="G8" s="733">
        <f t="shared" si="0"/>
        <v>0.67814453578701261</v>
      </c>
      <c r="H8" s="830"/>
      <c r="I8" s="831"/>
      <c r="J8" s="831"/>
    </row>
    <row r="9" spans="1:10" ht="24" customHeight="1" x14ac:dyDescent="0.35">
      <c r="A9" s="874"/>
      <c r="B9" s="734" t="s">
        <v>86</v>
      </c>
      <c r="C9" s="735" t="s">
        <v>542</v>
      </c>
      <c r="D9" s="736"/>
      <c r="E9" s="162">
        <v>253400</v>
      </c>
      <c r="F9" s="162">
        <v>235322.96</v>
      </c>
      <c r="G9" s="733">
        <f t="shared" si="0"/>
        <v>0.92866203630623512</v>
      </c>
      <c r="H9" s="710"/>
      <c r="I9" s="708"/>
      <c r="J9" s="708"/>
    </row>
    <row r="10" spans="1:10" ht="30" customHeight="1" x14ac:dyDescent="0.35">
      <c r="A10" s="874"/>
      <c r="B10" s="734" t="s">
        <v>86</v>
      </c>
      <c r="C10" s="735" t="s">
        <v>596</v>
      </c>
      <c r="D10" s="736"/>
      <c r="E10" s="162">
        <v>4756200</v>
      </c>
      <c r="F10" s="162">
        <v>256072</v>
      </c>
      <c r="G10" s="163">
        <f t="shared" si="0"/>
        <v>5.3839619864597787E-2</v>
      </c>
    </row>
    <row r="11" spans="1:10" ht="30.6" customHeight="1" x14ac:dyDescent="0.35">
      <c r="A11" s="874"/>
      <c r="B11" s="734" t="s">
        <v>543</v>
      </c>
      <c r="C11" s="735" t="s">
        <v>336</v>
      </c>
      <c r="D11" s="736"/>
      <c r="E11" s="162">
        <v>11837000</v>
      </c>
      <c r="F11" s="162">
        <v>11204165.73</v>
      </c>
      <c r="G11" s="163">
        <f t="shared" si="0"/>
        <v>0.94653761341556142</v>
      </c>
    </row>
    <row r="12" spans="1:10" ht="30" customHeight="1" x14ac:dyDescent="0.35">
      <c r="A12" s="874"/>
      <c r="B12" s="734" t="s">
        <v>397</v>
      </c>
      <c r="C12" s="735" t="s">
        <v>337</v>
      </c>
      <c r="D12" s="737"/>
      <c r="E12" s="162">
        <v>2415900</v>
      </c>
      <c r="F12" s="162">
        <v>2413860.7999999998</v>
      </c>
      <c r="G12" s="163">
        <f t="shared" si="0"/>
        <v>0.99915592532803499</v>
      </c>
    </row>
    <row r="13" spans="1:10" ht="24" customHeight="1" x14ac:dyDescent="0.35">
      <c r="A13" s="874"/>
      <c r="B13" s="730" t="s">
        <v>137</v>
      </c>
      <c r="C13" s="731" t="s">
        <v>338</v>
      </c>
      <c r="D13" s="738"/>
      <c r="E13" s="162">
        <v>786300</v>
      </c>
      <c r="F13" s="162">
        <v>633060</v>
      </c>
      <c r="G13" s="163">
        <f t="shared" si="0"/>
        <v>0.80511255246089275</v>
      </c>
    </row>
    <row r="14" spans="1:10" ht="33" customHeight="1" x14ac:dyDescent="0.35">
      <c r="A14" s="874"/>
      <c r="B14" s="739" t="s">
        <v>339</v>
      </c>
      <c r="C14" s="735" t="s">
        <v>567</v>
      </c>
      <c r="D14" s="734"/>
      <c r="E14" s="740">
        <v>1694600</v>
      </c>
      <c r="F14" s="740">
        <v>3768072.45</v>
      </c>
      <c r="G14" s="478">
        <f t="shared" si="0"/>
        <v>2.2235763306975098</v>
      </c>
    </row>
    <row r="15" spans="1:10" ht="27" customHeight="1" x14ac:dyDescent="0.35">
      <c r="A15" s="874"/>
      <c r="B15" s="739" t="s">
        <v>137</v>
      </c>
      <c r="C15" s="735" t="s">
        <v>566</v>
      </c>
      <c r="D15" s="734"/>
      <c r="E15" s="740">
        <v>738800</v>
      </c>
      <c r="F15" s="740">
        <v>0</v>
      </c>
      <c r="G15" s="478">
        <f t="shared" si="0"/>
        <v>0</v>
      </c>
    </row>
    <row r="16" spans="1:10" ht="24" customHeight="1" x14ac:dyDescent="0.35">
      <c r="A16" s="874"/>
      <c r="B16" s="734" t="s">
        <v>89</v>
      </c>
      <c r="C16" s="735" t="s">
        <v>331</v>
      </c>
      <c r="D16" s="734"/>
      <c r="E16" s="740">
        <v>301000</v>
      </c>
      <c r="F16" s="740">
        <v>186325</v>
      </c>
      <c r="G16" s="478">
        <f t="shared" si="0"/>
        <v>0.61901993355481733</v>
      </c>
    </row>
    <row r="17" spans="1:7" ht="37.5" customHeight="1" x14ac:dyDescent="0.35">
      <c r="A17" s="874"/>
      <c r="B17" s="734" t="s">
        <v>39</v>
      </c>
      <c r="C17" s="735" t="s">
        <v>597</v>
      </c>
      <c r="D17" s="734"/>
      <c r="E17" s="740">
        <v>1124700</v>
      </c>
      <c r="F17" s="835">
        <v>1238489.05</v>
      </c>
      <c r="G17" s="478">
        <f t="shared" si="0"/>
        <v>1.1011728016359918</v>
      </c>
    </row>
    <row r="18" spans="1:7" ht="30.6" customHeight="1" x14ac:dyDescent="0.35">
      <c r="A18" s="874"/>
      <c r="B18" s="734" t="s">
        <v>86</v>
      </c>
      <c r="C18" s="735" t="s">
        <v>544</v>
      </c>
      <c r="D18" s="734"/>
      <c r="E18" s="740">
        <v>284400</v>
      </c>
      <c r="F18" s="740">
        <v>284349.76</v>
      </c>
      <c r="G18" s="478">
        <f t="shared" si="0"/>
        <v>0.99982334739803103</v>
      </c>
    </row>
    <row r="19" spans="1:7" ht="30" customHeight="1" x14ac:dyDescent="0.35">
      <c r="A19" s="874"/>
      <c r="B19" s="734" t="s">
        <v>86</v>
      </c>
      <c r="C19" s="735" t="s">
        <v>545</v>
      </c>
      <c r="D19" s="734"/>
      <c r="E19" s="740">
        <v>870000</v>
      </c>
      <c r="F19" s="740">
        <v>870000</v>
      </c>
      <c r="G19" s="478">
        <f t="shared" si="0"/>
        <v>1</v>
      </c>
    </row>
    <row r="20" spans="1:7" ht="24.6" customHeight="1" x14ac:dyDescent="0.35">
      <c r="A20" s="874"/>
      <c r="B20" s="734" t="s">
        <v>86</v>
      </c>
      <c r="C20" s="735" t="s">
        <v>546</v>
      </c>
      <c r="D20" s="734"/>
      <c r="E20" s="740">
        <v>382500</v>
      </c>
      <c r="F20" s="740">
        <v>0</v>
      </c>
      <c r="G20" s="478">
        <f t="shared" si="0"/>
        <v>0</v>
      </c>
    </row>
    <row r="21" spans="1:7" ht="30" customHeight="1" x14ac:dyDescent="0.35">
      <c r="A21" s="874"/>
      <c r="B21" s="734" t="s">
        <v>547</v>
      </c>
      <c r="C21" s="735" t="s">
        <v>548</v>
      </c>
      <c r="D21" s="734"/>
      <c r="E21" s="740">
        <v>2612000</v>
      </c>
      <c r="F21" s="740">
        <v>2408321.31</v>
      </c>
      <c r="G21" s="163">
        <f t="shared" si="0"/>
        <v>0.9220219410413476</v>
      </c>
    </row>
    <row r="22" spans="1:7" ht="30" customHeight="1" x14ac:dyDescent="0.35">
      <c r="A22" s="874"/>
      <c r="B22" s="734" t="s">
        <v>547</v>
      </c>
      <c r="C22" s="735" t="s">
        <v>565</v>
      </c>
      <c r="D22" s="734"/>
      <c r="E22" s="740">
        <v>776400</v>
      </c>
      <c r="F22" s="740">
        <v>235800</v>
      </c>
      <c r="G22" s="163">
        <f t="shared" ref="G22:G25" si="1">F22/E22</f>
        <v>0.30370942812982998</v>
      </c>
    </row>
    <row r="23" spans="1:7" ht="30" customHeight="1" x14ac:dyDescent="0.35">
      <c r="A23" s="874"/>
      <c r="B23" s="741" t="s">
        <v>86</v>
      </c>
      <c r="C23" s="742" t="s">
        <v>568</v>
      </c>
      <c r="D23" s="741"/>
      <c r="E23" s="743">
        <v>54600</v>
      </c>
      <c r="F23" s="743">
        <v>17832.64</v>
      </c>
      <c r="G23" s="478">
        <f t="shared" si="1"/>
        <v>0.32660512820512821</v>
      </c>
    </row>
    <row r="24" spans="1:7" ht="30" customHeight="1" x14ac:dyDescent="0.35">
      <c r="A24" s="874"/>
      <c r="B24" s="734" t="s">
        <v>86</v>
      </c>
      <c r="C24" s="735" t="s">
        <v>569</v>
      </c>
      <c r="D24" s="734"/>
      <c r="E24" s="740">
        <v>17392400</v>
      </c>
      <c r="F24" s="740">
        <v>17392323</v>
      </c>
      <c r="G24" s="478">
        <f t="shared" si="1"/>
        <v>0.99999557277891493</v>
      </c>
    </row>
    <row r="25" spans="1:7" ht="30" customHeight="1" x14ac:dyDescent="0.35">
      <c r="A25" s="874"/>
      <c r="B25" s="734" t="s">
        <v>91</v>
      </c>
      <c r="C25" s="735" t="s">
        <v>570</v>
      </c>
      <c r="D25" s="734"/>
      <c r="E25" s="740">
        <v>589400</v>
      </c>
      <c r="F25" s="740">
        <v>589400</v>
      </c>
      <c r="G25" s="163">
        <f t="shared" si="1"/>
        <v>1</v>
      </c>
    </row>
    <row r="26" spans="1:7" ht="38.25" customHeight="1" thickBot="1" x14ac:dyDescent="0.4">
      <c r="A26" s="875"/>
      <c r="B26" s="197"/>
      <c r="C26" s="198" t="s">
        <v>153</v>
      </c>
      <c r="D26" s="198"/>
      <c r="E26" s="199">
        <f>SUM(E4:E25)</f>
        <v>74416800</v>
      </c>
      <c r="F26" s="199">
        <f>SUM(F4:F25)</f>
        <v>65963957.93</v>
      </c>
      <c r="G26" s="711">
        <f t="shared" si="0"/>
        <v>0.88641218017974432</v>
      </c>
    </row>
    <row r="27" spans="1:7" ht="44.25" customHeight="1" thickBot="1" x14ac:dyDescent="0.4">
      <c r="A27" s="878" t="s">
        <v>288</v>
      </c>
      <c r="B27" s="879"/>
      <c r="C27" s="879"/>
      <c r="D27" s="879"/>
      <c r="E27" s="879"/>
      <c r="F27" s="879"/>
      <c r="G27" s="880"/>
    </row>
    <row r="28" spans="1:7" ht="38.25" customHeight="1" x14ac:dyDescent="0.35">
      <c r="A28" s="191" t="s">
        <v>222</v>
      </c>
      <c r="B28" s="210" t="s">
        <v>151</v>
      </c>
      <c r="C28" s="193" t="s">
        <v>284</v>
      </c>
      <c r="D28" s="192" t="s">
        <v>539</v>
      </c>
      <c r="E28" s="194" t="s">
        <v>305</v>
      </c>
      <c r="F28" s="211" t="s">
        <v>286</v>
      </c>
      <c r="G28" s="212" t="s">
        <v>152</v>
      </c>
    </row>
    <row r="29" spans="1:7" ht="24.75" customHeight="1" x14ac:dyDescent="0.35">
      <c r="A29" s="874" t="s">
        <v>398</v>
      </c>
      <c r="B29" s="744" t="s">
        <v>88</v>
      </c>
      <c r="C29" s="745" t="s">
        <v>328</v>
      </c>
      <c r="D29" s="734"/>
      <c r="E29" s="746">
        <v>5700000</v>
      </c>
      <c r="F29" s="747">
        <v>5700000</v>
      </c>
      <c r="G29" s="163">
        <f t="shared" ref="G29:G54" si="2">F29/E29</f>
        <v>1</v>
      </c>
    </row>
    <row r="30" spans="1:7" ht="24.75" customHeight="1" x14ac:dyDescent="0.35">
      <c r="A30" s="874"/>
      <c r="B30" s="744" t="s">
        <v>88</v>
      </c>
      <c r="C30" s="745" t="s">
        <v>549</v>
      </c>
      <c r="D30" s="734"/>
      <c r="E30" s="746">
        <v>120000</v>
      </c>
      <c r="F30" s="747">
        <v>120000</v>
      </c>
      <c r="G30" s="163">
        <f t="shared" si="2"/>
        <v>1</v>
      </c>
    </row>
    <row r="31" spans="1:7" ht="24.75" customHeight="1" x14ac:dyDescent="0.35">
      <c r="A31" s="874"/>
      <c r="B31" s="744" t="s">
        <v>301</v>
      </c>
      <c r="C31" s="745" t="s">
        <v>329</v>
      </c>
      <c r="D31" s="734"/>
      <c r="E31" s="746">
        <v>61100</v>
      </c>
      <c r="F31" s="747">
        <v>61100</v>
      </c>
      <c r="G31" s="163">
        <v>1</v>
      </c>
    </row>
    <row r="32" spans="1:7" ht="24.75" customHeight="1" x14ac:dyDescent="0.35">
      <c r="A32" s="874"/>
      <c r="B32" s="744" t="s">
        <v>39</v>
      </c>
      <c r="C32" s="745" t="s">
        <v>332</v>
      </c>
      <c r="D32" s="734"/>
      <c r="E32" s="746">
        <v>300000</v>
      </c>
      <c r="F32" s="747">
        <v>242100</v>
      </c>
      <c r="G32" s="163">
        <f t="shared" si="2"/>
        <v>0.80700000000000005</v>
      </c>
    </row>
    <row r="33" spans="1:10" ht="24.75" customHeight="1" x14ac:dyDescent="0.35">
      <c r="A33" s="874"/>
      <c r="B33" s="739" t="s">
        <v>88</v>
      </c>
      <c r="C33" s="742" t="s">
        <v>333</v>
      </c>
      <c r="D33" s="748" t="s">
        <v>550</v>
      </c>
      <c r="E33" s="746">
        <v>100000</v>
      </c>
      <c r="F33" s="743">
        <v>99946</v>
      </c>
      <c r="G33" s="163">
        <f t="shared" si="2"/>
        <v>0.99946000000000002</v>
      </c>
    </row>
    <row r="34" spans="1:10" ht="43.5" customHeight="1" x14ac:dyDescent="0.35">
      <c r="A34" s="874"/>
      <c r="B34" s="748" t="s">
        <v>562</v>
      </c>
      <c r="C34" s="742" t="s">
        <v>551</v>
      </c>
      <c r="D34" s="748"/>
      <c r="E34" s="746">
        <v>9173400</v>
      </c>
      <c r="F34" s="743">
        <v>4148529.62</v>
      </c>
      <c r="G34" s="163">
        <f t="shared" si="2"/>
        <v>0.4522346807072623</v>
      </c>
    </row>
    <row r="35" spans="1:10" ht="24.75" customHeight="1" x14ac:dyDescent="0.35">
      <c r="A35" s="874"/>
      <c r="B35" s="744" t="s">
        <v>86</v>
      </c>
      <c r="C35" s="735" t="s">
        <v>334</v>
      </c>
      <c r="D35" s="734"/>
      <c r="E35" s="746">
        <v>163000</v>
      </c>
      <c r="F35" s="743">
        <v>163000</v>
      </c>
      <c r="G35" s="163">
        <v>1</v>
      </c>
    </row>
    <row r="36" spans="1:10" ht="24.75" customHeight="1" x14ac:dyDescent="0.35">
      <c r="A36" s="874"/>
      <c r="B36" s="744" t="s">
        <v>86</v>
      </c>
      <c r="C36" s="735" t="s">
        <v>335</v>
      </c>
      <c r="D36" s="734"/>
      <c r="E36" s="746">
        <v>312300</v>
      </c>
      <c r="F36" s="833">
        <v>235500</v>
      </c>
      <c r="G36" s="163">
        <v>1</v>
      </c>
    </row>
    <row r="37" spans="1:10" ht="24.75" customHeight="1" x14ac:dyDescent="0.35">
      <c r="A37" s="874"/>
      <c r="B37" s="739" t="s">
        <v>94</v>
      </c>
      <c r="C37" s="735" t="s">
        <v>340</v>
      </c>
      <c r="D37" s="734"/>
      <c r="E37" s="749">
        <v>10769800</v>
      </c>
      <c r="F37" s="747">
        <v>0</v>
      </c>
      <c r="G37" s="163">
        <f t="shared" si="2"/>
        <v>0</v>
      </c>
    </row>
    <row r="38" spans="1:10" ht="31.15" customHeight="1" x14ac:dyDescent="0.35">
      <c r="A38" s="874"/>
      <c r="B38" s="748" t="s">
        <v>399</v>
      </c>
      <c r="C38" s="735" t="s">
        <v>341</v>
      </c>
      <c r="D38" s="734"/>
      <c r="E38" s="749">
        <v>20743000</v>
      </c>
      <c r="F38" s="747">
        <v>16779833.170000002</v>
      </c>
      <c r="G38" s="163">
        <f t="shared" si="2"/>
        <v>0.80893955406643214</v>
      </c>
      <c r="H38" s="881"/>
      <c r="I38" s="882"/>
      <c r="J38" s="882"/>
    </row>
    <row r="39" spans="1:10" ht="24.75" customHeight="1" x14ac:dyDescent="0.35">
      <c r="A39" s="874"/>
      <c r="B39" s="744" t="s">
        <v>86</v>
      </c>
      <c r="C39" s="735" t="s">
        <v>342</v>
      </c>
      <c r="D39" s="734"/>
      <c r="E39" s="740">
        <v>19865900</v>
      </c>
      <c r="F39" s="747">
        <v>19865900</v>
      </c>
      <c r="G39" s="163">
        <f t="shared" si="2"/>
        <v>1</v>
      </c>
    </row>
    <row r="40" spans="1:10" ht="24.75" customHeight="1" x14ac:dyDescent="0.35">
      <c r="A40" s="874"/>
      <c r="B40" s="744" t="s">
        <v>88</v>
      </c>
      <c r="C40" s="742" t="s">
        <v>400</v>
      </c>
      <c r="D40" s="748"/>
      <c r="E40" s="743">
        <v>153000</v>
      </c>
      <c r="F40" s="752">
        <v>153000</v>
      </c>
      <c r="G40" s="478">
        <f t="shared" si="2"/>
        <v>1</v>
      </c>
    </row>
    <row r="41" spans="1:10" ht="24.75" customHeight="1" x14ac:dyDescent="0.35">
      <c r="A41" s="874"/>
      <c r="B41" s="744" t="s">
        <v>86</v>
      </c>
      <c r="C41" s="750" t="s">
        <v>563</v>
      </c>
      <c r="D41" s="748"/>
      <c r="E41" s="743">
        <v>17675500</v>
      </c>
      <c r="F41" s="752">
        <v>453481.78</v>
      </c>
      <c r="G41" s="478">
        <f t="shared" si="2"/>
        <v>2.5655952023988009E-2</v>
      </c>
    </row>
    <row r="42" spans="1:10" ht="32.25" customHeight="1" x14ac:dyDescent="0.35">
      <c r="A42" s="874"/>
      <c r="B42" s="744" t="s">
        <v>94</v>
      </c>
      <c r="C42" s="750" t="s">
        <v>552</v>
      </c>
      <c r="D42" s="748"/>
      <c r="E42" s="743">
        <v>20210000</v>
      </c>
      <c r="F42" s="752">
        <v>0</v>
      </c>
      <c r="G42" s="478">
        <f t="shared" si="2"/>
        <v>0</v>
      </c>
    </row>
    <row r="43" spans="1:10" ht="31.5" customHeight="1" x14ac:dyDescent="0.35">
      <c r="A43" s="874"/>
      <c r="B43" s="734" t="s">
        <v>94</v>
      </c>
      <c r="C43" s="751" t="s">
        <v>553</v>
      </c>
      <c r="D43" s="748"/>
      <c r="E43" s="746">
        <v>68900</v>
      </c>
      <c r="F43" s="752">
        <v>0</v>
      </c>
      <c r="G43" s="478">
        <f t="shared" si="2"/>
        <v>0</v>
      </c>
    </row>
    <row r="44" spans="1:10" ht="31.5" customHeight="1" x14ac:dyDescent="0.35">
      <c r="A44" s="874"/>
      <c r="B44" s="734" t="s">
        <v>86</v>
      </c>
      <c r="C44" s="751" t="s">
        <v>564</v>
      </c>
      <c r="D44" s="748"/>
      <c r="E44" s="746">
        <v>67500</v>
      </c>
      <c r="F44" s="752">
        <v>0</v>
      </c>
      <c r="G44" s="478">
        <f t="shared" ref="G44" si="3">F44/E44</f>
        <v>0</v>
      </c>
    </row>
    <row r="45" spans="1:10" ht="38.450000000000003" customHeight="1" thickBot="1" x14ac:dyDescent="0.4">
      <c r="A45" s="875"/>
      <c r="B45" s="883" t="s">
        <v>154</v>
      </c>
      <c r="C45" s="884"/>
      <c r="D45" s="885"/>
      <c r="E45" s="201">
        <f>SUM(E29:E44)</f>
        <v>105483400</v>
      </c>
      <c r="F45" s="201">
        <f>SUM(F29:F44)</f>
        <v>48022390.570000008</v>
      </c>
      <c r="G45" s="200">
        <f>F45/E45</f>
        <v>0.45526016956222504</v>
      </c>
    </row>
    <row r="46" spans="1:10" ht="22.15" customHeight="1" x14ac:dyDescent="0.35">
      <c r="A46" s="874" t="s">
        <v>554</v>
      </c>
      <c r="B46" s="732" t="s">
        <v>292</v>
      </c>
      <c r="C46" s="753" t="s">
        <v>555</v>
      </c>
      <c r="D46" s="754"/>
      <c r="E46" s="162">
        <v>10000000</v>
      </c>
      <c r="F46" s="162">
        <v>822800</v>
      </c>
      <c r="G46" s="733">
        <f t="shared" si="2"/>
        <v>8.2280000000000006E-2</v>
      </c>
    </row>
    <row r="47" spans="1:10" ht="22.15" customHeight="1" x14ac:dyDescent="0.35">
      <c r="A47" s="874"/>
      <c r="B47" s="732" t="s">
        <v>296</v>
      </c>
      <c r="C47" s="753" t="s">
        <v>556</v>
      </c>
      <c r="D47" s="754"/>
      <c r="E47" s="162">
        <v>17000000</v>
      </c>
      <c r="F47" s="162">
        <v>302500</v>
      </c>
      <c r="G47" s="733">
        <f t="shared" si="2"/>
        <v>1.7794117647058825E-2</v>
      </c>
    </row>
    <row r="48" spans="1:10" ht="22.15" customHeight="1" x14ac:dyDescent="0.35">
      <c r="A48" s="874"/>
      <c r="B48" s="732" t="s">
        <v>296</v>
      </c>
      <c r="C48" s="753" t="s">
        <v>557</v>
      </c>
      <c r="D48" s="755"/>
      <c r="E48" s="756">
        <v>17500000</v>
      </c>
      <c r="F48" s="756">
        <v>3698706.22</v>
      </c>
      <c r="G48" s="733">
        <f t="shared" si="2"/>
        <v>0.21135464114285715</v>
      </c>
    </row>
    <row r="49" spans="1:10" ht="30.6" customHeight="1" x14ac:dyDescent="0.35">
      <c r="A49" s="874"/>
      <c r="B49" s="734" t="s">
        <v>94</v>
      </c>
      <c r="C49" s="751" t="s">
        <v>558</v>
      </c>
      <c r="D49" s="748"/>
      <c r="E49" s="746">
        <v>277100</v>
      </c>
      <c r="F49" s="752">
        <v>0</v>
      </c>
      <c r="G49" s="478">
        <f t="shared" si="2"/>
        <v>0</v>
      </c>
    </row>
    <row r="50" spans="1:10" ht="23.45" customHeight="1" x14ac:dyDescent="0.35">
      <c r="A50" s="874"/>
      <c r="B50" s="741" t="s">
        <v>86</v>
      </c>
      <c r="C50" s="751" t="s">
        <v>559</v>
      </c>
      <c r="D50" s="748"/>
      <c r="E50" s="746">
        <v>900000</v>
      </c>
      <c r="F50" s="752">
        <v>597375</v>
      </c>
      <c r="G50" s="478">
        <f t="shared" si="2"/>
        <v>0.66374999999999995</v>
      </c>
    </row>
    <row r="51" spans="1:10" ht="23.45" customHeight="1" x14ac:dyDescent="0.35">
      <c r="A51" s="874"/>
      <c r="B51" s="741" t="s">
        <v>86</v>
      </c>
      <c r="C51" s="751" t="s">
        <v>560</v>
      </c>
      <c r="D51" s="748"/>
      <c r="E51" s="746">
        <v>1731100</v>
      </c>
      <c r="F51" s="752">
        <v>0</v>
      </c>
      <c r="G51" s="478">
        <f t="shared" si="2"/>
        <v>0</v>
      </c>
    </row>
    <row r="52" spans="1:10" ht="32.450000000000003" customHeight="1" x14ac:dyDescent="0.35">
      <c r="A52" s="874"/>
      <c r="B52" s="734" t="s">
        <v>86</v>
      </c>
      <c r="C52" s="751" t="s">
        <v>561</v>
      </c>
      <c r="D52" s="748"/>
      <c r="E52" s="746">
        <v>491900</v>
      </c>
      <c r="F52" s="752">
        <v>0</v>
      </c>
      <c r="G52" s="478">
        <f t="shared" si="2"/>
        <v>0</v>
      </c>
    </row>
    <row r="53" spans="1:10" ht="37.15" customHeight="1" thickBot="1" x14ac:dyDescent="0.4">
      <c r="A53" s="875"/>
      <c r="B53" s="883" t="s">
        <v>154</v>
      </c>
      <c r="C53" s="884"/>
      <c r="D53" s="885"/>
      <c r="E53" s="834">
        <f>SUM(E46:E52)</f>
        <v>47900100</v>
      </c>
      <c r="F53" s="201">
        <f>SUM(F46:F52)</f>
        <v>5421381.2200000007</v>
      </c>
      <c r="G53" s="200">
        <f t="shared" si="2"/>
        <v>0.1131810000396659</v>
      </c>
    </row>
    <row r="54" spans="1:10" ht="44.25" customHeight="1" thickBot="1" x14ac:dyDescent="0.4">
      <c r="A54" s="894" t="s">
        <v>285</v>
      </c>
      <c r="B54" s="895"/>
      <c r="C54" s="895"/>
      <c r="D54" s="707"/>
      <c r="E54" s="202">
        <f>E53+E26+E45</f>
        <v>227800300</v>
      </c>
      <c r="F54" s="202">
        <f>F53+F26+F45</f>
        <v>119407729.72000001</v>
      </c>
      <c r="G54" s="203">
        <f t="shared" si="2"/>
        <v>0.52417722768582842</v>
      </c>
      <c r="H54" s="886"/>
      <c r="I54" s="887"/>
      <c r="J54" s="887"/>
    </row>
    <row r="55" spans="1:10" ht="23.45" customHeight="1" x14ac:dyDescent="0.35">
      <c r="A55" s="888"/>
      <c r="B55" s="889"/>
      <c r="C55" s="889"/>
      <c r="D55" s="889"/>
      <c r="E55" s="889"/>
      <c r="F55" s="889"/>
      <c r="G55" s="889"/>
    </row>
    <row r="56" spans="1:10" ht="35.25" customHeight="1" x14ac:dyDescent="0.35">
      <c r="A56" s="890"/>
      <c r="B56" s="890"/>
      <c r="C56" s="890"/>
      <c r="D56" s="890"/>
      <c r="E56" s="890"/>
      <c r="F56" s="890"/>
      <c r="G56" s="890"/>
    </row>
    <row r="57" spans="1:10" ht="35.25" customHeight="1" x14ac:dyDescent="0.35">
      <c r="A57" s="712"/>
      <c r="B57" s="713"/>
      <c r="C57" s="713"/>
      <c r="D57" s="713"/>
      <c r="E57" s="714"/>
      <c r="F57" s="712"/>
      <c r="G57" s="712"/>
    </row>
    <row r="58" spans="1:10" ht="41.45" customHeight="1" x14ac:dyDescent="0.35">
      <c r="A58" s="891"/>
      <c r="B58" s="479"/>
      <c r="C58" s="480"/>
      <c r="D58" s="479"/>
      <c r="E58" s="481"/>
      <c r="F58" s="482"/>
      <c r="G58" s="483"/>
    </row>
    <row r="59" spans="1:10" ht="41.45" customHeight="1" x14ac:dyDescent="0.35">
      <c r="A59" s="892"/>
      <c r="B59" s="479"/>
      <c r="C59" s="480"/>
      <c r="D59" s="479"/>
      <c r="E59" s="481"/>
      <c r="F59" s="482"/>
      <c r="G59" s="483"/>
      <c r="I59" s="161"/>
    </row>
    <row r="60" spans="1:10" ht="45.6" customHeight="1" x14ac:dyDescent="0.35">
      <c r="A60" s="892"/>
      <c r="B60" s="893"/>
      <c r="C60" s="893"/>
      <c r="D60" s="893"/>
      <c r="E60" s="715"/>
      <c r="F60" s="715"/>
      <c r="G60" s="716"/>
      <c r="I60" s="161"/>
    </row>
  </sheetData>
  <mergeCells count="16">
    <mergeCell ref="H54:J54"/>
    <mergeCell ref="A55:G55"/>
    <mergeCell ref="A56:G56"/>
    <mergeCell ref="A58:A60"/>
    <mergeCell ref="B60:D60"/>
    <mergeCell ref="A54:C54"/>
    <mergeCell ref="A29:A45"/>
    <mergeCell ref="H38:J38"/>
    <mergeCell ref="B45:D45"/>
    <mergeCell ref="A46:A53"/>
    <mergeCell ref="B53:D53"/>
    <mergeCell ref="A1:F1"/>
    <mergeCell ref="A2:G2"/>
    <mergeCell ref="A4:A26"/>
    <mergeCell ref="H5:J5"/>
    <mergeCell ref="A27:G27"/>
  </mergeCells>
  <printOptions horizontalCentered="1"/>
  <pageMargins left="0.15748031496062992" right="0.15748031496062992" top="0.59055118110236227" bottom="0.47244094488188981" header="0" footer="0.19685039370078741"/>
  <pageSetup paperSize="9" scale="75" orientation="portrait" r:id="rId1"/>
  <headerFooter alignWithMargins="0">
    <oddFooter>&amp;L&amp;"Arial,Obyčejné"&amp;9Závěrečný účet za rok 2022</oddFooter>
  </headerFooter>
  <rowBreaks count="1" manualBreakCount="1">
    <brk id="2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"/>
  <sheetViews>
    <sheetView workbookViewId="0"/>
  </sheetViews>
  <sheetFormatPr defaultRowHeight="12.75" x14ac:dyDescent="0.3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"/>
  <sheetViews>
    <sheetView workbookViewId="0"/>
  </sheetViews>
  <sheetFormatPr defaultRowHeight="12.75" x14ac:dyDescent="0.3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P236"/>
  <sheetViews>
    <sheetView view="pageBreakPreview" zoomScale="80" zoomScaleNormal="98" zoomScaleSheetLayoutView="80" zoomScalePageLayoutView="70" workbookViewId="0">
      <pane ySplit="4" topLeftCell="A5" activePane="bottomLeft" state="frozen"/>
      <selection activeCell="G15" sqref="G15"/>
      <selection pane="bottomLeft" activeCell="R3" sqref="R3"/>
    </sheetView>
  </sheetViews>
  <sheetFormatPr defaultColWidth="9.1328125" defaultRowHeight="12.75" x14ac:dyDescent="0.35"/>
  <cols>
    <col min="1" max="1" width="15.265625" style="2" customWidth="1"/>
    <col min="2" max="2" width="8.59765625" style="2" customWidth="1"/>
    <col min="3" max="3" width="31.3984375" style="2" customWidth="1"/>
    <col min="4" max="5" width="11.3984375" style="2" customWidth="1"/>
    <col min="6" max="6" width="9.86328125" style="2" customWidth="1"/>
    <col min="7" max="7" width="12.59765625" style="2" customWidth="1"/>
    <col min="8" max="9" width="11.3984375" style="2" customWidth="1"/>
    <col min="10" max="10" width="10" style="2" customWidth="1"/>
    <col min="11" max="11" width="12.59765625" style="2" customWidth="1"/>
    <col min="12" max="13" width="11.3984375" style="2" customWidth="1"/>
    <col min="14" max="14" width="9.73046875" style="2" customWidth="1"/>
    <col min="15" max="15" width="12.59765625" style="2" customWidth="1"/>
    <col min="16" max="16" width="10.86328125" style="2" customWidth="1"/>
    <col min="17" max="16384" width="9.1328125" style="2"/>
  </cols>
  <sheetData>
    <row r="1" spans="1:16" ht="55.5" customHeight="1" thickBot="1" x14ac:dyDescent="0.4">
      <c r="A1" s="869" t="s">
        <v>429</v>
      </c>
      <c r="B1" s="869"/>
      <c r="C1" s="869"/>
      <c r="D1" s="869"/>
      <c r="E1" s="869"/>
      <c r="F1" s="869"/>
      <c r="G1" s="869"/>
      <c r="H1" s="869"/>
      <c r="I1" s="869"/>
      <c r="J1" s="869"/>
      <c r="K1" s="869"/>
      <c r="L1" s="869"/>
      <c r="M1" s="869"/>
      <c r="N1" s="869"/>
      <c r="O1" s="869"/>
      <c r="P1" s="164" t="s">
        <v>586</v>
      </c>
    </row>
    <row r="2" spans="1:16" ht="21" customHeight="1" x14ac:dyDescent="0.35">
      <c r="A2" s="908" t="s">
        <v>78</v>
      </c>
      <c r="B2" s="909"/>
      <c r="C2" s="910"/>
      <c r="D2" s="904" t="s">
        <v>421</v>
      </c>
      <c r="E2" s="904"/>
      <c r="F2" s="904"/>
      <c r="G2" s="905"/>
      <c r="H2" s="903" t="s">
        <v>422</v>
      </c>
      <c r="I2" s="904"/>
      <c r="J2" s="904"/>
      <c r="K2" s="905"/>
      <c r="L2" s="903" t="s">
        <v>423</v>
      </c>
      <c r="M2" s="904"/>
      <c r="N2" s="904"/>
      <c r="O2" s="904"/>
      <c r="P2" s="905"/>
    </row>
    <row r="3" spans="1:16" ht="20.45" customHeight="1" x14ac:dyDescent="0.35">
      <c r="A3" s="864" t="s">
        <v>79</v>
      </c>
      <c r="B3" s="896" t="s">
        <v>80</v>
      </c>
      <c r="C3" s="897"/>
      <c r="D3" s="898" t="s">
        <v>81</v>
      </c>
      <c r="E3" s="899"/>
      <c r="F3" s="900"/>
      <c r="G3" s="901" t="s">
        <v>27</v>
      </c>
      <c r="H3" s="898" t="s">
        <v>81</v>
      </c>
      <c r="I3" s="899"/>
      <c r="J3" s="900"/>
      <c r="K3" s="901" t="s">
        <v>27</v>
      </c>
      <c r="L3" s="898" t="s">
        <v>81</v>
      </c>
      <c r="M3" s="899"/>
      <c r="N3" s="900"/>
      <c r="O3" s="906" t="s">
        <v>27</v>
      </c>
      <c r="P3" s="901" t="s">
        <v>22</v>
      </c>
    </row>
    <row r="4" spans="1:16" ht="19.899999999999999" customHeight="1" x14ac:dyDescent="0.35">
      <c r="A4" s="865"/>
      <c r="B4" s="204" t="s">
        <v>151</v>
      </c>
      <c r="C4" s="205" t="s">
        <v>82</v>
      </c>
      <c r="D4" s="783" t="s">
        <v>197</v>
      </c>
      <c r="E4" s="525" t="s">
        <v>198</v>
      </c>
      <c r="F4" s="206" t="s">
        <v>116</v>
      </c>
      <c r="G4" s="902"/>
      <c r="H4" s="783" t="s">
        <v>197</v>
      </c>
      <c r="I4" s="525" t="s">
        <v>198</v>
      </c>
      <c r="J4" s="206" t="s">
        <v>116</v>
      </c>
      <c r="K4" s="902"/>
      <c r="L4" s="783" t="s">
        <v>197</v>
      </c>
      <c r="M4" s="525" t="s">
        <v>198</v>
      </c>
      <c r="N4" s="206" t="s">
        <v>116</v>
      </c>
      <c r="O4" s="907"/>
      <c r="P4" s="902"/>
    </row>
    <row r="5" spans="1:16" ht="24" customHeight="1" x14ac:dyDescent="0.35">
      <c r="A5" s="911" t="s">
        <v>199</v>
      </c>
      <c r="B5" s="791" t="s">
        <v>291</v>
      </c>
      <c r="C5" s="792" t="s">
        <v>207</v>
      </c>
      <c r="D5" s="591">
        <v>65</v>
      </c>
      <c r="E5" s="591">
        <v>0</v>
      </c>
      <c r="F5" s="591">
        <v>0</v>
      </c>
      <c r="G5" s="594">
        <f>SUM(D5:F5)</f>
        <v>65</v>
      </c>
      <c r="H5" s="591">
        <v>65</v>
      </c>
      <c r="I5" s="591">
        <v>0</v>
      </c>
      <c r="J5" s="591">
        <v>0</v>
      </c>
      <c r="K5" s="591">
        <f>SUM(H5:J5)</f>
        <v>65</v>
      </c>
      <c r="L5" s="591">
        <v>55.6</v>
      </c>
      <c r="M5" s="591">
        <v>0</v>
      </c>
      <c r="N5" s="591">
        <v>0</v>
      </c>
      <c r="O5" s="591">
        <f>SUM(L5:N5)</f>
        <v>55.6</v>
      </c>
      <c r="P5" s="798">
        <f t="shared" ref="P5:P66" si="0">O5/K5</f>
        <v>0.85538461538461541</v>
      </c>
    </row>
    <row r="6" spans="1:16" ht="24" customHeight="1" x14ac:dyDescent="0.35">
      <c r="A6" s="911"/>
      <c r="B6" s="791" t="s">
        <v>117</v>
      </c>
      <c r="C6" s="793" t="s">
        <v>353</v>
      </c>
      <c r="D6" s="591">
        <v>250</v>
      </c>
      <c r="E6" s="591">
        <v>0</v>
      </c>
      <c r="F6" s="591">
        <v>0</v>
      </c>
      <c r="G6" s="594">
        <f>SUM(D6:F6)</f>
        <v>250</v>
      </c>
      <c r="H6" s="591">
        <v>250</v>
      </c>
      <c r="I6" s="591">
        <v>0</v>
      </c>
      <c r="J6" s="591">
        <v>0</v>
      </c>
      <c r="K6" s="591">
        <f>SUM(H6:J6)</f>
        <v>250</v>
      </c>
      <c r="L6" s="591">
        <v>215.8</v>
      </c>
      <c r="M6" s="591">
        <v>0</v>
      </c>
      <c r="N6" s="591">
        <v>0</v>
      </c>
      <c r="O6" s="591">
        <f>SUM(L6:N6)</f>
        <v>215.8</v>
      </c>
      <c r="P6" s="798">
        <f>O6/K6</f>
        <v>0.86320000000000008</v>
      </c>
    </row>
    <row r="7" spans="1:16" ht="24" customHeight="1" x14ac:dyDescent="0.35">
      <c r="A7" s="911"/>
      <c r="B7" s="791" t="s">
        <v>118</v>
      </c>
      <c r="C7" s="793" t="s">
        <v>119</v>
      </c>
      <c r="D7" s="591">
        <v>8300</v>
      </c>
      <c r="E7" s="591">
        <v>500</v>
      </c>
      <c r="F7" s="591">
        <v>0</v>
      </c>
      <c r="G7" s="594">
        <f>SUM(D7:F7)</f>
        <v>8800</v>
      </c>
      <c r="H7" s="591">
        <v>9484.6</v>
      </c>
      <c r="I7" s="591">
        <v>500</v>
      </c>
      <c r="J7" s="591">
        <v>0</v>
      </c>
      <c r="K7" s="591">
        <f>SUM(H7:J7)</f>
        <v>9984.6</v>
      </c>
      <c r="L7" s="591">
        <v>8634.7999999999993</v>
      </c>
      <c r="M7" s="591">
        <v>0</v>
      </c>
      <c r="N7" s="591">
        <v>0</v>
      </c>
      <c r="O7" s="591">
        <f>SUM(L7:N7)</f>
        <v>8634.7999999999993</v>
      </c>
      <c r="P7" s="798">
        <f t="shared" si="0"/>
        <v>0.86481181018768893</v>
      </c>
    </row>
    <row r="8" spans="1:16" ht="27" customHeight="1" x14ac:dyDescent="0.35">
      <c r="A8" s="912"/>
      <c r="B8" s="913" t="s">
        <v>83</v>
      </c>
      <c r="C8" s="914"/>
      <c r="D8" s="209">
        <f t="shared" ref="D8:O8" si="1">SUM(D5:D7)</f>
        <v>8615</v>
      </c>
      <c r="E8" s="209">
        <f t="shared" si="1"/>
        <v>500</v>
      </c>
      <c r="F8" s="209">
        <f t="shared" si="1"/>
        <v>0</v>
      </c>
      <c r="G8" s="209">
        <f t="shared" si="1"/>
        <v>9115</v>
      </c>
      <c r="H8" s="209">
        <f t="shared" si="1"/>
        <v>9799.6</v>
      </c>
      <c r="I8" s="209">
        <f t="shared" si="1"/>
        <v>500</v>
      </c>
      <c r="J8" s="209">
        <f t="shared" si="1"/>
        <v>0</v>
      </c>
      <c r="K8" s="209">
        <f t="shared" si="1"/>
        <v>10299.6</v>
      </c>
      <c r="L8" s="209">
        <f t="shared" si="1"/>
        <v>8906.1999999999989</v>
      </c>
      <c r="M8" s="209">
        <f t="shared" si="1"/>
        <v>0</v>
      </c>
      <c r="N8" s="209">
        <f t="shared" si="1"/>
        <v>0</v>
      </c>
      <c r="O8" s="209">
        <f t="shared" si="1"/>
        <v>8906.1999999999989</v>
      </c>
      <c r="P8" s="208">
        <f t="shared" si="0"/>
        <v>0.86471319274534919</v>
      </c>
    </row>
    <row r="9" spans="1:16" ht="24" customHeight="1" x14ac:dyDescent="0.35">
      <c r="A9" s="911" t="s">
        <v>354</v>
      </c>
      <c r="B9" s="791" t="s">
        <v>292</v>
      </c>
      <c r="C9" s="794" t="s">
        <v>293</v>
      </c>
      <c r="D9" s="591">
        <v>0</v>
      </c>
      <c r="E9" s="591">
        <v>44950</v>
      </c>
      <c r="F9" s="591">
        <v>0</v>
      </c>
      <c r="G9" s="594">
        <f>SUM(D9:F9)</f>
        <v>44950</v>
      </c>
      <c r="H9" s="591">
        <v>35.6</v>
      </c>
      <c r="I9" s="591">
        <v>86444.800000000003</v>
      </c>
      <c r="J9" s="591">
        <v>0</v>
      </c>
      <c r="K9" s="591">
        <f>SUM(H9:J9)</f>
        <v>86480.400000000009</v>
      </c>
      <c r="L9" s="591">
        <v>35.6</v>
      </c>
      <c r="M9" s="591">
        <v>55271.5</v>
      </c>
      <c r="N9" s="591">
        <v>0</v>
      </c>
      <c r="O9" s="591">
        <f>SUM(L9:N9)</f>
        <v>55307.1</v>
      </c>
      <c r="P9" s="798">
        <f t="shared" si="0"/>
        <v>0.6395333509095702</v>
      </c>
    </row>
    <row r="10" spans="1:16" ht="24" customHeight="1" x14ac:dyDescent="0.35">
      <c r="A10" s="911"/>
      <c r="B10" s="791" t="s">
        <v>417</v>
      </c>
      <c r="C10" s="794" t="s">
        <v>202</v>
      </c>
      <c r="D10" s="591">
        <v>0</v>
      </c>
      <c r="E10" s="591">
        <v>0</v>
      </c>
      <c r="F10" s="591">
        <v>0</v>
      </c>
      <c r="G10" s="594">
        <v>0</v>
      </c>
      <c r="H10" s="591">
        <v>400</v>
      </c>
      <c r="I10" s="591">
        <v>0</v>
      </c>
      <c r="J10" s="591">
        <v>0</v>
      </c>
      <c r="K10" s="591">
        <f>SUM(H10:J10)</f>
        <v>400</v>
      </c>
      <c r="L10" s="591">
        <v>157</v>
      </c>
      <c r="M10" s="591">
        <v>0</v>
      </c>
      <c r="N10" s="591">
        <v>0</v>
      </c>
      <c r="O10" s="591">
        <f t="shared" ref="O10:O17" si="2">SUM(L10:N10)</f>
        <v>157</v>
      </c>
      <c r="P10" s="798">
        <f t="shared" si="0"/>
        <v>0.39250000000000002</v>
      </c>
    </row>
    <row r="11" spans="1:16" ht="30" customHeight="1" x14ac:dyDescent="0.35">
      <c r="A11" s="918"/>
      <c r="B11" s="791" t="s">
        <v>84</v>
      </c>
      <c r="C11" s="794" t="s">
        <v>120</v>
      </c>
      <c r="D11" s="591">
        <v>87660</v>
      </c>
      <c r="E11" s="591">
        <v>10400</v>
      </c>
      <c r="F11" s="591">
        <v>600</v>
      </c>
      <c r="G11" s="594">
        <f>SUM(D11:F11)</f>
        <v>98660</v>
      </c>
      <c r="H11" s="591">
        <v>82068.899999999994</v>
      </c>
      <c r="I11" s="591">
        <v>13082</v>
      </c>
      <c r="J11" s="591">
        <v>575</v>
      </c>
      <c r="K11" s="591">
        <f>SUM(H11:J11)</f>
        <v>95725.9</v>
      </c>
      <c r="L11" s="591">
        <v>76471</v>
      </c>
      <c r="M11" s="591">
        <v>761.1</v>
      </c>
      <c r="N11" s="591">
        <v>575</v>
      </c>
      <c r="O11" s="591">
        <f t="shared" si="2"/>
        <v>77807.100000000006</v>
      </c>
      <c r="P11" s="798">
        <f t="shared" si="0"/>
        <v>0.81281137079933441</v>
      </c>
    </row>
    <row r="12" spans="1:16" ht="24" customHeight="1" x14ac:dyDescent="0.35">
      <c r="A12" s="918"/>
      <c r="B12" s="791" t="s">
        <v>355</v>
      </c>
      <c r="C12" s="793" t="s">
        <v>143</v>
      </c>
      <c r="D12" s="591">
        <v>0</v>
      </c>
      <c r="E12" s="591">
        <v>3000</v>
      </c>
      <c r="F12" s="591">
        <v>0</v>
      </c>
      <c r="G12" s="594">
        <f>SUM(E12)</f>
        <v>3000</v>
      </c>
      <c r="H12" s="591">
        <v>405.4</v>
      </c>
      <c r="I12" s="591">
        <v>23411.7</v>
      </c>
      <c r="J12" s="591">
        <v>0</v>
      </c>
      <c r="K12" s="591">
        <f>SUM(H12:J12)</f>
        <v>23817.100000000002</v>
      </c>
      <c r="L12" s="591">
        <v>281.60000000000002</v>
      </c>
      <c r="M12" s="591">
        <v>3200.7</v>
      </c>
      <c r="N12" s="591">
        <v>0</v>
      </c>
      <c r="O12" s="591">
        <f t="shared" si="2"/>
        <v>3482.2999999999997</v>
      </c>
      <c r="P12" s="798">
        <f t="shared" si="0"/>
        <v>0.14621007595383145</v>
      </c>
    </row>
    <row r="13" spans="1:16" ht="27" customHeight="1" x14ac:dyDescent="0.35">
      <c r="A13" s="918"/>
      <c r="B13" s="919" t="s">
        <v>83</v>
      </c>
      <c r="C13" s="920"/>
      <c r="D13" s="209">
        <f t="shared" ref="D13:N13" si="3">SUM(D9:D12)</f>
        <v>87660</v>
      </c>
      <c r="E13" s="209">
        <f t="shared" si="3"/>
        <v>58350</v>
      </c>
      <c r="F13" s="209">
        <f t="shared" si="3"/>
        <v>600</v>
      </c>
      <c r="G13" s="209">
        <f t="shared" si="3"/>
        <v>146610</v>
      </c>
      <c r="H13" s="209">
        <f>SUM(H9:H12)</f>
        <v>82909.899999999994</v>
      </c>
      <c r="I13" s="209">
        <f t="shared" si="3"/>
        <v>122938.5</v>
      </c>
      <c r="J13" s="209">
        <f t="shared" si="3"/>
        <v>575</v>
      </c>
      <c r="K13" s="209">
        <f>SUM(K9:K12)</f>
        <v>206423.4</v>
      </c>
      <c r="L13" s="209">
        <f>SUM(L9:L12)</f>
        <v>76945.200000000012</v>
      </c>
      <c r="M13" s="209">
        <f>SUM(M9:M12)</f>
        <v>59233.299999999996</v>
      </c>
      <c r="N13" s="209">
        <f t="shared" si="3"/>
        <v>575</v>
      </c>
      <c r="O13" s="209">
        <f>SUM(L13:N13)</f>
        <v>136753.5</v>
      </c>
      <c r="P13" s="208">
        <f t="shared" si="0"/>
        <v>0.66249029906493162</v>
      </c>
    </row>
    <row r="14" spans="1:16" ht="24" customHeight="1" x14ac:dyDescent="0.35">
      <c r="A14" s="911" t="s">
        <v>200</v>
      </c>
      <c r="B14" s="791" t="s">
        <v>428</v>
      </c>
      <c r="C14" s="793" t="s">
        <v>92</v>
      </c>
      <c r="D14" s="591">
        <v>0</v>
      </c>
      <c r="E14" s="591">
        <v>0</v>
      </c>
      <c r="F14" s="591">
        <v>0</v>
      </c>
      <c r="G14" s="594">
        <f>SUM(D14:F14)</f>
        <v>0</v>
      </c>
      <c r="H14" s="591">
        <v>175</v>
      </c>
      <c r="I14" s="591">
        <v>0</v>
      </c>
      <c r="J14" s="591">
        <v>0</v>
      </c>
      <c r="K14" s="591">
        <f t="shared" ref="K14:K19" si="4">SUM(H14:J14)</f>
        <v>175</v>
      </c>
      <c r="L14" s="591">
        <v>0</v>
      </c>
      <c r="M14" s="591">
        <v>0</v>
      </c>
      <c r="N14" s="591">
        <v>0</v>
      </c>
      <c r="O14" s="591">
        <f t="shared" si="2"/>
        <v>0</v>
      </c>
      <c r="P14" s="798">
        <f t="shared" si="0"/>
        <v>0</v>
      </c>
    </row>
    <row r="15" spans="1:16" ht="24" customHeight="1" x14ac:dyDescent="0.35">
      <c r="A15" s="911"/>
      <c r="B15" s="791" t="s">
        <v>121</v>
      </c>
      <c r="C15" s="793" t="s">
        <v>119</v>
      </c>
      <c r="D15" s="591">
        <v>5000</v>
      </c>
      <c r="E15" s="591">
        <v>0</v>
      </c>
      <c r="F15" s="591">
        <v>0</v>
      </c>
      <c r="G15" s="594">
        <f>SUM(D15:F15)</f>
        <v>5000</v>
      </c>
      <c r="H15" s="591">
        <v>3657.4</v>
      </c>
      <c r="I15" s="591">
        <v>0</v>
      </c>
      <c r="J15" s="591">
        <v>0</v>
      </c>
      <c r="K15" s="591">
        <f t="shared" si="4"/>
        <v>3657.4</v>
      </c>
      <c r="L15" s="591">
        <v>2143.8000000000002</v>
      </c>
      <c r="M15" s="591">
        <v>0</v>
      </c>
      <c r="N15" s="591">
        <v>0</v>
      </c>
      <c r="O15" s="591">
        <f t="shared" si="2"/>
        <v>2143.8000000000002</v>
      </c>
      <c r="P15" s="798">
        <f t="shared" si="0"/>
        <v>0.58615409853994649</v>
      </c>
    </row>
    <row r="16" spans="1:16" ht="24" customHeight="1" x14ac:dyDescent="0.35">
      <c r="A16" s="911"/>
      <c r="B16" s="791" t="s">
        <v>294</v>
      </c>
      <c r="C16" s="794" t="s">
        <v>293</v>
      </c>
      <c r="D16" s="591">
        <v>0</v>
      </c>
      <c r="E16" s="591">
        <v>1300</v>
      </c>
      <c r="F16" s="591">
        <v>0</v>
      </c>
      <c r="G16" s="594">
        <f t="shared" ref="G16:G18" si="5">SUM(D16:F16)</f>
        <v>1300</v>
      </c>
      <c r="H16" s="591">
        <v>0</v>
      </c>
      <c r="I16" s="591">
        <v>1300</v>
      </c>
      <c r="J16" s="591">
        <v>0</v>
      </c>
      <c r="K16" s="591">
        <f t="shared" si="4"/>
        <v>1300</v>
      </c>
      <c r="L16" s="591">
        <v>0</v>
      </c>
      <c r="M16" s="591">
        <v>1210</v>
      </c>
      <c r="N16" s="591">
        <v>0</v>
      </c>
      <c r="O16" s="591">
        <f>SUM(L16:N16)</f>
        <v>1210</v>
      </c>
      <c r="P16" s="798">
        <f t="shared" si="0"/>
        <v>0.93076923076923079</v>
      </c>
    </row>
    <row r="17" spans="1:16" ht="24" customHeight="1" x14ac:dyDescent="0.35">
      <c r="A17" s="911"/>
      <c r="B17" s="791" t="s">
        <v>356</v>
      </c>
      <c r="C17" s="794" t="s">
        <v>357</v>
      </c>
      <c r="D17" s="591">
        <v>86</v>
      </c>
      <c r="E17" s="591">
        <v>0</v>
      </c>
      <c r="F17" s="591">
        <v>0</v>
      </c>
      <c r="G17" s="594">
        <f t="shared" si="5"/>
        <v>86</v>
      </c>
      <c r="H17" s="591">
        <v>86</v>
      </c>
      <c r="I17" s="591">
        <v>0</v>
      </c>
      <c r="J17" s="591">
        <v>0</v>
      </c>
      <c r="K17" s="591">
        <f t="shared" si="4"/>
        <v>86</v>
      </c>
      <c r="L17" s="591">
        <v>0</v>
      </c>
      <c r="M17" s="591">
        <v>0</v>
      </c>
      <c r="N17" s="591">
        <v>0</v>
      </c>
      <c r="O17" s="591">
        <f t="shared" si="2"/>
        <v>0</v>
      </c>
      <c r="P17" s="798">
        <f t="shared" si="0"/>
        <v>0</v>
      </c>
    </row>
    <row r="18" spans="1:16" ht="24" customHeight="1" x14ac:dyDescent="0.35">
      <c r="A18" s="911"/>
      <c r="B18" s="791" t="s">
        <v>295</v>
      </c>
      <c r="C18" s="793" t="s">
        <v>202</v>
      </c>
      <c r="D18" s="591">
        <v>44.3</v>
      </c>
      <c r="E18" s="591">
        <v>0</v>
      </c>
      <c r="F18" s="591">
        <v>0</v>
      </c>
      <c r="G18" s="594">
        <f t="shared" si="5"/>
        <v>44.3</v>
      </c>
      <c r="H18" s="591">
        <v>42.4</v>
      </c>
      <c r="I18" s="591">
        <v>0</v>
      </c>
      <c r="J18" s="591">
        <v>0</v>
      </c>
      <c r="K18" s="591">
        <f t="shared" si="4"/>
        <v>42.4</v>
      </c>
      <c r="L18" s="591">
        <v>42.3</v>
      </c>
      <c r="M18" s="591">
        <v>0</v>
      </c>
      <c r="N18" s="591">
        <v>0</v>
      </c>
      <c r="O18" s="591">
        <f>SUM(L18:N18)</f>
        <v>42.3</v>
      </c>
      <c r="P18" s="798">
        <f t="shared" si="0"/>
        <v>0.99764150943396224</v>
      </c>
    </row>
    <row r="19" spans="1:16" ht="29.45" customHeight="1" x14ac:dyDescent="0.35">
      <c r="A19" s="912"/>
      <c r="B19" s="791" t="s">
        <v>85</v>
      </c>
      <c r="C19" s="794" t="s">
        <v>120</v>
      </c>
      <c r="D19" s="591">
        <v>12278.8</v>
      </c>
      <c r="E19" s="591">
        <v>683.5</v>
      </c>
      <c r="F19" s="591">
        <v>0</v>
      </c>
      <c r="G19" s="594">
        <f>SUM(D19:E19)</f>
        <v>12962.3</v>
      </c>
      <c r="H19" s="591">
        <v>11542.5</v>
      </c>
      <c r="I19" s="591">
        <v>683.5</v>
      </c>
      <c r="J19" s="591">
        <v>0</v>
      </c>
      <c r="K19" s="591">
        <f t="shared" si="4"/>
        <v>12226</v>
      </c>
      <c r="L19" s="591">
        <v>10492.6</v>
      </c>
      <c r="M19" s="591">
        <v>0</v>
      </c>
      <c r="N19" s="591">
        <v>0</v>
      </c>
      <c r="O19" s="591">
        <f>SUM(L19:N19)</f>
        <v>10492.6</v>
      </c>
      <c r="P19" s="798">
        <f t="shared" si="0"/>
        <v>0.85822018648781284</v>
      </c>
    </row>
    <row r="20" spans="1:16" ht="27" customHeight="1" x14ac:dyDescent="0.35">
      <c r="A20" s="912"/>
      <c r="B20" s="919" t="s">
        <v>83</v>
      </c>
      <c r="C20" s="920"/>
      <c r="D20" s="795">
        <f t="shared" ref="D20:O20" si="6">SUM(D14:D19)</f>
        <v>17409.099999999999</v>
      </c>
      <c r="E20" s="795">
        <f t="shared" si="6"/>
        <v>1983.5</v>
      </c>
      <c r="F20" s="795">
        <f t="shared" si="6"/>
        <v>0</v>
      </c>
      <c r="G20" s="795">
        <f t="shared" si="6"/>
        <v>19392.599999999999</v>
      </c>
      <c r="H20" s="795">
        <f t="shared" si="6"/>
        <v>15503.3</v>
      </c>
      <c r="I20" s="795">
        <f t="shared" si="6"/>
        <v>1983.5</v>
      </c>
      <c r="J20" s="795">
        <f t="shared" si="6"/>
        <v>0</v>
      </c>
      <c r="K20" s="795">
        <f t="shared" si="6"/>
        <v>17486.8</v>
      </c>
      <c r="L20" s="795">
        <f t="shared" si="6"/>
        <v>12678.7</v>
      </c>
      <c r="M20" s="795">
        <f t="shared" si="6"/>
        <v>1210</v>
      </c>
      <c r="N20" s="795">
        <f t="shared" si="6"/>
        <v>0</v>
      </c>
      <c r="O20" s="795">
        <f t="shared" si="6"/>
        <v>13888.7</v>
      </c>
      <c r="P20" s="208">
        <f t="shared" si="0"/>
        <v>0.79423908319418079</v>
      </c>
    </row>
    <row r="21" spans="1:16" ht="24" customHeight="1" x14ac:dyDescent="0.35">
      <c r="A21" s="911" t="s">
        <v>232</v>
      </c>
      <c r="B21" s="791" t="s">
        <v>145</v>
      </c>
      <c r="C21" s="794" t="s">
        <v>92</v>
      </c>
      <c r="D21" s="591">
        <v>0</v>
      </c>
      <c r="E21" s="591">
        <v>0</v>
      </c>
      <c r="F21" s="591">
        <v>0</v>
      </c>
      <c r="G21" s="610">
        <f>SUM(D21:E21)</f>
        <v>0</v>
      </c>
      <c r="H21" s="591">
        <v>14681.4</v>
      </c>
      <c r="I21" s="591">
        <v>0</v>
      </c>
      <c r="J21" s="591">
        <v>0</v>
      </c>
      <c r="K21" s="591">
        <f t="shared" ref="K21:K27" si="7">SUM(H21:J21)</f>
        <v>14681.4</v>
      </c>
      <c r="L21" s="591">
        <v>0</v>
      </c>
      <c r="M21" s="591">
        <v>0</v>
      </c>
      <c r="N21" s="591">
        <v>0</v>
      </c>
      <c r="O21" s="591">
        <f t="shared" ref="O21:O27" si="8">SUM(L21:N21)</f>
        <v>0</v>
      </c>
      <c r="P21" s="798">
        <v>0</v>
      </c>
    </row>
    <row r="22" spans="1:16" ht="30" customHeight="1" x14ac:dyDescent="0.35">
      <c r="A22" s="911"/>
      <c r="B22" s="791" t="s">
        <v>296</v>
      </c>
      <c r="C22" s="794" t="s">
        <v>293</v>
      </c>
      <c r="D22" s="591">
        <v>438.8</v>
      </c>
      <c r="E22" s="591">
        <v>79100</v>
      </c>
      <c r="F22" s="591">
        <v>0</v>
      </c>
      <c r="G22" s="610">
        <f>SUM(D22:F22)</f>
        <v>79538.8</v>
      </c>
      <c r="H22" s="591">
        <v>3108</v>
      </c>
      <c r="I22" s="591">
        <v>202630.7</v>
      </c>
      <c r="J22" s="591">
        <v>0</v>
      </c>
      <c r="K22" s="591">
        <f t="shared" si="7"/>
        <v>205738.7</v>
      </c>
      <c r="L22" s="591">
        <v>2898.2</v>
      </c>
      <c r="M22" s="591">
        <v>165236.4</v>
      </c>
      <c r="N22" s="591">
        <v>0</v>
      </c>
      <c r="O22" s="591">
        <f t="shared" si="8"/>
        <v>168134.6</v>
      </c>
      <c r="P22" s="798">
        <f t="shared" si="0"/>
        <v>0.81722398362583215</v>
      </c>
    </row>
    <row r="23" spans="1:16" ht="24" customHeight="1" x14ac:dyDescent="0.35">
      <c r="A23" s="911"/>
      <c r="B23" s="791" t="s">
        <v>137</v>
      </c>
      <c r="C23" s="794" t="s">
        <v>420</v>
      </c>
      <c r="D23" s="591">
        <v>0</v>
      </c>
      <c r="E23" s="591">
        <v>0</v>
      </c>
      <c r="F23" s="591">
        <v>0</v>
      </c>
      <c r="G23" s="610">
        <v>0</v>
      </c>
      <c r="H23" s="591">
        <v>4288.5</v>
      </c>
      <c r="I23" s="591">
        <v>0</v>
      </c>
      <c r="J23" s="591">
        <v>0</v>
      </c>
      <c r="K23" s="591">
        <f t="shared" si="7"/>
        <v>4288.5</v>
      </c>
      <c r="L23" s="591">
        <v>3288.2</v>
      </c>
      <c r="M23" s="591">
        <v>0</v>
      </c>
      <c r="N23" s="591">
        <v>0</v>
      </c>
      <c r="O23" s="591">
        <f t="shared" si="8"/>
        <v>3288.2</v>
      </c>
      <c r="P23" s="798">
        <f t="shared" si="0"/>
        <v>0.76674828028448172</v>
      </c>
    </row>
    <row r="24" spans="1:16" ht="24" customHeight="1" x14ac:dyDescent="0.35">
      <c r="A24" s="911"/>
      <c r="B24" s="791" t="s">
        <v>297</v>
      </c>
      <c r="C24" s="794" t="s">
        <v>298</v>
      </c>
      <c r="D24" s="591">
        <v>5925</v>
      </c>
      <c r="E24" s="591">
        <v>0</v>
      </c>
      <c r="F24" s="591">
        <v>6000</v>
      </c>
      <c r="G24" s="594">
        <f>SUM(D24:F24)</f>
        <v>11925</v>
      </c>
      <c r="H24" s="591">
        <v>7968</v>
      </c>
      <c r="I24" s="591">
        <v>2500</v>
      </c>
      <c r="J24" s="591">
        <v>3515</v>
      </c>
      <c r="K24" s="591">
        <f>SUM(H24:J24)</f>
        <v>13983</v>
      </c>
      <c r="L24" s="591">
        <v>3999.2</v>
      </c>
      <c r="M24" s="591">
        <v>2500</v>
      </c>
      <c r="N24" s="591">
        <v>3426.6</v>
      </c>
      <c r="O24" s="591">
        <f>SUM(L24:N24)</f>
        <v>9925.7999999999993</v>
      </c>
      <c r="P24" s="798">
        <f t="shared" si="0"/>
        <v>0.70984767217335332</v>
      </c>
    </row>
    <row r="25" spans="1:16" ht="25.15" customHeight="1" x14ac:dyDescent="0.35">
      <c r="A25" s="911"/>
      <c r="B25" s="791" t="s">
        <v>86</v>
      </c>
      <c r="C25" s="793" t="s">
        <v>203</v>
      </c>
      <c r="D25" s="591">
        <v>136904</v>
      </c>
      <c r="E25" s="591">
        <v>0</v>
      </c>
      <c r="F25" s="591">
        <v>1300</v>
      </c>
      <c r="G25" s="594">
        <f>SUM(D25:F25)</f>
        <v>138204</v>
      </c>
      <c r="H25" s="591">
        <v>210511.2</v>
      </c>
      <c r="I25" s="591">
        <v>4727.3999999999996</v>
      </c>
      <c r="J25" s="591">
        <v>1300</v>
      </c>
      <c r="K25" s="591">
        <f t="shared" si="7"/>
        <v>216538.6</v>
      </c>
      <c r="L25" s="591">
        <v>189226.5</v>
      </c>
      <c r="M25" s="591">
        <v>2201.6999999999998</v>
      </c>
      <c r="N25" s="591">
        <v>1211.8</v>
      </c>
      <c r="O25" s="591">
        <f t="shared" si="8"/>
        <v>192640</v>
      </c>
      <c r="P25" s="798">
        <f t="shared" si="0"/>
        <v>0.88963353415972946</v>
      </c>
    </row>
    <row r="26" spans="1:16" ht="30" customHeight="1" x14ac:dyDescent="0.35">
      <c r="A26" s="911"/>
      <c r="B26" s="791" t="s">
        <v>87</v>
      </c>
      <c r="C26" s="794" t="s">
        <v>120</v>
      </c>
      <c r="D26" s="591">
        <v>0</v>
      </c>
      <c r="E26" s="591">
        <v>2093</v>
      </c>
      <c r="F26" s="591">
        <v>0</v>
      </c>
      <c r="G26" s="594">
        <f>SUM(D26:F26)</f>
        <v>2093</v>
      </c>
      <c r="H26" s="591">
        <v>42.8</v>
      </c>
      <c r="I26" s="591">
        <v>2093</v>
      </c>
      <c r="J26" s="591">
        <v>0</v>
      </c>
      <c r="K26" s="591">
        <f>SUM(H26:J26)</f>
        <v>2135.8000000000002</v>
      </c>
      <c r="L26" s="591">
        <v>42.7</v>
      </c>
      <c r="M26" s="591">
        <v>199.7</v>
      </c>
      <c r="N26" s="591"/>
      <c r="O26" s="591">
        <f t="shared" si="8"/>
        <v>242.39999999999998</v>
      </c>
      <c r="P26" s="798">
        <f t="shared" si="0"/>
        <v>0.11349377282517088</v>
      </c>
    </row>
    <row r="27" spans="1:16" ht="24" customHeight="1" x14ac:dyDescent="0.35">
      <c r="A27" s="911"/>
      <c r="B27" s="791" t="s">
        <v>418</v>
      </c>
      <c r="C27" s="794" t="s">
        <v>419</v>
      </c>
      <c r="D27" s="591">
        <v>0</v>
      </c>
      <c r="E27" s="591">
        <v>9934</v>
      </c>
      <c r="F27" s="591">
        <v>0</v>
      </c>
      <c r="G27" s="610">
        <f>SUM(D27:F27)</f>
        <v>9934</v>
      </c>
      <c r="H27" s="591">
        <v>0</v>
      </c>
      <c r="I27" s="591">
        <v>34500</v>
      </c>
      <c r="J27" s="591">
        <v>0</v>
      </c>
      <c r="K27" s="591">
        <f t="shared" si="7"/>
        <v>34500</v>
      </c>
      <c r="L27" s="591">
        <v>0</v>
      </c>
      <c r="M27" s="591">
        <v>34500</v>
      </c>
      <c r="N27" s="591">
        <v>0</v>
      </c>
      <c r="O27" s="591">
        <f t="shared" si="8"/>
        <v>34500</v>
      </c>
      <c r="P27" s="798">
        <f t="shared" si="0"/>
        <v>1</v>
      </c>
    </row>
    <row r="28" spans="1:16" ht="27" customHeight="1" thickBot="1" x14ac:dyDescent="0.4">
      <c r="A28" s="915"/>
      <c r="B28" s="916" t="s">
        <v>83</v>
      </c>
      <c r="C28" s="917"/>
      <c r="D28" s="801">
        <f t="shared" ref="D28:O28" si="9">SUM(D21:D27)</f>
        <v>143267.79999999999</v>
      </c>
      <c r="E28" s="801">
        <f t="shared" si="9"/>
        <v>91127</v>
      </c>
      <c r="F28" s="801">
        <f t="shared" si="9"/>
        <v>7300</v>
      </c>
      <c r="G28" s="801">
        <f t="shared" si="9"/>
        <v>241694.8</v>
      </c>
      <c r="H28" s="801">
        <f t="shared" si="9"/>
        <v>240599.9</v>
      </c>
      <c r="I28" s="801">
        <f t="shared" si="9"/>
        <v>246451.1</v>
      </c>
      <c r="J28" s="801">
        <f t="shared" si="9"/>
        <v>4815</v>
      </c>
      <c r="K28" s="801">
        <f t="shared" si="9"/>
        <v>491866</v>
      </c>
      <c r="L28" s="801">
        <f t="shared" si="9"/>
        <v>199454.80000000002</v>
      </c>
      <c r="M28" s="801">
        <f t="shared" si="9"/>
        <v>204637.80000000002</v>
      </c>
      <c r="N28" s="801">
        <f t="shared" si="9"/>
        <v>4638.3999999999996</v>
      </c>
      <c r="O28" s="801">
        <f t="shared" si="9"/>
        <v>408731</v>
      </c>
      <c r="P28" s="526">
        <f t="shared" si="0"/>
        <v>0.83098038896772697</v>
      </c>
    </row>
    <row r="29" spans="1:16" ht="21.6" customHeight="1" x14ac:dyDescent="0.35">
      <c r="A29" s="908" t="s">
        <v>78</v>
      </c>
      <c r="B29" s="909"/>
      <c r="C29" s="924"/>
      <c r="D29" s="921" t="str">
        <f>D2</f>
        <v>Schválený rozpočet 2022</v>
      </c>
      <c r="E29" s="921"/>
      <c r="F29" s="921"/>
      <c r="G29" s="921"/>
      <c r="H29" s="921" t="str">
        <f>H2</f>
        <v>Upravený rozpočet k 31.12. 2022</v>
      </c>
      <c r="I29" s="921"/>
      <c r="J29" s="921"/>
      <c r="K29" s="921"/>
      <c r="L29" s="921" t="str">
        <f>L2</f>
        <v>Skutečnost k 31.12. 2022</v>
      </c>
      <c r="M29" s="921"/>
      <c r="N29" s="921"/>
      <c r="O29" s="921"/>
      <c r="P29" s="922"/>
    </row>
    <row r="30" spans="1:16" ht="21.6" customHeight="1" x14ac:dyDescent="0.35">
      <c r="A30" s="864" t="s">
        <v>79</v>
      </c>
      <c r="B30" s="896" t="s">
        <v>80</v>
      </c>
      <c r="C30" s="923"/>
      <c r="D30" s="923" t="s">
        <v>81</v>
      </c>
      <c r="E30" s="923"/>
      <c r="F30" s="923"/>
      <c r="G30" s="923" t="s">
        <v>27</v>
      </c>
      <c r="H30" s="923" t="s">
        <v>81</v>
      </c>
      <c r="I30" s="923"/>
      <c r="J30" s="923"/>
      <c r="K30" s="923" t="s">
        <v>27</v>
      </c>
      <c r="L30" s="923" t="s">
        <v>81</v>
      </c>
      <c r="M30" s="923"/>
      <c r="N30" s="923"/>
      <c r="O30" s="923" t="s">
        <v>27</v>
      </c>
      <c r="P30" s="897" t="s">
        <v>22</v>
      </c>
    </row>
    <row r="31" spans="1:16" ht="21.6" customHeight="1" x14ac:dyDescent="0.35">
      <c r="A31" s="865"/>
      <c r="B31" s="204" t="s">
        <v>151</v>
      </c>
      <c r="C31" s="784" t="s">
        <v>82</v>
      </c>
      <c r="D31" s="525" t="s">
        <v>197</v>
      </c>
      <c r="E31" s="525" t="s">
        <v>198</v>
      </c>
      <c r="F31" s="525" t="s">
        <v>116</v>
      </c>
      <c r="G31" s="923"/>
      <c r="H31" s="525" t="s">
        <v>197</v>
      </c>
      <c r="I31" s="525" t="s">
        <v>198</v>
      </c>
      <c r="J31" s="525" t="s">
        <v>116</v>
      </c>
      <c r="K31" s="923"/>
      <c r="L31" s="525" t="s">
        <v>197</v>
      </c>
      <c r="M31" s="525" t="s">
        <v>198</v>
      </c>
      <c r="N31" s="525" t="s">
        <v>116</v>
      </c>
      <c r="O31" s="923"/>
      <c r="P31" s="897"/>
    </row>
    <row r="32" spans="1:16" ht="24" customHeight="1" x14ac:dyDescent="0.35">
      <c r="A32" s="911" t="s">
        <v>204</v>
      </c>
      <c r="B32" s="791" t="s">
        <v>359</v>
      </c>
      <c r="C32" s="794" t="s">
        <v>424</v>
      </c>
      <c r="D32" s="591">
        <v>0</v>
      </c>
      <c r="E32" s="591">
        <v>0</v>
      </c>
      <c r="F32" s="591">
        <v>0</v>
      </c>
      <c r="G32" s="594">
        <f>SUM(D32:E32)</f>
        <v>0</v>
      </c>
      <c r="H32" s="591">
        <v>1871.5</v>
      </c>
      <c r="I32" s="591">
        <v>0</v>
      </c>
      <c r="J32" s="591">
        <v>0</v>
      </c>
      <c r="K32" s="591">
        <f>SUM(H32:J32)</f>
        <v>1871.5</v>
      </c>
      <c r="L32" s="591">
        <v>0</v>
      </c>
      <c r="M32" s="591">
        <v>0</v>
      </c>
      <c r="N32" s="591">
        <v>0</v>
      </c>
      <c r="O32" s="591">
        <f>SUM(L32:N32)</f>
        <v>0</v>
      </c>
      <c r="P32" s="798">
        <v>0</v>
      </c>
    </row>
    <row r="33" spans="1:16" ht="24" customHeight="1" x14ac:dyDescent="0.35">
      <c r="A33" s="911"/>
      <c r="B33" s="791" t="s">
        <v>299</v>
      </c>
      <c r="C33" s="794" t="s">
        <v>293</v>
      </c>
      <c r="D33" s="591">
        <v>150</v>
      </c>
      <c r="E33" s="591">
        <v>1800</v>
      </c>
      <c r="F33" s="591">
        <v>0</v>
      </c>
      <c r="G33" s="594">
        <f>SUM(D33:F33)</f>
        <v>1950</v>
      </c>
      <c r="H33" s="591">
        <v>108.9</v>
      </c>
      <c r="I33" s="591">
        <v>1955.6</v>
      </c>
      <c r="J33" s="591">
        <v>0</v>
      </c>
      <c r="K33" s="591">
        <f>SUM(H33:J33)</f>
        <v>2064.5</v>
      </c>
      <c r="L33" s="591">
        <v>0</v>
      </c>
      <c r="M33" s="591">
        <v>1784.1</v>
      </c>
      <c r="N33" s="591">
        <v>0</v>
      </c>
      <c r="O33" s="591">
        <f>SUM(L33:N33)</f>
        <v>1784.1</v>
      </c>
      <c r="P33" s="798">
        <f t="shared" si="0"/>
        <v>0.86418018890772574</v>
      </c>
    </row>
    <row r="34" spans="1:16" ht="24" customHeight="1" x14ac:dyDescent="0.35">
      <c r="A34" s="911"/>
      <c r="B34" s="791" t="s">
        <v>88</v>
      </c>
      <c r="C34" s="794" t="s">
        <v>358</v>
      </c>
      <c r="D34" s="591">
        <v>43376</v>
      </c>
      <c r="E34" s="591">
        <v>0</v>
      </c>
      <c r="F34" s="591">
        <v>1600</v>
      </c>
      <c r="G34" s="594">
        <f>SUM(D34:F34)</f>
        <v>44976</v>
      </c>
      <c r="H34" s="591">
        <v>63570.6</v>
      </c>
      <c r="I34" s="591">
        <v>0</v>
      </c>
      <c r="J34" s="591">
        <v>1600</v>
      </c>
      <c r="K34" s="591">
        <f>SUM(H34:J34)</f>
        <v>65170.6</v>
      </c>
      <c r="L34" s="591">
        <v>60475.7</v>
      </c>
      <c r="M34" s="591">
        <v>0</v>
      </c>
      <c r="N34" s="591">
        <v>1590</v>
      </c>
      <c r="O34" s="591">
        <f>SUM(L34:N34)</f>
        <v>62065.7</v>
      </c>
      <c r="P34" s="798">
        <f t="shared" si="0"/>
        <v>0.95235735132099442</v>
      </c>
    </row>
    <row r="35" spans="1:16" ht="30" customHeight="1" x14ac:dyDescent="0.35">
      <c r="A35" s="911"/>
      <c r="B35" s="791" t="s">
        <v>425</v>
      </c>
      <c r="C35" s="794" t="s">
        <v>426</v>
      </c>
      <c r="D35" s="591">
        <v>0</v>
      </c>
      <c r="E35" s="591">
        <v>0</v>
      </c>
      <c r="F35" s="591">
        <v>0</v>
      </c>
      <c r="G35" s="594">
        <f>SUM(D35:F35)</f>
        <v>0</v>
      </c>
      <c r="H35" s="591">
        <v>2526.4</v>
      </c>
      <c r="I35" s="591">
        <v>0</v>
      </c>
      <c r="J35" s="591">
        <v>0</v>
      </c>
      <c r="K35" s="591">
        <f>SUM(H35:J35)</f>
        <v>2526.4</v>
      </c>
      <c r="L35" s="591">
        <v>2526.1</v>
      </c>
      <c r="M35" s="591">
        <v>0</v>
      </c>
      <c r="N35" s="591">
        <v>0</v>
      </c>
      <c r="O35" s="591">
        <f>SUM(L35:N35)</f>
        <v>2526.1</v>
      </c>
      <c r="P35" s="798">
        <f t="shared" si="0"/>
        <v>0.99988125395820127</v>
      </c>
    </row>
    <row r="36" spans="1:16" ht="30" customHeight="1" x14ac:dyDescent="0.35">
      <c r="A36" s="911"/>
      <c r="B36" s="919" t="s">
        <v>83</v>
      </c>
      <c r="C36" s="920"/>
      <c r="D36" s="209">
        <f t="shared" ref="D36:N36" si="10">SUM(D32:D35)</f>
        <v>43526</v>
      </c>
      <c r="E36" s="209">
        <f t="shared" si="10"/>
        <v>1800</v>
      </c>
      <c r="F36" s="209">
        <f t="shared" si="10"/>
        <v>1600</v>
      </c>
      <c r="G36" s="209">
        <f t="shared" si="10"/>
        <v>46926</v>
      </c>
      <c r="H36" s="209">
        <f t="shared" si="10"/>
        <v>68077.399999999994</v>
      </c>
      <c r="I36" s="209">
        <f t="shared" si="10"/>
        <v>1955.6</v>
      </c>
      <c r="J36" s="209">
        <f t="shared" si="10"/>
        <v>1600</v>
      </c>
      <c r="K36" s="209">
        <f t="shared" si="10"/>
        <v>71633</v>
      </c>
      <c r="L36" s="209">
        <f t="shared" si="10"/>
        <v>63001.799999999996</v>
      </c>
      <c r="M36" s="209">
        <f>SUM(M32:M35)</f>
        <v>1784.1</v>
      </c>
      <c r="N36" s="209">
        <f t="shared" si="10"/>
        <v>1590</v>
      </c>
      <c r="O36" s="209">
        <f>SUM(O32:O35)</f>
        <v>66375.899999999994</v>
      </c>
      <c r="P36" s="208">
        <f t="shared" si="0"/>
        <v>0.92661064034732588</v>
      </c>
    </row>
    <row r="37" spans="1:16" ht="24" customHeight="1" x14ac:dyDescent="0.35">
      <c r="A37" s="911" t="s">
        <v>205</v>
      </c>
      <c r="B37" s="791" t="s">
        <v>37</v>
      </c>
      <c r="C37" s="794" t="s">
        <v>138</v>
      </c>
      <c r="D37" s="591">
        <v>567</v>
      </c>
      <c r="E37" s="591">
        <v>0</v>
      </c>
      <c r="F37" s="591">
        <v>0</v>
      </c>
      <c r="G37" s="594">
        <f t="shared" ref="G37:G44" si="11">SUM(D37:F37)</f>
        <v>567</v>
      </c>
      <c r="H37" s="591">
        <v>567</v>
      </c>
      <c r="I37" s="591">
        <v>0</v>
      </c>
      <c r="J37" s="591">
        <v>0</v>
      </c>
      <c r="K37" s="591">
        <f t="shared" ref="K37:K44" si="12">SUM(H37:J37)</f>
        <v>567</v>
      </c>
      <c r="L37" s="591">
        <v>548.5</v>
      </c>
      <c r="M37" s="591">
        <v>0</v>
      </c>
      <c r="N37" s="591">
        <v>0</v>
      </c>
      <c r="O37" s="591">
        <f t="shared" ref="O37:O44" si="13">SUM(L37:N37)</f>
        <v>548.5</v>
      </c>
      <c r="P37" s="798">
        <f t="shared" si="0"/>
        <v>0.96737213403880074</v>
      </c>
    </row>
    <row r="38" spans="1:16" ht="24" customHeight="1" x14ac:dyDescent="0.35">
      <c r="A38" s="911"/>
      <c r="B38" s="791" t="s">
        <v>146</v>
      </c>
      <c r="C38" s="794" t="s">
        <v>92</v>
      </c>
      <c r="D38" s="591">
        <v>0</v>
      </c>
      <c r="E38" s="591">
        <v>0</v>
      </c>
      <c r="F38" s="591">
        <v>0</v>
      </c>
      <c r="G38" s="594">
        <v>0</v>
      </c>
      <c r="H38" s="591">
        <v>9694.4</v>
      </c>
      <c r="I38" s="591">
        <v>0</v>
      </c>
      <c r="J38" s="591">
        <v>0</v>
      </c>
      <c r="K38" s="591">
        <f t="shared" si="12"/>
        <v>9694.4</v>
      </c>
      <c r="L38" s="591">
        <v>0</v>
      </c>
      <c r="M38" s="591">
        <v>0</v>
      </c>
      <c r="N38" s="591">
        <v>0</v>
      </c>
      <c r="O38" s="591">
        <f t="shared" si="13"/>
        <v>0</v>
      </c>
      <c r="P38" s="798">
        <f t="shared" si="0"/>
        <v>0</v>
      </c>
    </row>
    <row r="39" spans="1:16" ht="24" customHeight="1" x14ac:dyDescent="0.35">
      <c r="A39" s="911"/>
      <c r="B39" s="791" t="s">
        <v>139</v>
      </c>
      <c r="C39" s="793" t="s">
        <v>119</v>
      </c>
      <c r="D39" s="591">
        <v>662</v>
      </c>
      <c r="E39" s="591">
        <v>0</v>
      </c>
      <c r="F39" s="591">
        <v>0</v>
      </c>
      <c r="G39" s="594">
        <f t="shared" si="11"/>
        <v>662</v>
      </c>
      <c r="H39" s="591">
        <v>662</v>
      </c>
      <c r="I39" s="591">
        <v>0</v>
      </c>
      <c r="J39" s="591">
        <v>0</v>
      </c>
      <c r="K39" s="591">
        <f t="shared" si="12"/>
        <v>662</v>
      </c>
      <c r="L39" s="591">
        <v>427.7</v>
      </c>
      <c r="M39" s="591">
        <v>0</v>
      </c>
      <c r="N39" s="591">
        <v>0</v>
      </c>
      <c r="O39" s="591">
        <f t="shared" si="13"/>
        <v>427.7</v>
      </c>
      <c r="P39" s="798">
        <f t="shared" si="0"/>
        <v>0.64607250755287005</v>
      </c>
    </row>
    <row r="40" spans="1:16" ht="24" customHeight="1" x14ac:dyDescent="0.35">
      <c r="A40" s="911"/>
      <c r="B40" s="791" t="s">
        <v>300</v>
      </c>
      <c r="C40" s="794" t="s">
        <v>293</v>
      </c>
      <c r="D40" s="591">
        <v>0</v>
      </c>
      <c r="E40" s="591">
        <v>1300</v>
      </c>
      <c r="F40" s="591">
        <v>0</v>
      </c>
      <c r="G40" s="594">
        <f>SUM(D40:F40)</f>
        <v>1300</v>
      </c>
      <c r="H40" s="591">
        <v>0</v>
      </c>
      <c r="I40" s="591">
        <v>110</v>
      </c>
      <c r="J40" s="591">
        <v>0</v>
      </c>
      <c r="K40" s="591">
        <f t="shared" si="12"/>
        <v>110</v>
      </c>
      <c r="L40" s="591">
        <v>0</v>
      </c>
      <c r="M40" s="591">
        <v>0</v>
      </c>
      <c r="N40" s="591">
        <v>0</v>
      </c>
      <c r="O40" s="591">
        <f t="shared" si="13"/>
        <v>0</v>
      </c>
      <c r="P40" s="798">
        <f t="shared" si="0"/>
        <v>0</v>
      </c>
    </row>
    <row r="41" spans="1:16" ht="24" customHeight="1" x14ac:dyDescent="0.35">
      <c r="A41" s="911"/>
      <c r="B41" s="791" t="s">
        <v>301</v>
      </c>
      <c r="C41" s="794" t="s">
        <v>298</v>
      </c>
      <c r="D41" s="591">
        <v>20895</v>
      </c>
      <c r="E41" s="591">
        <v>150</v>
      </c>
      <c r="F41" s="591">
        <v>3950</v>
      </c>
      <c r="G41" s="594">
        <f>SUM(D41:F41)</f>
        <v>24995</v>
      </c>
      <c r="H41" s="591">
        <v>21045.7</v>
      </c>
      <c r="I41" s="591">
        <v>2702.6</v>
      </c>
      <c r="J41" s="591">
        <v>3935</v>
      </c>
      <c r="K41" s="591">
        <f>SUM(H41:J41)</f>
        <v>27683.3</v>
      </c>
      <c r="L41" s="591">
        <v>15932.9</v>
      </c>
      <c r="M41" s="591">
        <v>232.5</v>
      </c>
      <c r="N41" s="591">
        <v>3722</v>
      </c>
      <c r="O41" s="591">
        <f t="shared" si="13"/>
        <v>19887.400000000001</v>
      </c>
      <c r="P41" s="798">
        <f t="shared" si="0"/>
        <v>0.71838978734471692</v>
      </c>
    </row>
    <row r="42" spans="1:16" ht="24" customHeight="1" x14ac:dyDescent="0.35">
      <c r="A42" s="912"/>
      <c r="B42" s="791" t="s">
        <v>100</v>
      </c>
      <c r="C42" s="793" t="s">
        <v>202</v>
      </c>
      <c r="D42" s="591">
        <v>3008</v>
      </c>
      <c r="E42" s="591">
        <v>0</v>
      </c>
      <c r="F42" s="591">
        <v>250</v>
      </c>
      <c r="G42" s="594">
        <f t="shared" si="11"/>
        <v>3258</v>
      </c>
      <c r="H42" s="591">
        <v>3008</v>
      </c>
      <c r="I42" s="591">
        <v>0</v>
      </c>
      <c r="J42" s="591">
        <v>250</v>
      </c>
      <c r="K42" s="591">
        <f t="shared" si="12"/>
        <v>3258</v>
      </c>
      <c r="L42" s="591">
        <v>366</v>
      </c>
      <c r="M42" s="591">
        <v>0</v>
      </c>
      <c r="N42" s="591">
        <v>221.7</v>
      </c>
      <c r="O42" s="591">
        <f t="shared" si="13"/>
        <v>587.70000000000005</v>
      </c>
      <c r="P42" s="798">
        <f t="shared" si="0"/>
        <v>0.18038674033149171</v>
      </c>
    </row>
    <row r="43" spans="1:16" ht="30" customHeight="1" x14ac:dyDescent="0.35">
      <c r="A43" s="912"/>
      <c r="B43" s="791" t="s">
        <v>122</v>
      </c>
      <c r="C43" s="794" t="s">
        <v>358</v>
      </c>
      <c r="D43" s="591">
        <v>310</v>
      </c>
      <c r="E43" s="591">
        <v>0</v>
      </c>
      <c r="F43" s="591">
        <v>0</v>
      </c>
      <c r="G43" s="594">
        <f t="shared" si="11"/>
        <v>310</v>
      </c>
      <c r="H43" s="591">
        <v>310</v>
      </c>
      <c r="I43" s="591">
        <v>0</v>
      </c>
      <c r="J43" s="591">
        <v>0</v>
      </c>
      <c r="K43" s="591">
        <f t="shared" si="12"/>
        <v>310</v>
      </c>
      <c r="L43" s="591">
        <v>50.1</v>
      </c>
      <c r="M43" s="591">
        <v>0</v>
      </c>
      <c r="N43" s="591">
        <v>0</v>
      </c>
      <c r="O43" s="591">
        <f t="shared" si="13"/>
        <v>50.1</v>
      </c>
      <c r="P43" s="798">
        <f t="shared" si="0"/>
        <v>0.16161290322580646</v>
      </c>
    </row>
    <row r="44" spans="1:16" ht="30" customHeight="1" x14ac:dyDescent="0.35">
      <c r="A44" s="912"/>
      <c r="B44" s="791" t="s">
        <v>135</v>
      </c>
      <c r="C44" s="794" t="s">
        <v>120</v>
      </c>
      <c r="D44" s="591">
        <v>270</v>
      </c>
      <c r="E44" s="591">
        <v>0</v>
      </c>
      <c r="F44" s="591">
        <v>0</v>
      </c>
      <c r="G44" s="594">
        <f t="shared" si="11"/>
        <v>270</v>
      </c>
      <c r="H44" s="591">
        <v>1456</v>
      </c>
      <c r="I44" s="591">
        <v>0</v>
      </c>
      <c r="J44" s="591">
        <v>0</v>
      </c>
      <c r="K44" s="591">
        <f t="shared" si="12"/>
        <v>1456</v>
      </c>
      <c r="L44" s="591">
        <v>1201</v>
      </c>
      <c r="M44" s="591">
        <v>0</v>
      </c>
      <c r="N44" s="591">
        <v>0</v>
      </c>
      <c r="O44" s="591">
        <f t="shared" si="13"/>
        <v>1201</v>
      </c>
      <c r="P44" s="798">
        <f t="shared" si="0"/>
        <v>0.82486263736263732</v>
      </c>
    </row>
    <row r="45" spans="1:16" ht="27" customHeight="1" x14ac:dyDescent="0.35">
      <c r="A45" s="912"/>
      <c r="B45" s="919" t="s">
        <v>83</v>
      </c>
      <c r="C45" s="920"/>
      <c r="D45" s="207">
        <f t="shared" ref="D45:O45" si="14">SUM(D37:D44)</f>
        <v>25712</v>
      </c>
      <c r="E45" s="207">
        <f t="shared" si="14"/>
        <v>1450</v>
      </c>
      <c r="F45" s="207">
        <f t="shared" si="14"/>
        <v>4200</v>
      </c>
      <c r="G45" s="207">
        <f t="shared" si="14"/>
        <v>31362</v>
      </c>
      <c r="H45" s="207">
        <f t="shared" si="14"/>
        <v>36743.1</v>
      </c>
      <c r="I45" s="207">
        <f t="shared" si="14"/>
        <v>2812.6</v>
      </c>
      <c r="J45" s="207">
        <f t="shared" si="14"/>
        <v>4185</v>
      </c>
      <c r="K45" s="207">
        <f t="shared" si="14"/>
        <v>43740.7</v>
      </c>
      <c r="L45" s="207">
        <f t="shared" si="14"/>
        <v>18526.199999999997</v>
      </c>
      <c r="M45" s="207">
        <f t="shared" si="14"/>
        <v>232.5</v>
      </c>
      <c r="N45" s="207">
        <f t="shared" si="14"/>
        <v>3943.7</v>
      </c>
      <c r="O45" s="207">
        <f t="shared" si="14"/>
        <v>22702.400000000001</v>
      </c>
      <c r="P45" s="208">
        <f t="shared" si="0"/>
        <v>0.51902232931800363</v>
      </c>
    </row>
    <row r="46" spans="1:16" ht="24" customHeight="1" x14ac:dyDescent="0.35">
      <c r="A46" s="911" t="s">
        <v>206</v>
      </c>
      <c r="B46" s="791" t="s">
        <v>147</v>
      </c>
      <c r="C46" s="793" t="s">
        <v>207</v>
      </c>
      <c r="D46" s="591">
        <v>7110</v>
      </c>
      <c r="E46" s="591">
        <v>500</v>
      </c>
      <c r="F46" s="591">
        <v>0</v>
      </c>
      <c r="G46" s="796">
        <f>SUM(D46:F46)</f>
        <v>7610</v>
      </c>
      <c r="H46" s="591">
        <v>6074.7</v>
      </c>
      <c r="I46" s="591">
        <v>630</v>
      </c>
      <c r="J46" s="591">
        <v>0</v>
      </c>
      <c r="K46" s="591">
        <f>SUM(H46:J46)</f>
        <v>6704.7</v>
      </c>
      <c r="L46" s="591">
        <v>2287.5</v>
      </c>
      <c r="M46" s="591">
        <v>626.6</v>
      </c>
      <c r="N46" s="591">
        <v>0</v>
      </c>
      <c r="O46" s="591">
        <f>SUM(L46:N46)</f>
        <v>2914.1</v>
      </c>
      <c r="P46" s="798">
        <f t="shared" si="0"/>
        <v>0.43463540501439291</v>
      </c>
    </row>
    <row r="47" spans="1:16" ht="24" customHeight="1" x14ac:dyDescent="0.35">
      <c r="A47" s="911"/>
      <c r="B47" s="791" t="s">
        <v>144</v>
      </c>
      <c r="C47" s="794" t="s">
        <v>358</v>
      </c>
      <c r="D47" s="591">
        <v>1073</v>
      </c>
      <c r="E47" s="591">
        <v>0</v>
      </c>
      <c r="F47" s="591">
        <v>0</v>
      </c>
      <c r="G47" s="796">
        <f>SUM(D47:F47)</f>
        <v>1073</v>
      </c>
      <c r="H47" s="591">
        <v>863.4</v>
      </c>
      <c r="I47" s="591">
        <v>0</v>
      </c>
      <c r="J47" s="591">
        <v>0</v>
      </c>
      <c r="K47" s="591">
        <f>SUM(H47:J47)</f>
        <v>863.4</v>
      </c>
      <c r="L47" s="591">
        <v>586.20000000000005</v>
      </c>
      <c r="M47" s="591">
        <v>0</v>
      </c>
      <c r="N47" s="591">
        <v>0</v>
      </c>
      <c r="O47" s="591">
        <f>SUM(L47:N47)</f>
        <v>586.20000000000005</v>
      </c>
      <c r="P47" s="798">
        <f t="shared" si="0"/>
        <v>0.67894371091035444</v>
      </c>
    </row>
    <row r="48" spans="1:16" ht="28.15" customHeight="1" x14ac:dyDescent="0.35">
      <c r="A48" s="911"/>
      <c r="B48" s="919" t="s">
        <v>83</v>
      </c>
      <c r="C48" s="919"/>
      <c r="D48" s="795">
        <f t="shared" ref="D48:O48" si="15">SUM(D46:D47)</f>
        <v>8183</v>
      </c>
      <c r="E48" s="795">
        <f t="shared" si="15"/>
        <v>500</v>
      </c>
      <c r="F48" s="795">
        <f t="shared" si="15"/>
        <v>0</v>
      </c>
      <c r="G48" s="795">
        <f t="shared" si="15"/>
        <v>8683</v>
      </c>
      <c r="H48" s="795">
        <f t="shared" si="15"/>
        <v>6938.0999999999995</v>
      </c>
      <c r="I48" s="795">
        <f t="shared" si="15"/>
        <v>630</v>
      </c>
      <c r="J48" s="795">
        <f t="shared" si="15"/>
        <v>0</v>
      </c>
      <c r="K48" s="795">
        <f t="shared" si="15"/>
        <v>7568.0999999999995</v>
      </c>
      <c r="L48" s="795">
        <f t="shared" si="15"/>
        <v>2873.7</v>
      </c>
      <c r="M48" s="795">
        <f t="shared" si="15"/>
        <v>626.6</v>
      </c>
      <c r="N48" s="795">
        <f t="shared" si="15"/>
        <v>0</v>
      </c>
      <c r="O48" s="795">
        <f t="shared" si="15"/>
        <v>3500.3</v>
      </c>
      <c r="P48" s="208">
        <f t="shared" si="0"/>
        <v>0.46250710217888247</v>
      </c>
    </row>
    <row r="49" spans="1:16" ht="24" customHeight="1" x14ac:dyDescent="0.35">
      <c r="A49" s="927" t="s">
        <v>208</v>
      </c>
      <c r="B49" s="797" t="s">
        <v>123</v>
      </c>
      <c r="C49" s="793" t="s">
        <v>353</v>
      </c>
      <c r="D49" s="591">
        <v>1379</v>
      </c>
      <c r="E49" s="591">
        <v>8000</v>
      </c>
      <c r="F49" s="591">
        <v>0</v>
      </c>
      <c r="G49" s="796">
        <f>SUM(D49:F49)</f>
        <v>9379</v>
      </c>
      <c r="H49" s="591">
        <v>2246.8000000000002</v>
      </c>
      <c r="I49" s="591">
        <v>20112.400000000001</v>
      </c>
      <c r="J49" s="591">
        <v>0</v>
      </c>
      <c r="K49" s="591">
        <f>SUM(H49:J49)</f>
        <v>22359.200000000001</v>
      </c>
      <c r="L49" s="591">
        <v>1861.9</v>
      </c>
      <c r="M49" s="591">
        <v>8893.9</v>
      </c>
      <c r="N49" s="591">
        <v>0</v>
      </c>
      <c r="O49" s="591">
        <f>SUM(L49:N49)</f>
        <v>10755.8</v>
      </c>
      <c r="P49" s="798">
        <f t="shared" si="0"/>
        <v>0.48104583348241436</v>
      </c>
    </row>
    <row r="50" spans="1:16" ht="24" customHeight="1" x14ac:dyDescent="0.35">
      <c r="A50" s="927"/>
      <c r="B50" s="797" t="s">
        <v>302</v>
      </c>
      <c r="C50" s="794" t="s">
        <v>293</v>
      </c>
      <c r="D50" s="591">
        <v>2200</v>
      </c>
      <c r="E50" s="591">
        <v>137100</v>
      </c>
      <c r="F50" s="591">
        <v>0</v>
      </c>
      <c r="G50" s="796">
        <f>SUM(D50:F50)</f>
        <v>139300</v>
      </c>
      <c r="H50" s="591">
        <v>1746.4</v>
      </c>
      <c r="I50" s="591">
        <v>141024.70000000001</v>
      </c>
      <c r="J50" s="591">
        <v>0</v>
      </c>
      <c r="K50" s="591">
        <f>SUM(H50:J50)</f>
        <v>142771.1</v>
      </c>
      <c r="L50" s="591">
        <v>1405.1</v>
      </c>
      <c r="M50" s="591">
        <v>115086.9</v>
      </c>
      <c r="N50" s="591">
        <v>0</v>
      </c>
      <c r="O50" s="591">
        <f>SUM(L50:N50)</f>
        <v>116492</v>
      </c>
      <c r="P50" s="798">
        <f t="shared" si="0"/>
        <v>0.81593543791425571</v>
      </c>
    </row>
    <row r="51" spans="1:16" ht="30" customHeight="1" x14ac:dyDescent="0.35">
      <c r="A51" s="912"/>
      <c r="B51" s="791" t="s">
        <v>89</v>
      </c>
      <c r="C51" s="794" t="s">
        <v>358</v>
      </c>
      <c r="D51" s="591">
        <v>700</v>
      </c>
      <c r="E51" s="591">
        <v>0</v>
      </c>
      <c r="F51" s="591">
        <v>0</v>
      </c>
      <c r="G51" s="594">
        <f>SUM(D51:F51)</f>
        <v>700</v>
      </c>
      <c r="H51" s="591">
        <v>1001</v>
      </c>
      <c r="I51" s="591">
        <v>0</v>
      </c>
      <c r="J51" s="591">
        <v>0</v>
      </c>
      <c r="K51" s="591">
        <f>SUM(H51:J51)</f>
        <v>1001</v>
      </c>
      <c r="L51" s="591">
        <v>476.9</v>
      </c>
      <c r="M51" s="591">
        <v>0</v>
      </c>
      <c r="N51" s="591">
        <v>0</v>
      </c>
      <c r="O51" s="591">
        <f>SUM(L51:N51)</f>
        <v>476.9</v>
      </c>
      <c r="P51" s="798">
        <f t="shared" si="0"/>
        <v>0.47642357642357641</v>
      </c>
    </row>
    <row r="52" spans="1:16" ht="30" customHeight="1" x14ac:dyDescent="0.35">
      <c r="A52" s="912"/>
      <c r="B52" s="791" t="s">
        <v>90</v>
      </c>
      <c r="C52" s="794" t="s">
        <v>120</v>
      </c>
      <c r="D52" s="591">
        <v>300</v>
      </c>
      <c r="E52" s="591">
        <v>0</v>
      </c>
      <c r="F52" s="591">
        <v>0</v>
      </c>
      <c r="G52" s="594">
        <f>SUM(D52:F52)</f>
        <v>300</v>
      </c>
      <c r="H52" s="591">
        <v>1463.5</v>
      </c>
      <c r="I52" s="591">
        <v>0</v>
      </c>
      <c r="J52" s="591">
        <v>0</v>
      </c>
      <c r="K52" s="591">
        <f>SUM(H52:J52)</f>
        <v>1463.5</v>
      </c>
      <c r="L52" s="591">
        <v>1212.5999999999999</v>
      </c>
      <c r="M52" s="591">
        <v>0</v>
      </c>
      <c r="N52" s="591">
        <v>0</v>
      </c>
      <c r="O52" s="591">
        <f>SUM(L52:N52)</f>
        <v>1212.5999999999999</v>
      </c>
      <c r="P52" s="798">
        <f t="shared" si="0"/>
        <v>0.82856166723607783</v>
      </c>
    </row>
    <row r="53" spans="1:16" ht="24" customHeight="1" x14ac:dyDescent="0.35">
      <c r="A53" s="912"/>
      <c r="B53" s="791" t="s">
        <v>140</v>
      </c>
      <c r="C53" s="794" t="s">
        <v>231</v>
      </c>
      <c r="D53" s="591">
        <v>3599</v>
      </c>
      <c r="E53" s="591">
        <v>1</v>
      </c>
      <c r="F53" s="591">
        <v>0</v>
      </c>
      <c r="G53" s="594">
        <f>SUM(D53:F53)</f>
        <v>3600</v>
      </c>
      <c r="H53" s="591">
        <v>2599</v>
      </c>
      <c r="I53" s="591">
        <v>1</v>
      </c>
      <c r="J53" s="591">
        <v>0</v>
      </c>
      <c r="K53" s="591">
        <f>SUM(H53:J53)</f>
        <v>2600</v>
      </c>
      <c r="L53" s="591">
        <v>1948.3</v>
      </c>
      <c r="M53" s="591">
        <v>0</v>
      </c>
      <c r="N53" s="591">
        <v>0</v>
      </c>
      <c r="O53" s="591">
        <f>SUM(L53:N53)</f>
        <v>1948.3</v>
      </c>
      <c r="P53" s="798">
        <f t="shared" si="0"/>
        <v>0.74934615384615388</v>
      </c>
    </row>
    <row r="54" spans="1:16" ht="28.15" customHeight="1" thickBot="1" x14ac:dyDescent="0.4">
      <c r="A54" s="928"/>
      <c r="B54" s="916" t="s">
        <v>83</v>
      </c>
      <c r="C54" s="917"/>
      <c r="D54" s="802">
        <f t="shared" ref="D54:O54" si="16">SUM(D49:D53)</f>
        <v>8178</v>
      </c>
      <c r="E54" s="802">
        <f t="shared" si="16"/>
        <v>145101</v>
      </c>
      <c r="F54" s="802">
        <f t="shared" si="16"/>
        <v>0</v>
      </c>
      <c r="G54" s="802">
        <f t="shared" si="16"/>
        <v>153279</v>
      </c>
      <c r="H54" s="802">
        <f t="shared" si="16"/>
        <v>9056.7000000000007</v>
      </c>
      <c r="I54" s="802">
        <f t="shared" si="16"/>
        <v>161138.1</v>
      </c>
      <c r="J54" s="802">
        <f t="shared" si="16"/>
        <v>0</v>
      </c>
      <c r="K54" s="802">
        <f t="shared" si="16"/>
        <v>170194.80000000002</v>
      </c>
      <c r="L54" s="802">
        <f t="shared" si="16"/>
        <v>6904.8</v>
      </c>
      <c r="M54" s="802">
        <f t="shared" si="16"/>
        <v>123980.79999999999</v>
      </c>
      <c r="N54" s="802">
        <f t="shared" si="16"/>
        <v>0</v>
      </c>
      <c r="O54" s="802">
        <f t="shared" si="16"/>
        <v>130885.6</v>
      </c>
      <c r="P54" s="526">
        <f t="shared" si="0"/>
        <v>0.7690340715462517</v>
      </c>
    </row>
    <row r="55" spans="1:16" ht="21.6" customHeight="1" x14ac:dyDescent="0.35">
      <c r="A55" s="908" t="s">
        <v>78</v>
      </c>
      <c r="B55" s="909"/>
      <c r="C55" s="924"/>
      <c r="D55" s="921" t="str">
        <f>D2</f>
        <v>Schválený rozpočet 2022</v>
      </c>
      <c r="E55" s="921"/>
      <c r="F55" s="921"/>
      <c r="G55" s="921"/>
      <c r="H55" s="921" t="str">
        <f>H2</f>
        <v>Upravený rozpočet k 31.12. 2022</v>
      </c>
      <c r="I55" s="921"/>
      <c r="J55" s="921"/>
      <c r="K55" s="921"/>
      <c r="L55" s="921" t="str">
        <f>L2</f>
        <v>Skutečnost k 31.12. 2022</v>
      </c>
      <c r="M55" s="921"/>
      <c r="N55" s="921"/>
      <c r="O55" s="921"/>
      <c r="P55" s="922"/>
    </row>
    <row r="56" spans="1:16" ht="21.6" customHeight="1" x14ac:dyDescent="0.35">
      <c r="A56" s="864" t="s">
        <v>79</v>
      </c>
      <c r="B56" s="896" t="s">
        <v>80</v>
      </c>
      <c r="C56" s="923"/>
      <c r="D56" s="923" t="s">
        <v>81</v>
      </c>
      <c r="E56" s="923"/>
      <c r="F56" s="923"/>
      <c r="G56" s="923" t="s">
        <v>27</v>
      </c>
      <c r="H56" s="923" t="s">
        <v>81</v>
      </c>
      <c r="I56" s="923"/>
      <c r="J56" s="923"/>
      <c r="K56" s="923" t="s">
        <v>27</v>
      </c>
      <c r="L56" s="923" t="s">
        <v>81</v>
      </c>
      <c r="M56" s="923"/>
      <c r="N56" s="923"/>
      <c r="O56" s="923" t="s">
        <v>27</v>
      </c>
      <c r="P56" s="897" t="s">
        <v>22</v>
      </c>
    </row>
    <row r="57" spans="1:16" ht="21.6" customHeight="1" x14ac:dyDescent="0.35">
      <c r="A57" s="865"/>
      <c r="B57" s="204" t="s">
        <v>151</v>
      </c>
      <c r="C57" s="784" t="s">
        <v>82</v>
      </c>
      <c r="D57" s="525" t="s">
        <v>197</v>
      </c>
      <c r="E57" s="525" t="s">
        <v>198</v>
      </c>
      <c r="F57" s="525" t="s">
        <v>116</v>
      </c>
      <c r="G57" s="923"/>
      <c r="H57" s="525" t="s">
        <v>197</v>
      </c>
      <c r="I57" s="525" t="s">
        <v>198</v>
      </c>
      <c r="J57" s="525" t="s">
        <v>116</v>
      </c>
      <c r="K57" s="923"/>
      <c r="L57" s="525" t="s">
        <v>197</v>
      </c>
      <c r="M57" s="525" t="s">
        <v>198</v>
      </c>
      <c r="N57" s="525" t="s">
        <v>116</v>
      </c>
      <c r="O57" s="923"/>
      <c r="P57" s="897"/>
    </row>
    <row r="58" spans="1:16" ht="24" customHeight="1" x14ac:dyDescent="0.35">
      <c r="A58" s="927"/>
      <c r="B58" s="791" t="s">
        <v>91</v>
      </c>
      <c r="C58" s="793" t="s">
        <v>92</v>
      </c>
      <c r="D58" s="591">
        <v>230</v>
      </c>
      <c r="E58" s="591">
        <v>0</v>
      </c>
      <c r="F58" s="591">
        <v>0</v>
      </c>
      <c r="G58" s="594">
        <f>SUM(D58:F58)</f>
        <v>230</v>
      </c>
      <c r="H58" s="591">
        <v>9459.4</v>
      </c>
      <c r="I58" s="591">
        <v>0</v>
      </c>
      <c r="J58" s="591">
        <v>0</v>
      </c>
      <c r="K58" s="591">
        <f>SUM(H58:J58)</f>
        <v>9459.4</v>
      </c>
      <c r="L58" s="591">
        <v>3471.8</v>
      </c>
      <c r="M58" s="591">
        <v>0</v>
      </c>
      <c r="N58" s="591">
        <v>0</v>
      </c>
      <c r="O58" s="591">
        <f>SUM(L58:N58)</f>
        <v>3471.8</v>
      </c>
      <c r="P58" s="798">
        <f t="shared" si="0"/>
        <v>0.36702116413303171</v>
      </c>
    </row>
    <row r="59" spans="1:16" ht="24" customHeight="1" x14ac:dyDescent="0.35">
      <c r="A59" s="927"/>
      <c r="B59" s="791" t="s">
        <v>124</v>
      </c>
      <c r="C59" s="793" t="s">
        <v>207</v>
      </c>
      <c r="D59" s="591">
        <v>1000</v>
      </c>
      <c r="E59" s="591">
        <v>0</v>
      </c>
      <c r="F59" s="591">
        <v>0</v>
      </c>
      <c r="G59" s="594">
        <f>SUM(D59:F59)</f>
        <v>1000</v>
      </c>
      <c r="H59" s="591">
        <v>1942</v>
      </c>
      <c r="I59" s="591">
        <v>0</v>
      </c>
      <c r="J59" s="591">
        <v>0</v>
      </c>
      <c r="K59" s="591">
        <f>SUM(H59:J59)</f>
        <v>1942</v>
      </c>
      <c r="L59" s="591">
        <v>1563.2</v>
      </c>
      <c r="M59" s="591">
        <v>0</v>
      </c>
      <c r="N59" s="591">
        <v>0</v>
      </c>
      <c r="O59" s="591">
        <f>SUM(L59:N59)</f>
        <v>1563.2</v>
      </c>
      <c r="P59" s="798">
        <f t="shared" si="0"/>
        <v>0.80494335736354272</v>
      </c>
    </row>
    <row r="60" spans="1:16" ht="24" customHeight="1" x14ac:dyDescent="0.35">
      <c r="A60" s="927"/>
      <c r="B60" s="791" t="s">
        <v>125</v>
      </c>
      <c r="C60" s="793" t="s">
        <v>353</v>
      </c>
      <c r="D60" s="591">
        <v>11013</v>
      </c>
      <c r="E60" s="591">
        <v>0</v>
      </c>
      <c r="F60" s="591">
        <v>0</v>
      </c>
      <c r="G60" s="594">
        <f t="shared" ref="G60:G67" si="17">SUM(D60:F60)</f>
        <v>11013</v>
      </c>
      <c r="H60" s="591">
        <v>11478</v>
      </c>
      <c r="I60" s="591">
        <v>0</v>
      </c>
      <c r="J60" s="591">
        <v>0</v>
      </c>
      <c r="K60" s="591">
        <f t="shared" ref="K60:K67" si="18">SUM(H60:J60)</f>
        <v>11478</v>
      </c>
      <c r="L60" s="591">
        <v>11271.1</v>
      </c>
      <c r="M60" s="591">
        <v>0</v>
      </c>
      <c r="N60" s="591">
        <v>0</v>
      </c>
      <c r="O60" s="591">
        <f t="shared" ref="O60:O67" si="19">SUM(L60:N60)</f>
        <v>11271.1</v>
      </c>
      <c r="P60" s="798">
        <f t="shared" si="0"/>
        <v>0.98197421153511066</v>
      </c>
    </row>
    <row r="61" spans="1:16" ht="24" customHeight="1" x14ac:dyDescent="0.35">
      <c r="A61" s="927"/>
      <c r="B61" s="791" t="s">
        <v>126</v>
      </c>
      <c r="C61" s="793" t="s">
        <v>207</v>
      </c>
      <c r="D61" s="591">
        <v>34485</v>
      </c>
      <c r="E61" s="591">
        <v>1100</v>
      </c>
      <c r="F61" s="591">
        <v>0</v>
      </c>
      <c r="G61" s="594">
        <f t="shared" si="17"/>
        <v>35585</v>
      </c>
      <c r="H61" s="591">
        <v>32858.5</v>
      </c>
      <c r="I61" s="591">
        <v>310</v>
      </c>
      <c r="J61" s="591">
        <v>0</v>
      </c>
      <c r="K61" s="591">
        <f t="shared" si="18"/>
        <v>33168.5</v>
      </c>
      <c r="L61" s="591">
        <v>27805.9</v>
      </c>
      <c r="M61" s="591">
        <v>302.5</v>
      </c>
      <c r="N61" s="591">
        <v>0</v>
      </c>
      <c r="O61" s="591">
        <f>SUM(L61:N61)</f>
        <v>28108.400000000001</v>
      </c>
      <c r="P61" s="798">
        <f t="shared" si="0"/>
        <v>0.84744260367517377</v>
      </c>
    </row>
    <row r="62" spans="1:16" ht="24" customHeight="1" x14ac:dyDescent="0.35">
      <c r="A62" s="927"/>
      <c r="B62" s="791" t="s">
        <v>303</v>
      </c>
      <c r="C62" s="794" t="s">
        <v>293</v>
      </c>
      <c r="D62" s="591">
        <v>0</v>
      </c>
      <c r="E62" s="591">
        <v>26330</v>
      </c>
      <c r="F62" s="591">
        <v>0</v>
      </c>
      <c r="G62" s="594">
        <f t="shared" si="17"/>
        <v>26330</v>
      </c>
      <c r="H62" s="591">
        <v>90.8</v>
      </c>
      <c r="I62" s="591">
        <v>14293.4</v>
      </c>
      <c r="J62" s="591">
        <v>0</v>
      </c>
      <c r="K62" s="591">
        <f t="shared" si="18"/>
        <v>14384.199999999999</v>
      </c>
      <c r="L62" s="591">
        <v>90.8</v>
      </c>
      <c r="M62" s="591">
        <v>4364.8999999999996</v>
      </c>
      <c r="N62" s="591">
        <v>0</v>
      </c>
      <c r="O62" s="591">
        <v>4455.7</v>
      </c>
      <c r="P62" s="798">
        <f t="shared" si="0"/>
        <v>0.30976349049651702</v>
      </c>
    </row>
    <row r="63" spans="1:16" ht="24" customHeight="1" x14ac:dyDescent="0.35">
      <c r="A63" s="927"/>
      <c r="B63" s="791" t="s">
        <v>38</v>
      </c>
      <c r="C63" s="793" t="s">
        <v>209</v>
      </c>
      <c r="D63" s="591">
        <v>26610.7</v>
      </c>
      <c r="E63" s="591">
        <v>28000</v>
      </c>
      <c r="F63" s="591">
        <v>0</v>
      </c>
      <c r="G63" s="594">
        <f t="shared" si="17"/>
        <v>54610.7</v>
      </c>
      <c r="H63" s="591">
        <v>32378.5</v>
      </c>
      <c r="I63" s="591">
        <v>22748.6</v>
      </c>
      <c r="J63" s="591">
        <v>0</v>
      </c>
      <c r="K63" s="591">
        <f>SUM(H63:J63)</f>
        <v>55127.1</v>
      </c>
      <c r="L63" s="591">
        <v>28035.7</v>
      </c>
      <c r="M63" s="591">
        <v>7196.1</v>
      </c>
      <c r="N63" s="591">
        <v>0</v>
      </c>
      <c r="O63" s="591">
        <f t="shared" si="19"/>
        <v>35231.800000000003</v>
      </c>
      <c r="P63" s="798">
        <f t="shared" si="0"/>
        <v>0.63910127686745732</v>
      </c>
    </row>
    <row r="64" spans="1:16" s="157" customFormat="1" ht="24" customHeight="1" x14ac:dyDescent="0.35">
      <c r="A64" s="927"/>
      <c r="B64" s="791" t="s">
        <v>39</v>
      </c>
      <c r="C64" s="793" t="s">
        <v>201</v>
      </c>
      <c r="D64" s="591">
        <v>240711.6</v>
      </c>
      <c r="E64" s="591">
        <v>0</v>
      </c>
      <c r="F64" s="591">
        <v>0</v>
      </c>
      <c r="G64" s="594">
        <f t="shared" si="17"/>
        <v>240711.6</v>
      </c>
      <c r="H64" s="591">
        <v>263727.3</v>
      </c>
      <c r="I64" s="591">
        <v>0</v>
      </c>
      <c r="J64" s="591">
        <v>0</v>
      </c>
      <c r="K64" s="591">
        <f t="shared" si="18"/>
        <v>263727.3</v>
      </c>
      <c r="L64" s="591">
        <v>254223.1</v>
      </c>
      <c r="M64" s="591">
        <v>0</v>
      </c>
      <c r="N64" s="591">
        <v>0</v>
      </c>
      <c r="O64" s="591">
        <f t="shared" si="19"/>
        <v>254223.1</v>
      </c>
      <c r="P64" s="798">
        <f t="shared" si="0"/>
        <v>0.96396201682571359</v>
      </c>
    </row>
    <row r="65" spans="1:16" ht="24" customHeight="1" x14ac:dyDescent="0.35">
      <c r="A65" s="927"/>
      <c r="B65" s="791" t="s">
        <v>427</v>
      </c>
      <c r="C65" s="794" t="s">
        <v>210</v>
      </c>
      <c r="D65" s="591">
        <v>9157.5</v>
      </c>
      <c r="E65" s="591">
        <v>0</v>
      </c>
      <c r="F65" s="591">
        <v>0</v>
      </c>
      <c r="G65" s="594">
        <f t="shared" si="17"/>
        <v>9157.5</v>
      </c>
      <c r="H65" s="591">
        <v>9383.7999999999993</v>
      </c>
      <c r="I65" s="591">
        <v>0</v>
      </c>
      <c r="J65" s="591">
        <v>0</v>
      </c>
      <c r="K65" s="591">
        <f t="shared" si="18"/>
        <v>9383.7999999999993</v>
      </c>
      <c r="L65" s="591">
        <v>7429</v>
      </c>
      <c r="M65" s="591">
        <v>0</v>
      </c>
      <c r="N65" s="591">
        <v>0</v>
      </c>
      <c r="O65" s="591">
        <f t="shared" si="19"/>
        <v>7429</v>
      </c>
      <c r="P65" s="798">
        <f t="shared" si="0"/>
        <v>0.79168353971738537</v>
      </c>
    </row>
    <row r="66" spans="1:16" ht="29.45" customHeight="1" x14ac:dyDescent="0.35">
      <c r="A66" s="927"/>
      <c r="B66" s="791" t="s">
        <v>304</v>
      </c>
      <c r="C66" s="794" t="s">
        <v>298</v>
      </c>
      <c r="D66" s="591">
        <v>300</v>
      </c>
      <c r="E66" s="591">
        <v>0</v>
      </c>
      <c r="F66" s="591">
        <v>0</v>
      </c>
      <c r="G66" s="594">
        <f t="shared" si="17"/>
        <v>300</v>
      </c>
      <c r="H66" s="591">
        <v>306</v>
      </c>
      <c r="I66" s="591">
        <v>0</v>
      </c>
      <c r="J66" s="591">
        <v>0</v>
      </c>
      <c r="K66" s="591">
        <f t="shared" si="18"/>
        <v>306</v>
      </c>
      <c r="L66" s="591">
        <v>306</v>
      </c>
      <c r="M66" s="591">
        <v>0</v>
      </c>
      <c r="N66" s="591">
        <v>0</v>
      </c>
      <c r="O66" s="591">
        <f t="shared" si="19"/>
        <v>306</v>
      </c>
      <c r="P66" s="798">
        <f t="shared" si="0"/>
        <v>1</v>
      </c>
    </row>
    <row r="67" spans="1:16" ht="24" customHeight="1" x14ac:dyDescent="0.35">
      <c r="A67" s="927"/>
      <c r="B67" s="791" t="s">
        <v>93</v>
      </c>
      <c r="C67" s="793" t="s">
        <v>202</v>
      </c>
      <c r="D67" s="591">
        <v>6265</v>
      </c>
      <c r="E67" s="591">
        <v>0</v>
      </c>
      <c r="F67" s="591">
        <v>0</v>
      </c>
      <c r="G67" s="594">
        <f t="shared" si="17"/>
        <v>6265</v>
      </c>
      <c r="H67" s="591">
        <v>1262.8</v>
      </c>
      <c r="I67" s="591">
        <v>0</v>
      </c>
      <c r="J67" s="591">
        <v>0</v>
      </c>
      <c r="K67" s="591">
        <f t="shared" si="18"/>
        <v>1262.8</v>
      </c>
      <c r="L67" s="591">
        <v>597.4</v>
      </c>
      <c r="M67" s="591">
        <v>0</v>
      </c>
      <c r="N67" s="591">
        <v>0</v>
      </c>
      <c r="O67" s="591">
        <f t="shared" si="19"/>
        <v>597.4</v>
      </c>
      <c r="P67" s="798">
        <f t="shared" ref="P67:P73" si="20">O67/K67</f>
        <v>0.47307570478302186</v>
      </c>
    </row>
    <row r="68" spans="1:16" ht="27.6" customHeight="1" x14ac:dyDescent="0.35">
      <c r="A68" s="927"/>
      <c r="B68" s="919" t="s">
        <v>83</v>
      </c>
      <c r="C68" s="919"/>
      <c r="D68" s="795">
        <f t="shared" ref="D68:O68" si="21">SUM(D58:D67)</f>
        <v>329772.79999999999</v>
      </c>
      <c r="E68" s="795">
        <f t="shared" si="21"/>
        <v>55430</v>
      </c>
      <c r="F68" s="795">
        <f t="shared" si="21"/>
        <v>0</v>
      </c>
      <c r="G68" s="795">
        <f t="shared" si="21"/>
        <v>385202.8</v>
      </c>
      <c r="H68" s="795">
        <f t="shared" si="21"/>
        <v>362887.1</v>
      </c>
      <c r="I68" s="795">
        <f t="shared" si="21"/>
        <v>37352</v>
      </c>
      <c r="J68" s="795">
        <f t="shared" si="21"/>
        <v>0</v>
      </c>
      <c r="K68" s="795">
        <f t="shared" si="21"/>
        <v>400239.1</v>
      </c>
      <c r="L68" s="795">
        <f t="shared" si="21"/>
        <v>334794</v>
      </c>
      <c r="M68" s="795">
        <f t="shared" si="21"/>
        <v>11863.5</v>
      </c>
      <c r="N68" s="795">
        <f t="shared" si="21"/>
        <v>0</v>
      </c>
      <c r="O68" s="795">
        <f t="shared" si="21"/>
        <v>346657.5</v>
      </c>
      <c r="P68" s="208">
        <f t="shared" si="20"/>
        <v>0.86612602316965037</v>
      </c>
    </row>
    <row r="69" spans="1:16" ht="23.45" customHeight="1" x14ac:dyDescent="0.35">
      <c r="A69" s="927" t="s">
        <v>401</v>
      </c>
      <c r="B69" s="791" t="s">
        <v>94</v>
      </c>
      <c r="C69" s="793" t="s">
        <v>92</v>
      </c>
      <c r="D69" s="594">
        <v>3140</v>
      </c>
      <c r="E69" s="594">
        <v>0</v>
      </c>
      <c r="F69" s="594">
        <v>0</v>
      </c>
      <c r="G69" s="594">
        <f>SUM(D69:F69)</f>
        <v>3140</v>
      </c>
      <c r="H69" s="591">
        <v>51000</v>
      </c>
      <c r="I69" s="591">
        <v>22046.799999999999</v>
      </c>
      <c r="J69" s="591">
        <v>0</v>
      </c>
      <c r="K69" s="591">
        <f>SUM(H69:J69)</f>
        <v>73046.8</v>
      </c>
      <c r="L69" s="591">
        <v>13538.9</v>
      </c>
      <c r="M69" s="591">
        <v>979.6</v>
      </c>
      <c r="N69" s="591">
        <v>0</v>
      </c>
      <c r="O69" s="591">
        <f>SUM(L69:N69)</f>
        <v>14518.5</v>
      </c>
      <c r="P69" s="798">
        <f>O69/K69</f>
        <v>0.19875613989935217</v>
      </c>
    </row>
    <row r="70" spans="1:16" ht="23.45" customHeight="1" x14ac:dyDescent="0.35">
      <c r="A70" s="927"/>
      <c r="B70" s="791" t="s">
        <v>360</v>
      </c>
      <c r="C70" s="793" t="s">
        <v>353</v>
      </c>
      <c r="D70" s="591">
        <v>150</v>
      </c>
      <c r="E70" s="591">
        <v>0</v>
      </c>
      <c r="F70" s="591">
        <v>0</v>
      </c>
      <c r="G70" s="594">
        <f>SUM(D70:F70)</f>
        <v>150</v>
      </c>
      <c r="H70" s="591">
        <v>100</v>
      </c>
      <c r="I70" s="591">
        <v>0</v>
      </c>
      <c r="J70" s="591">
        <v>0</v>
      </c>
      <c r="K70" s="591">
        <f>SUM(H70:J70)</f>
        <v>100</v>
      </c>
      <c r="L70" s="591">
        <v>0</v>
      </c>
      <c r="M70" s="591">
        <v>0</v>
      </c>
      <c r="N70" s="591">
        <v>0</v>
      </c>
      <c r="O70" s="591">
        <f>SUM(L70:N70)</f>
        <v>0</v>
      </c>
      <c r="P70" s="798">
        <f>SUM(O70/K70)</f>
        <v>0</v>
      </c>
    </row>
    <row r="71" spans="1:16" ht="23.45" customHeight="1" x14ac:dyDescent="0.35">
      <c r="A71" s="927"/>
      <c r="B71" s="791" t="s">
        <v>211</v>
      </c>
      <c r="C71" s="793" t="s">
        <v>207</v>
      </c>
      <c r="D71" s="591">
        <v>200</v>
      </c>
      <c r="E71" s="591">
        <v>0</v>
      </c>
      <c r="F71" s="591">
        <v>0</v>
      </c>
      <c r="G71" s="594">
        <f>SUM(D71:F71)</f>
        <v>200</v>
      </c>
      <c r="H71" s="591">
        <v>248.6</v>
      </c>
      <c r="I71" s="591">
        <v>0</v>
      </c>
      <c r="J71" s="591">
        <v>0</v>
      </c>
      <c r="K71" s="591">
        <f>SUM(H71:J71)</f>
        <v>248.6</v>
      </c>
      <c r="L71" s="591">
        <v>228.1</v>
      </c>
      <c r="M71" s="591"/>
      <c r="N71" s="591">
        <v>0</v>
      </c>
      <c r="O71" s="591">
        <f>SUM(L71:N71)</f>
        <v>228.1</v>
      </c>
      <c r="P71" s="798">
        <f t="shared" si="20"/>
        <v>0.91753821399839097</v>
      </c>
    </row>
    <row r="72" spans="1:16" ht="27.6" customHeight="1" x14ac:dyDescent="0.35">
      <c r="A72" s="927"/>
      <c r="B72" s="919" t="s">
        <v>83</v>
      </c>
      <c r="C72" s="920"/>
      <c r="D72" s="209">
        <f t="shared" ref="D72:G72" si="22">SUM(D69:D71)</f>
        <v>3490</v>
      </c>
      <c r="E72" s="209">
        <f t="shared" si="22"/>
        <v>0</v>
      </c>
      <c r="F72" s="209">
        <f t="shared" si="22"/>
        <v>0</v>
      </c>
      <c r="G72" s="209">
        <f t="shared" si="22"/>
        <v>3490</v>
      </c>
      <c r="H72" s="209">
        <f t="shared" ref="H72:O72" si="23">SUM(H69:H71)</f>
        <v>51348.6</v>
      </c>
      <c r="I72" s="209">
        <f t="shared" si="23"/>
        <v>22046.799999999999</v>
      </c>
      <c r="J72" s="209">
        <f t="shared" si="23"/>
        <v>0</v>
      </c>
      <c r="K72" s="209">
        <f t="shared" si="23"/>
        <v>73395.400000000009</v>
      </c>
      <c r="L72" s="209">
        <f t="shared" si="23"/>
        <v>13767</v>
      </c>
      <c r="M72" s="209">
        <f t="shared" si="23"/>
        <v>979.6</v>
      </c>
      <c r="N72" s="209">
        <f t="shared" si="23"/>
        <v>0</v>
      </c>
      <c r="O72" s="209">
        <f t="shared" si="23"/>
        <v>14746.6</v>
      </c>
      <c r="P72" s="208">
        <f>O72/K72</f>
        <v>0.20091994866163274</v>
      </c>
    </row>
    <row r="73" spans="1:16" ht="59.1" customHeight="1" thickBot="1" x14ac:dyDescent="0.4">
      <c r="A73" s="925" t="s">
        <v>27</v>
      </c>
      <c r="B73" s="926"/>
      <c r="C73" s="926"/>
      <c r="D73" s="799">
        <f>D8+D13+D20+D28+D36+D45+D48+D54+D68+D72</f>
        <v>675813.7</v>
      </c>
      <c r="E73" s="799">
        <f>E8+E13+E20+E28+E36+E45+E48+E54+E68+E72</f>
        <v>356241.5</v>
      </c>
      <c r="F73" s="799">
        <f>F8+F13+F20+F28+F36+F45+F48+F54+F68+F72</f>
        <v>13700</v>
      </c>
      <c r="G73" s="799">
        <f>SUM(D73:F73)</f>
        <v>1045755.2</v>
      </c>
      <c r="H73" s="799">
        <f>H8+H13+H20+H28+H36+H45+H48+H54+H68+H72</f>
        <v>883863.69999999984</v>
      </c>
      <c r="I73" s="799">
        <f>I8+I13+I20+I28+I36+I45+I48+I54+I68+I72</f>
        <v>597808.19999999995</v>
      </c>
      <c r="J73" s="799">
        <f>J8+J13+J20+J28+J36+J45+J48+J54+J68+J72</f>
        <v>11175</v>
      </c>
      <c r="K73" s="799">
        <f>SUM(H73:J73)</f>
        <v>1492846.9</v>
      </c>
      <c r="L73" s="799">
        <f>L8+L13+L20+L28+L36+L45+L48+L54+L68+L72</f>
        <v>737852.4</v>
      </c>
      <c r="M73" s="799">
        <f>M8+M13+M20+M28+M36+M45+M48+M54+M68+M72</f>
        <v>404548.19999999995</v>
      </c>
      <c r="N73" s="799">
        <f>N8+N13+N20+N28+N36+N45+N48+N54+N68+N72</f>
        <v>10747.099999999999</v>
      </c>
      <c r="O73" s="799">
        <f>O72+O68+O54+O45+O36+O28+O20+O13+O8+O48</f>
        <v>1153147.7</v>
      </c>
      <c r="P73" s="800">
        <f t="shared" si="20"/>
        <v>0.77244873536596426</v>
      </c>
    </row>
    <row r="74" spans="1:16" ht="15" customHeight="1" x14ac:dyDescent="0.35"/>
    <row r="75" spans="1:16" ht="15" customHeight="1" x14ac:dyDescent="0.35">
      <c r="A75" s="527"/>
    </row>
    <row r="76" spans="1:16" s="157" customFormat="1" ht="15" customHeight="1" x14ac:dyDescent="0.35"/>
    <row r="77" spans="1:16" ht="15" customHeight="1" x14ac:dyDescent="0.35"/>
    <row r="78" spans="1:16" ht="15" customHeight="1" x14ac:dyDescent="0.35"/>
    <row r="79" spans="1:16" ht="15" customHeight="1" x14ac:dyDescent="0.35"/>
    <row r="80" spans="1:16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  <row r="93" ht="15" customHeight="1" x14ac:dyDescent="0.35"/>
    <row r="94" ht="15" customHeight="1" x14ac:dyDescent="0.35"/>
    <row r="95" ht="15" customHeight="1" x14ac:dyDescent="0.35"/>
    <row r="96" ht="15" customHeight="1" x14ac:dyDescent="0.35"/>
    <row r="97" ht="15" customHeight="1" x14ac:dyDescent="0.35"/>
    <row r="98" ht="15" customHeight="1" x14ac:dyDescent="0.35"/>
    <row r="99" ht="15" customHeight="1" x14ac:dyDescent="0.35"/>
    <row r="100" ht="15" customHeight="1" x14ac:dyDescent="0.35"/>
    <row r="101" ht="15" customHeight="1" x14ac:dyDescent="0.35"/>
    <row r="102" ht="15" customHeight="1" x14ac:dyDescent="0.35"/>
    <row r="103" ht="15" customHeight="1" x14ac:dyDescent="0.35"/>
    <row r="104" ht="15" customHeight="1" x14ac:dyDescent="0.35"/>
    <row r="105" ht="15" customHeight="1" x14ac:dyDescent="0.35"/>
    <row r="106" ht="15" customHeight="1" x14ac:dyDescent="0.35"/>
    <row r="107" ht="15" customHeight="1" x14ac:dyDescent="0.35"/>
    <row r="108" ht="15" customHeight="1" x14ac:dyDescent="0.35"/>
    <row r="109" ht="15" customHeight="1" x14ac:dyDescent="0.35"/>
    <row r="110" ht="15" customHeight="1" x14ac:dyDescent="0.35"/>
    <row r="111" ht="15" customHeight="1" x14ac:dyDescent="0.35"/>
    <row r="112" ht="15" customHeight="1" x14ac:dyDescent="0.35"/>
    <row r="113" ht="15" customHeight="1" x14ac:dyDescent="0.35"/>
    <row r="114" ht="15" customHeight="1" x14ac:dyDescent="0.35"/>
    <row r="115" ht="15" customHeight="1" x14ac:dyDescent="0.35"/>
    <row r="116" ht="15" customHeight="1" x14ac:dyDescent="0.35"/>
    <row r="117" ht="15" customHeight="1" x14ac:dyDescent="0.35"/>
    <row r="118" ht="15" customHeight="1" x14ac:dyDescent="0.35"/>
    <row r="119" ht="15" customHeight="1" x14ac:dyDescent="0.35"/>
    <row r="120" ht="15" customHeight="1" x14ac:dyDescent="0.35"/>
    <row r="121" ht="15" customHeight="1" x14ac:dyDescent="0.35"/>
    <row r="122" ht="15" customHeight="1" x14ac:dyDescent="0.35"/>
    <row r="123" ht="15" customHeight="1" x14ac:dyDescent="0.35"/>
    <row r="124" ht="15" customHeight="1" x14ac:dyDescent="0.35"/>
    <row r="125" ht="15" customHeight="1" x14ac:dyDescent="0.35"/>
    <row r="126" ht="15" customHeight="1" x14ac:dyDescent="0.35"/>
    <row r="127" ht="15" customHeight="1" x14ac:dyDescent="0.35"/>
    <row r="128" ht="15" customHeight="1" x14ac:dyDescent="0.35"/>
    <row r="129" ht="15" customHeight="1" x14ac:dyDescent="0.35"/>
    <row r="130" ht="15" customHeight="1" x14ac:dyDescent="0.35"/>
    <row r="131" ht="15" customHeight="1" x14ac:dyDescent="0.35"/>
    <row r="132" ht="15" customHeight="1" x14ac:dyDescent="0.35"/>
    <row r="133" ht="15" customHeight="1" x14ac:dyDescent="0.35"/>
    <row r="134" ht="15" customHeight="1" x14ac:dyDescent="0.35"/>
    <row r="135" ht="15" customHeight="1" x14ac:dyDescent="0.35"/>
    <row r="136" ht="15" customHeight="1" x14ac:dyDescent="0.35"/>
    <row r="137" ht="15" customHeight="1" x14ac:dyDescent="0.35"/>
    <row r="138" ht="15" customHeight="1" x14ac:dyDescent="0.35"/>
    <row r="139" ht="15" customHeight="1" x14ac:dyDescent="0.35"/>
    <row r="140" ht="15" customHeight="1" x14ac:dyDescent="0.35"/>
    <row r="141" ht="15" customHeight="1" x14ac:dyDescent="0.35"/>
    <row r="142" ht="15" customHeight="1" x14ac:dyDescent="0.35"/>
    <row r="143" ht="15" customHeight="1" x14ac:dyDescent="0.35"/>
    <row r="144" ht="15" customHeight="1" x14ac:dyDescent="0.35"/>
    <row r="145" ht="15" customHeight="1" x14ac:dyDescent="0.35"/>
    <row r="146" ht="15" customHeight="1" x14ac:dyDescent="0.35"/>
    <row r="147" ht="15" customHeight="1" x14ac:dyDescent="0.35"/>
    <row r="148" ht="15" customHeight="1" x14ac:dyDescent="0.35"/>
    <row r="149" ht="15" customHeight="1" x14ac:dyDescent="0.35"/>
    <row r="150" ht="15" customHeight="1" x14ac:dyDescent="0.35"/>
    <row r="151" ht="15" customHeight="1" x14ac:dyDescent="0.35"/>
    <row r="152" ht="15" customHeight="1" x14ac:dyDescent="0.35"/>
    <row r="153" ht="15" customHeight="1" x14ac:dyDescent="0.35"/>
    <row r="154" ht="15" customHeight="1" x14ac:dyDescent="0.35"/>
    <row r="155" ht="15" customHeight="1" x14ac:dyDescent="0.35"/>
    <row r="156" ht="15" customHeight="1" x14ac:dyDescent="0.35"/>
    <row r="157" ht="15" customHeight="1" x14ac:dyDescent="0.35"/>
    <row r="158" ht="15" customHeight="1" x14ac:dyDescent="0.35"/>
    <row r="159" ht="15" customHeight="1" x14ac:dyDescent="0.35"/>
    <row r="160" ht="15" customHeight="1" x14ac:dyDescent="0.35"/>
    <row r="161" ht="15" customHeight="1" x14ac:dyDescent="0.35"/>
    <row r="162" ht="15" customHeight="1" x14ac:dyDescent="0.35"/>
    <row r="163" ht="15" customHeight="1" x14ac:dyDescent="0.35"/>
    <row r="164" ht="15" customHeight="1" x14ac:dyDescent="0.35"/>
    <row r="165" ht="15" customHeight="1" x14ac:dyDescent="0.35"/>
    <row r="166" ht="15" customHeight="1" x14ac:dyDescent="0.35"/>
    <row r="167" ht="15" customHeight="1" x14ac:dyDescent="0.35"/>
    <row r="168" ht="15" customHeight="1" x14ac:dyDescent="0.35"/>
    <row r="169" ht="15" customHeight="1" x14ac:dyDescent="0.35"/>
    <row r="170" ht="15" customHeight="1" x14ac:dyDescent="0.35"/>
    <row r="171" ht="15" customHeight="1" x14ac:dyDescent="0.35"/>
    <row r="172" ht="15" customHeight="1" x14ac:dyDescent="0.35"/>
    <row r="173" ht="15" customHeight="1" x14ac:dyDescent="0.35"/>
    <row r="174" ht="15" customHeight="1" x14ac:dyDescent="0.35"/>
    <row r="175" ht="15" customHeight="1" x14ac:dyDescent="0.35"/>
    <row r="176" ht="15" customHeight="1" x14ac:dyDescent="0.35"/>
    <row r="177" ht="15" customHeight="1" x14ac:dyDescent="0.35"/>
    <row r="178" ht="15" customHeight="1" x14ac:dyDescent="0.35"/>
    <row r="179" ht="15" customHeight="1" x14ac:dyDescent="0.35"/>
    <row r="180" ht="15" customHeight="1" x14ac:dyDescent="0.35"/>
    <row r="181" ht="15" customHeight="1" x14ac:dyDescent="0.35"/>
    <row r="182" ht="15" customHeight="1" x14ac:dyDescent="0.35"/>
    <row r="183" ht="15" customHeight="1" x14ac:dyDescent="0.35"/>
    <row r="184" ht="15" customHeight="1" x14ac:dyDescent="0.35"/>
    <row r="185" ht="15" customHeight="1" x14ac:dyDescent="0.35"/>
    <row r="186" ht="15" customHeight="1" x14ac:dyDescent="0.35"/>
    <row r="187" ht="15" customHeight="1" x14ac:dyDescent="0.35"/>
    <row r="188" ht="15" customHeight="1" x14ac:dyDescent="0.35"/>
    <row r="189" ht="15" customHeight="1" x14ac:dyDescent="0.35"/>
    <row r="190" ht="15" customHeight="1" x14ac:dyDescent="0.35"/>
    <row r="191" ht="15" customHeight="1" x14ac:dyDescent="0.35"/>
    <row r="192" ht="15" customHeight="1" x14ac:dyDescent="0.35"/>
    <row r="193" ht="15" customHeight="1" x14ac:dyDescent="0.35"/>
    <row r="194" ht="15" customHeight="1" x14ac:dyDescent="0.35"/>
    <row r="195" ht="15" customHeight="1" x14ac:dyDescent="0.35"/>
    <row r="196" ht="15" customHeight="1" x14ac:dyDescent="0.35"/>
    <row r="197" ht="15" customHeight="1" x14ac:dyDescent="0.35"/>
    <row r="198" ht="15" customHeight="1" x14ac:dyDescent="0.35"/>
    <row r="199" ht="15" customHeight="1" x14ac:dyDescent="0.35"/>
    <row r="200" ht="15" customHeight="1" x14ac:dyDescent="0.35"/>
    <row r="201" ht="15" customHeight="1" x14ac:dyDescent="0.35"/>
    <row r="202" ht="15" customHeight="1" x14ac:dyDescent="0.35"/>
    <row r="203" ht="15" customHeight="1" x14ac:dyDescent="0.35"/>
    <row r="204" ht="15" customHeight="1" x14ac:dyDescent="0.35"/>
    <row r="205" ht="15" customHeight="1" x14ac:dyDescent="0.35"/>
    <row r="206" ht="15" customHeight="1" x14ac:dyDescent="0.35"/>
    <row r="207" ht="15" customHeight="1" x14ac:dyDescent="0.35"/>
    <row r="208" ht="15" customHeight="1" x14ac:dyDescent="0.35"/>
    <row r="209" ht="15" customHeight="1" x14ac:dyDescent="0.35"/>
    <row r="210" ht="15" customHeight="1" x14ac:dyDescent="0.35"/>
    <row r="211" ht="15" customHeight="1" x14ac:dyDescent="0.35"/>
    <row r="212" ht="15" customHeight="1" x14ac:dyDescent="0.35"/>
    <row r="213" ht="15" customHeight="1" x14ac:dyDescent="0.35"/>
    <row r="214" ht="15" customHeight="1" x14ac:dyDescent="0.35"/>
    <row r="215" ht="15" customHeight="1" x14ac:dyDescent="0.35"/>
    <row r="216" ht="15" customHeight="1" x14ac:dyDescent="0.35"/>
    <row r="217" ht="15" customHeight="1" x14ac:dyDescent="0.35"/>
    <row r="218" ht="15" customHeight="1" x14ac:dyDescent="0.35"/>
    <row r="219" ht="15" customHeight="1" x14ac:dyDescent="0.35"/>
    <row r="220" ht="15" customHeight="1" x14ac:dyDescent="0.35"/>
    <row r="221" ht="15" customHeight="1" x14ac:dyDescent="0.35"/>
    <row r="222" ht="15" customHeight="1" x14ac:dyDescent="0.35"/>
    <row r="223" ht="15" customHeight="1" x14ac:dyDescent="0.35"/>
    <row r="224" ht="15" customHeight="1" x14ac:dyDescent="0.35"/>
    <row r="225" ht="15" customHeight="1" x14ac:dyDescent="0.35"/>
    <row r="226" ht="15" customHeight="1" x14ac:dyDescent="0.35"/>
    <row r="227" ht="15" customHeight="1" x14ac:dyDescent="0.35"/>
    <row r="228" ht="15" customHeight="1" x14ac:dyDescent="0.35"/>
    <row r="229" ht="15" customHeight="1" x14ac:dyDescent="0.35"/>
    <row r="230" ht="15" customHeight="1" x14ac:dyDescent="0.35"/>
    <row r="231" ht="15" customHeight="1" x14ac:dyDescent="0.35"/>
    <row r="232" ht="15" customHeight="1" x14ac:dyDescent="0.35"/>
    <row r="233" ht="15" customHeight="1" x14ac:dyDescent="0.35"/>
    <row r="234" ht="15" customHeight="1" x14ac:dyDescent="0.35"/>
    <row r="235" ht="15" customHeight="1" x14ac:dyDescent="0.35"/>
    <row r="236" ht="15" customHeight="1" x14ac:dyDescent="0.35"/>
  </sheetData>
  <mergeCells count="61">
    <mergeCell ref="L55:P55"/>
    <mergeCell ref="A56:A57"/>
    <mergeCell ref="D56:F56"/>
    <mergeCell ref="G56:G57"/>
    <mergeCell ref="H56:J56"/>
    <mergeCell ref="K56:K57"/>
    <mergeCell ref="L56:N56"/>
    <mergeCell ref="O56:O57"/>
    <mergeCell ref="P56:P57"/>
    <mergeCell ref="D55:G55"/>
    <mergeCell ref="H55:K55"/>
    <mergeCell ref="B56:C56"/>
    <mergeCell ref="A32:A36"/>
    <mergeCell ref="B36:C36"/>
    <mergeCell ref="A37:A45"/>
    <mergeCell ref="B45:C45"/>
    <mergeCell ref="A73:C73"/>
    <mergeCell ref="A58:A68"/>
    <mergeCell ref="B68:C68"/>
    <mergeCell ref="B72:C72"/>
    <mergeCell ref="A49:A54"/>
    <mergeCell ref="B54:C54"/>
    <mergeCell ref="A55:C55"/>
    <mergeCell ref="A69:A72"/>
    <mergeCell ref="B48:C48"/>
    <mergeCell ref="A46:A48"/>
    <mergeCell ref="L29:P29"/>
    <mergeCell ref="A30:A31"/>
    <mergeCell ref="B30:C30"/>
    <mergeCell ref="D30:F30"/>
    <mergeCell ref="G30:G31"/>
    <mergeCell ref="H30:J30"/>
    <mergeCell ref="K30:K31"/>
    <mergeCell ref="L30:N30"/>
    <mergeCell ref="O30:O31"/>
    <mergeCell ref="P30:P31"/>
    <mergeCell ref="A29:C29"/>
    <mergeCell ref="D29:G29"/>
    <mergeCell ref="H29:K29"/>
    <mergeCell ref="A5:A8"/>
    <mergeCell ref="B8:C8"/>
    <mergeCell ref="A21:A28"/>
    <mergeCell ref="B28:C28"/>
    <mergeCell ref="A9:A13"/>
    <mergeCell ref="B13:C13"/>
    <mergeCell ref="A14:A20"/>
    <mergeCell ref="B20:C20"/>
    <mergeCell ref="A1:O1"/>
    <mergeCell ref="A3:A4"/>
    <mergeCell ref="B3:C3"/>
    <mergeCell ref="D3:F3"/>
    <mergeCell ref="G3:G4"/>
    <mergeCell ref="H3:J3"/>
    <mergeCell ref="H2:K2"/>
    <mergeCell ref="L2:P2"/>
    <mergeCell ref="L3:N3"/>
    <mergeCell ref="O3:O4"/>
    <mergeCell ref="P3:P4"/>
    <mergeCell ref="K3:K4"/>
    <mergeCell ref="A2:C2"/>
    <mergeCell ref="D2:G2"/>
  </mergeCells>
  <printOptions horizontalCentered="1"/>
  <pageMargins left="0.55118110236220474" right="0.55118110236220474" top="0.78740157480314965" bottom="0" header="0" footer="0.19685039370078741"/>
  <pageSetup paperSize="9" scale="68" fitToHeight="3" orientation="landscape" r:id="rId1"/>
  <headerFooter alignWithMargins="0">
    <oddFooter>&amp;L&amp;"Arial,Obyčejné"&amp;9Závěrečný účet za rok 2022</oddFooter>
  </headerFooter>
  <rowBreaks count="2" manualBreakCount="2">
    <brk id="28" max="15" man="1"/>
    <brk id="54" max="15" man="1"/>
  </rowBreaks>
  <ignoredErrors>
    <ignoredError sqref="B5:B7 B9 B69:B71 B11" numberStoredAsText="1"/>
    <ignoredError sqref="G8 K8 O8 K13 G20 K20 O20 G36 K36 O36 G45 K45 O45 G48 K48 G68 K68 O68 P70 G72:G73 K72:K73" formula="1"/>
    <ignoredError sqref="K10 G19 G21 K23 K26 G32 K3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V139"/>
  <sheetViews>
    <sheetView view="pageBreakPreview" zoomScale="90" zoomScaleNormal="100" zoomScaleSheetLayoutView="90" workbookViewId="0">
      <pane ySplit="2" topLeftCell="A3" activePane="bottomLeft" state="frozen"/>
      <selection activeCell="G15" sqref="G15"/>
      <selection pane="bottomLeft" activeCell="A27" sqref="A27"/>
    </sheetView>
  </sheetViews>
  <sheetFormatPr defaultRowHeight="12.75" x14ac:dyDescent="0.35"/>
  <cols>
    <col min="1" max="1" width="92.59765625" style="1" customWidth="1"/>
    <col min="2" max="2" width="13.1328125" style="1" customWidth="1"/>
    <col min="3" max="3" width="11.59765625" style="1" customWidth="1"/>
    <col min="4" max="4" width="12.73046875" style="1" customWidth="1"/>
    <col min="5" max="5" width="11.3984375" style="1" customWidth="1"/>
    <col min="6" max="7" width="9.1328125" style="1"/>
    <col min="8" max="8" width="11.3984375" style="1" bestFit="1" customWidth="1"/>
    <col min="9" max="245" width="9.1328125" style="1"/>
    <col min="246" max="246" width="92.59765625" style="1" customWidth="1"/>
    <col min="247" max="247" width="13.1328125" style="1" customWidth="1"/>
    <col min="248" max="248" width="11.59765625" style="1" customWidth="1"/>
    <col min="249" max="249" width="12.73046875" style="1" customWidth="1"/>
    <col min="250" max="250" width="10.73046875" style="1" customWidth="1"/>
    <col min="251" max="251" width="9.1328125" style="1"/>
    <col min="252" max="252" width="12.3984375" style="1" bestFit="1" customWidth="1"/>
    <col min="253" max="263" width="9.1328125" style="1"/>
    <col min="264" max="264" width="11.3984375" style="1" bestFit="1" customWidth="1"/>
    <col min="265" max="501" width="9.1328125" style="1"/>
    <col min="502" max="502" width="92.59765625" style="1" customWidth="1"/>
    <col min="503" max="503" width="13.1328125" style="1" customWidth="1"/>
    <col min="504" max="504" width="11.59765625" style="1" customWidth="1"/>
    <col min="505" max="505" width="12.73046875" style="1" customWidth="1"/>
    <col min="506" max="506" width="10.73046875" style="1" customWidth="1"/>
    <col min="507" max="507" width="9.1328125" style="1"/>
    <col min="508" max="508" width="12.3984375" style="1" bestFit="1" customWidth="1"/>
    <col min="509" max="519" width="9.1328125" style="1"/>
    <col min="520" max="520" width="11.3984375" style="1" bestFit="1" customWidth="1"/>
    <col min="521" max="757" width="9.1328125" style="1"/>
    <col min="758" max="758" width="92.59765625" style="1" customWidth="1"/>
    <col min="759" max="759" width="13.1328125" style="1" customWidth="1"/>
    <col min="760" max="760" width="11.59765625" style="1" customWidth="1"/>
    <col min="761" max="761" width="12.73046875" style="1" customWidth="1"/>
    <col min="762" max="762" width="10.73046875" style="1" customWidth="1"/>
    <col min="763" max="763" width="9.1328125" style="1"/>
    <col min="764" max="764" width="12.3984375" style="1" bestFit="1" customWidth="1"/>
    <col min="765" max="775" width="9.1328125" style="1"/>
    <col min="776" max="776" width="11.3984375" style="1" bestFit="1" customWidth="1"/>
    <col min="777" max="1013" width="9.1328125" style="1"/>
    <col min="1014" max="1014" width="92.59765625" style="1" customWidth="1"/>
    <col min="1015" max="1015" width="13.1328125" style="1" customWidth="1"/>
    <col min="1016" max="1016" width="11.59765625" style="1" customWidth="1"/>
    <col min="1017" max="1017" width="12.73046875" style="1" customWidth="1"/>
    <col min="1018" max="1018" width="10.73046875" style="1" customWidth="1"/>
    <col min="1019" max="1019" width="9.1328125" style="1"/>
    <col min="1020" max="1020" width="12.3984375" style="1" bestFit="1" customWidth="1"/>
    <col min="1021" max="1031" width="9.1328125" style="1"/>
    <col min="1032" max="1032" width="11.3984375" style="1" bestFit="1" customWidth="1"/>
    <col min="1033" max="1269" width="9.1328125" style="1"/>
    <col min="1270" max="1270" width="92.59765625" style="1" customWidth="1"/>
    <col min="1271" max="1271" width="13.1328125" style="1" customWidth="1"/>
    <col min="1272" max="1272" width="11.59765625" style="1" customWidth="1"/>
    <col min="1273" max="1273" width="12.73046875" style="1" customWidth="1"/>
    <col min="1274" max="1274" width="10.73046875" style="1" customWidth="1"/>
    <col min="1275" max="1275" width="9.1328125" style="1"/>
    <col min="1276" max="1276" width="12.3984375" style="1" bestFit="1" customWidth="1"/>
    <col min="1277" max="1287" width="9.1328125" style="1"/>
    <col min="1288" max="1288" width="11.3984375" style="1" bestFit="1" customWidth="1"/>
    <col min="1289" max="1525" width="9.1328125" style="1"/>
    <col min="1526" max="1526" width="92.59765625" style="1" customWidth="1"/>
    <col min="1527" max="1527" width="13.1328125" style="1" customWidth="1"/>
    <col min="1528" max="1528" width="11.59765625" style="1" customWidth="1"/>
    <col min="1529" max="1529" width="12.73046875" style="1" customWidth="1"/>
    <col min="1530" max="1530" width="10.73046875" style="1" customWidth="1"/>
    <col min="1531" max="1531" width="9.1328125" style="1"/>
    <col min="1532" max="1532" width="12.3984375" style="1" bestFit="1" customWidth="1"/>
    <col min="1533" max="1543" width="9.1328125" style="1"/>
    <col min="1544" max="1544" width="11.3984375" style="1" bestFit="1" customWidth="1"/>
    <col min="1545" max="1781" width="9.1328125" style="1"/>
    <col min="1782" max="1782" width="92.59765625" style="1" customWidth="1"/>
    <col min="1783" max="1783" width="13.1328125" style="1" customWidth="1"/>
    <col min="1784" max="1784" width="11.59765625" style="1" customWidth="1"/>
    <col min="1785" max="1785" width="12.73046875" style="1" customWidth="1"/>
    <col min="1786" max="1786" width="10.73046875" style="1" customWidth="1"/>
    <col min="1787" max="1787" width="9.1328125" style="1"/>
    <col min="1788" max="1788" width="12.3984375" style="1" bestFit="1" customWidth="1"/>
    <col min="1789" max="1799" width="9.1328125" style="1"/>
    <col min="1800" max="1800" width="11.3984375" style="1" bestFit="1" customWidth="1"/>
    <col min="1801" max="2037" width="9.1328125" style="1"/>
    <col min="2038" max="2038" width="92.59765625" style="1" customWidth="1"/>
    <col min="2039" max="2039" width="13.1328125" style="1" customWidth="1"/>
    <col min="2040" max="2040" width="11.59765625" style="1" customWidth="1"/>
    <col min="2041" max="2041" width="12.73046875" style="1" customWidth="1"/>
    <col min="2042" max="2042" width="10.73046875" style="1" customWidth="1"/>
    <col min="2043" max="2043" width="9.1328125" style="1"/>
    <col min="2044" max="2044" width="12.3984375" style="1" bestFit="1" customWidth="1"/>
    <col min="2045" max="2055" width="9.1328125" style="1"/>
    <col min="2056" max="2056" width="11.3984375" style="1" bestFit="1" customWidth="1"/>
    <col min="2057" max="2293" width="9.1328125" style="1"/>
    <col min="2294" max="2294" width="92.59765625" style="1" customWidth="1"/>
    <col min="2295" max="2295" width="13.1328125" style="1" customWidth="1"/>
    <col min="2296" max="2296" width="11.59765625" style="1" customWidth="1"/>
    <col min="2297" max="2297" width="12.73046875" style="1" customWidth="1"/>
    <col min="2298" max="2298" width="10.73046875" style="1" customWidth="1"/>
    <col min="2299" max="2299" width="9.1328125" style="1"/>
    <col min="2300" max="2300" width="12.3984375" style="1" bestFit="1" customWidth="1"/>
    <col min="2301" max="2311" width="9.1328125" style="1"/>
    <col min="2312" max="2312" width="11.3984375" style="1" bestFit="1" customWidth="1"/>
    <col min="2313" max="2549" width="9.1328125" style="1"/>
    <col min="2550" max="2550" width="92.59765625" style="1" customWidth="1"/>
    <col min="2551" max="2551" width="13.1328125" style="1" customWidth="1"/>
    <col min="2552" max="2552" width="11.59765625" style="1" customWidth="1"/>
    <col min="2553" max="2553" width="12.73046875" style="1" customWidth="1"/>
    <col min="2554" max="2554" width="10.73046875" style="1" customWidth="1"/>
    <col min="2555" max="2555" width="9.1328125" style="1"/>
    <col min="2556" max="2556" width="12.3984375" style="1" bestFit="1" customWidth="1"/>
    <col min="2557" max="2567" width="9.1328125" style="1"/>
    <col min="2568" max="2568" width="11.3984375" style="1" bestFit="1" customWidth="1"/>
    <col min="2569" max="2805" width="9.1328125" style="1"/>
    <col min="2806" max="2806" width="92.59765625" style="1" customWidth="1"/>
    <col min="2807" max="2807" width="13.1328125" style="1" customWidth="1"/>
    <col min="2808" max="2808" width="11.59765625" style="1" customWidth="1"/>
    <col min="2809" max="2809" width="12.73046875" style="1" customWidth="1"/>
    <col min="2810" max="2810" width="10.73046875" style="1" customWidth="1"/>
    <col min="2811" max="2811" width="9.1328125" style="1"/>
    <col min="2812" max="2812" width="12.3984375" style="1" bestFit="1" customWidth="1"/>
    <col min="2813" max="2823" width="9.1328125" style="1"/>
    <col min="2824" max="2824" width="11.3984375" style="1" bestFit="1" customWidth="1"/>
    <col min="2825" max="3061" width="9.1328125" style="1"/>
    <col min="3062" max="3062" width="92.59765625" style="1" customWidth="1"/>
    <col min="3063" max="3063" width="13.1328125" style="1" customWidth="1"/>
    <col min="3064" max="3064" width="11.59765625" style="1" customWidth="1"/>
    <col min="3065" max="3065" width="12.73046875" style="1" customWidth="1"/>
    <col min="3066" max="3066" width="10.73046875" style="1" customWidth="1"/>
    <col min="3067" max="3067" width="9.1328125" style="1"/>
    <col min="3068" max="3068" width="12.3984375" style="1" bestFit="1" customWidth="1"/>
    <col min="3069" max="3079" width="9.1328125" style="1"/>
    <col min="3080" max="3080" width="11.3984375" style="1" bestFit="1" customWidth="1"/>
    <col min="3081" max="3317" width="9.1328125" style="1"/>
    <col min="3318" max="3318" width="92.59765625" style="1" customWidth="1"/>
    <col min="3319" max="3319" width="13.1328125" style="1" customWidth="1"/>
    <col min="3320" max="3320" width="11.59765625" style="1" customWidth="1"/>
    <col min="3321" max="3321" width="12.73046875" style="1" customWidth="1"/>
    <col min="3322" max="3322" width="10.73046875" style="1" customWidth="1"/>
    <col min="3323" max="3323" width="9.1328125" style="1"/>
    <col min="3324" max="3324" width="12.3984375" style="1" bestFit="1" customWidth="1"/>
    <col min="3325" max="3335" width="9.1328125" style="1"/>
    <col min="3336" max="3336" width="11.3984375" style="1" bestFit="1" customWidth="1"/>
    <col min="3337" max="3573" width="9.1328125" style="1"/>
    <col min="3574" max="3574" width="92.59765625" style="1" customWidth="1"/>
    <col min="3575" max="3575" width="13.1328125" style="1" customWidth="1"/>
    <col min="3576" max="3576" width="11.59765625" style="1" customWidth="1"/>
    <col min="3577" max="3577" width="12.73046875" style="1" customWidth="1"/>
    <col min="3578" max="3578" width="10.73046875" style="1" customWidth="1"/>
    <col min="3579" max="3579" width="9.1328125" style="1"/>
    <col min="3580" max="3580" width="12.3984375" style="1" bestFit="1" customWidth="1"/>
    <col min="3581" max="3591" width="9.1328125" style="1"/>
    <col min="3592" max="3592" width="11.3984375" style="1" bestFit="1" customWidth="1"/>
    <col min="3593" max="3829" width="9.1328125" style="1"/>
    <col min="3830" max="3830" width="92.59765625" style="1" customWidth="1"/>
    <col min="3831" max="3831" width="13.1328125" style="1" customWidth="1"/>
    <col min="3832" max="3832" width="11.59765625" style="1" customWidth="1"/>
    <col min="3833" max="3833" width="12.73046875" style="1" customWidth="1"/>
    <col min="3834" max="3834" width="10.73046875" style="1" customWidth="1"/>
    <col min="3835" max="3835" width="9.1328125" style="1"/>
    <col min="3836" max="3836" width="12.3984375" style="1" bestFit="1" customWidth="1"/>
    <col min="3837" max="3847" width="9.1328125" style="1"/>
    <col min="3848" max="3848" width="11.3984375" style="1" bestFit="1" customWidth="1"/>
    <col min="3849" max="4085" width="9.1328125" style="1"/>
    <col min="4086" max="4086" width="92.59765625" style="1" customWidth="1"/>
    <col min="4087" max="4087" width="13.1328125" style="1" customWidth="1"/>
    <col min="4088" max="4088" width="11.59765625" style="1" customWidth="1"/>
    <col min="4089" max="4089" width="12.73046875" style="1" customWidth="1"/>
    <col min="4090" max="4090" width="10.73046875" style="1" customWidth="1"/>
    <col min="4091" max="4091" width="9.1328125" style="1"/>
    <col min="4092" max="4092" width="12.3984375" style="1" bestFit="1" customWidth="1"/>
    <col min="4093" max="4103" width="9.1328125" style="1"/>
    <col min="4104" max="4104" width="11.3984375" style="1" bestFit="1" customWidth="1"/>
    <col min="4105" max="4341" width="9.1328125" style="1"/>
    <col min="4342" max="4342" width="92.59765625" style="1" customWidth="1"/>
    <col min="4343" max="4343" width="13.1328125" style="1" customWidth="1"/>
    <col min="4344" max="4344" width="11.59765625" style="1" customWidth="1"/>
    <col min="4345" max="4345" width="12.73046875" style="1" customWidth="1"/>
    <col min="4346" max="4346" width="10.73046875" style="1" customWidth="1"/>
    <col min="4347" max="4347" width="9.1328125" style="1"/>
    <col min="4348" max="4348" width="12.3984375" style="1" bestFit="1" customWidth="1"/>
    <col min="4349" max="4359" width="9.1328125" style="1"/>
    <col min="4360" max="4360" width="11.3984375" style="1" bestFit="1" customWidth="1"/>
    <col min="4361" max="4597" width="9.1328125" style="1"/>
    <col min="4598" max="4598" width="92.59765625" style="1" customWidth="1"/>
    <col min="4599" max="4599" width="13.1328125" style="1" customWidth="1"/>
    <col min="4600" max="4600" width="11.59765625" style="1" customWidth="1"/>
    <col min="4601" max="4601" width="12.73046875" style="1" customWidth="1"/>
    <col min="4602" max="4602" width="10.73046875" style="1" customWidth="1"/>
    <col min="4603" max="4603" width="9.1328125" style="1"/>
    <col min="4604" max="4604" width="12.3984375" style="1" bestFit="1" customWidth="1"/>
    <col min="4605" max="4615" width="9.1328125" style="1"/>
    <col min="4616" max="4616" width="11.3984375" style="1" bestFit="1" customWidth="1"/>
    <col min="4617" max="4853" width="9.1328125" style="1"/>
    <col min="4854" max="4854" width="92.59765625" style="1" customWidth="1"/>
    <col min="4855" max="4855" width="13.1328125" style="1" customWidth="1"/>
    <col min="4856" max="4856" width="11.59765625" style="1" customWidth="1"/>
    <col min="4857" max="4857" width="12.73046875" style="1" customWidth="1"/>
    <col min="4858" max="4858" width="10.73046875" style="1" customWidth="1"/>
    <col min="4859" max="4859" width="9.1328125" style="1"/>
    <col min="4860" max="4860" width="12.3984375" style="1" bestFit="1" customWidth="1"/>
    <col min="4861" max="4871" width="9.1328125" style="1"/>
    <col min="4872" max="4872" width="11.3984375" style="1" bestFit="1" customWidth="1"/>
    <col min="4873" max="5109" width="9.1328125" style="1"/>
    <col min="5110" max="5110" width="92.59765625" style="1" customWidth="1"/>
    <col min="5111" max="5111" width="13.1328125" style="1" customWidth="1"/>
    <col min="5112" max="5112" width="11.59765625" style="1" customWidth="1"/>
    <col min="5113" max="5113" width="12.73046875" style="1" customWidth="1"/>
    <col min="5114" max="5114" width="10.73046875" style="1" customWidth="1"/>
    <col min="5115" max="5115" width="9.1328125" style="1"/>
    <col min="5116" max="5116" width="12.3984375" style="1" bestFit="1" customWidth="1"/>
    <col min="5117" max="5127" width="9.1328125" style="1"/>
    <col min="5128" max="5128" width="11.3984375" style="1" bestFit="1" customWidth="1"/>
    <col min="5129" max="5365" width="9.1328125" style="1"/>
    <col min="5366" max="5366" width="92.59765625" style="1" customWidth="1"/>
    <col min="5367" max="5367" width="13.1328125" style="1" customWidth="1"/>
    <col min="5368" max="5368" width="11.59765625" style="1" customWidth="1"/>
    <col min="5369" max="5369" width="12.73046875" style="1" customWidth="1"/>
    <col min="5370" max="5370" width="10.73046875" style="1" customWidth="1"/>
    <col min="5371" max="5371" width="9.1328125" style="1"/>
    <col min="5372" max="5372" width="12.3984375" style="1" bestFit="1" customWidth="1"/>
    <col min="5373" max="5383" width="9.1328125" style="1"/>
    <col min="5384" max="5384" width="11.3984375" style="1" bestFit="1" customWidth="1"/>
    <col min="5385" max="5621" width="9.1328125" style="1"/>
    <col min="5622" max="5622" width="92.59765625" style="1" customWidth="1"/>
    <col min="5623" max="5623" width="13.1328125" style="1" customWidth="1"/>
    <col min="5624" max="5624" width="11.59765625" style="1" customWidth="1"/>
    <col min="5625" max="5625" width="12.73046875" style="1" customWidth="1"/>
    <col min="5626" max="5626" width="10.73046875" style="1" customWidth="1"/>
    <col min="5627" max="5627" width="9.1328125" style="1"/>
    <col min="5628" max="5628" width="12.3984375" style="1" bestFit="1" customWidth="1"/>
    <col min="5629" max="5639" width="9.1328125" style="1"/>
    <col min="5640" max="5640" width="11.3984375" style="1" bestFit="1" customWidth="1"/>
    <col min="5641" max="5877" width="9.1328125" style="1"/>
    <col min="5878" max="5878" width="92.59765625" style="1" customWidth="1"/>
    <col min="5879" max="5879" width="13.1328125" style="1" customWidth="1"/>
    <col min="5880" max="5880" width="11.59765625" style="1" customWidth="1"/>
    <col min="5881" max="5881" width="12.73046875" style="1" customWidth="1"/>
    <col min="5882" max="5882" width="10.73046875" style="1" customWidth="1"/>
    <col min="5883" max="5883" width="9.1328125" style="1"/>
    <col min="5884" max="5884" width="12.3984375" style="1" bestFit="1" customWidth="1"/>
    <col min="5885" max="5895" width="9.1328125" style="1"/>
    <col min="5896" max="5896" width="11.3984375" style="1" bestFit="1" customWidth="1"/>
    <col min="5897" max="6133" width="9.1328125" style="1"/>
    <col min="6134" max="6134" width="92.59765625" style="1" customWidth="1"/>
    <col min="6135" max="6135" width="13.1328125" style="1" customWidth="1"/>
    <col min="6136" max="6136" width="11.59765625" style="1" customWidth="1"/>
    <col min="6137" max="6137" width="12.73046875" style="1" customWidth="1"/>
    <col min="6138" max="6138" width="10.73046875" style="1" customWidth="1"/>
    <col min="6139" max="6139" width="9.1328125" style="1"/>
    <col min="6140" max="6140" width="12.3984375" style="1" bestFit="1" customWidth="1"/>
    <col min="6141" max="6151" width="9.1328125" style="1"/>
    <col min="6152" max="6152" width="11.3984375" style="1" bestFit="1" customWidth="1"/>
    <col min="6153" max="6389" width="9.1328125" style="1"/>
    <col min="6390" max="6390" width="92.59765625" style="1" customWidth="1"/>
    <col min="6391" max="6391" width="13.1328125" style="1" customWidth="1"/>
    <col min="6392" max="6392" width="11.59765625" style="1" customWidth="1"/>
    <col min="6393" max="6393" width="12.73046875" style="1" customWidth="1"/>
    <col min="6394" max="6394" width="10.73046875" style="1" customWidth="1"/>
    <col min="6395" max="6395" width="9.1328125" style="1"/>
    <col min="6396" max="6396" width="12.3984375" style="1" bestFit="1" customWidth="1"/>
    <col min="6397" max="6407" width="9.1328125" style="1"/>
    <col min="6408" max="6408" width="11.3984375" style="1" bestFit="1" customWidth="1"/>
    <col min="6409" max="6645" width="9.1328125" style="1"/>
    <col min="6646" max="6646" width="92.59765625" style="1" customWidth="1"/>
    <col min="6647" max="6647" width="13.1328125" style="1" customWidth="1"/>
    <col min="6648" max="6648" width="11.59765625" style="1" customWidth="1"/>
    <col min="6649" max="6649" width="12.73046875" style="1" customWidth="1"/>
    <col min="6650" max="6650" width="10.73046875" style="1" customWidth="1"/>
    <col min="6651" max="6651" width="9.1328125" style="1"/>
    <col min="6652" max="6652" width="12.3984375" style="1" bestFit="1" customWidth="1"/>
    <col min="6653" max="6663" width="9.1328125" style="1"/>
    <col min="6664" max="6664" width="11.3984375" style="1" bestFit="1" customWidth="1"/>
    <col min="6665" max="6901" width="9.1328125" style="1"/>
    <col min="6902" max="6902" width="92.59765625" style="1" customWidth="1"/>
    <col min="6903" max="6903" width="13.1328125" style="1" customWidth="1"/>
    <col min="6904" max="6904" width="11.59765625" style="1" customWidth="1"/>
    <col min="6905" max="6905" width="12.73046875" style="1" customWidth="1"/>
    <col min="6906" max="6906" width="10.73046875" style="1" customWidth="1"/>
    <col min="6907" max="6907" width="9.1328125" style="1"/>
    <col min="6908" max="6908" width="12.3984375" style="1" bestFit="1" customWidth="1"/>
    <col min="6909" max="6919" width="9.1328125" style="1"/>
    <col min="6920" max="6920" width="11.3984375" style="1" bestFit="1" customWidth="1"/>
    <col min="6921" max="7157" width="9.1328125" style="1"/>
    <col min="7158" max="7158" width="92.59765625" style="1" customWidth="1"/>
    <col min="7159" max="7159" width="13.1328125" style="1" customWidth="1"/>
    <col min="7160" max="7160" width="11.59765625" style="1" customWidth="1"/>
    <col min="7161" max="7161" width="12.73046875" style="1" customWidth="1"/>
    <col min="7162" max="7162" width="10.73046875" style="1" customWidth="1"/>
    <col min="7163" max="7163" width="9.1328125" style="1"/>
    <col min="7164" max="7164" width="12.3984375" style="1" bestFit="1" customWidth="1"/>
    <col min="7165" max="7175" width="9.1328125" style="1"/>
    <col min="7176" max="7176" width="11.3984375" style="1" bestFit="1" customWidth="1"/>
    <col min="7177" max="7413" width="9.1328125" style="1"/>
    <col min="7414" max="7414" width="92.59765625" style="1" customWidth="1"/>
    <col min="7415" max="7415" width="13.1328125" style="1" customWidth="1"/>
    <col min="7416" max="7416" width="11.59765625" style="1" customWidth="1"/>
    <col min="7417" max="7417" width="12.73046875" style="1" customWidth="1"/>
    <col min="7418" max="7418" width="10.73046875" style="1" customWidth="1"/>
    <col min="7419" max="7419" width="9.1328125" style="1"/>
    <col min="7420" max="7420" width="12.3984375" style="1" bestFit="1" customWidth="1"/>
    <col min="7421" max="7431" width="9.1328125" style="1"/>
    <col min="7432" max="7432" width="11.3984375" style="1" bestFit="1" customWidth="1"/>
    <col min="7433" max="7669" width="9.1328125" style="1"/>
    <col min="7670" max="7670" width="92.59765625" style="1" customWidth="1"/>
    <col min="7671" max="7671" width="13.1328125" style="1" customWidth="1"/>
    <col min="7672" max="7672" width="11.59765625" style="1" customWidth="1"/>
    <col min="7673" max="7673" width="12.73046875" style="1" customWidth="1"/>
    <col min="7674" max="7674" width="10.73046875" style="1" customWidth="1"/>
    <col min="7675" max="7675" width="9.1328125" style="1"/>
    <col min="7676" max="7676" width="12.3984375" style="1" bestFit="1" customWidth="1"/>
    <col min="7677" max="7687" width="9.1328125" style="1"/>
    <col min="7688" max="7688" width="11.3984375" style="1" bestFit="1" customWidth="1"/>
    <col min="7689" max="7925" width="9.1328125" style="1"/>
    <col min="7926" max="7926" width="92.59765625" style="1" customWidth="1"/>
    <col min="7927" max="7927" width="13.1328125" style="1" customWidth="1"/>
    <col min="7928" max="7928" width="11.59765625" style="1" customWidth="1"/>
    <col min="7929" max="7929" width="12.73046875" style="1" customWidth="1"/>
    <col min="7930" max="7930" width="10.73046875" style="1" customWidth="1"/>
    <col min="7931" max="7931" width="9.1328125" style="1"/>
    <col min="7932" max="7932" width="12.3984375" style="1" bestFit="1" customWidth="1"/>
    <col min="7933" max="7943" width="9.1328125" style="1"/>
    <col min="7944" max="7944" width="11.3984375" style="1" bestFit="1" customWidth="1"/>
    <col min="7945" max="8181" width="9.1328125" style="1"/>
    <col min="8182" max="8182" width="92.59765625" style="1" customWidth="1"/>
    <col min="8183" max="8183" width="13.1328125" style="1" customWidth="1"/>
    <col min="8184" max="8184" width="11.59765625" style="1" customWidth="1"/>
    <col min="8185" max="8185" width="12.73046875" style="1" customWidth="1"/>
    <col min="8186" max="8186" width="10.73046875" style="1" customWidth="1"/>
    <col min="8187" max="8187" width="9.1328125" style="1"/>
    <col min="8188" max="8188" width="12.3984375" style="1" bestFit="1" customWidth="1"/>
    <col min="8189" max="8199" width="9.1328125" style="1"/>
    <col min="8200" max="8200" width="11.3984375" style="1" bestFit="1" customWidth="1"/>
    <col min="8201" max="8437" width="9.1328125" style="1"/>
    <col min="8438" max="8438" width="92.59765625" style="1" customWidth="1"/>
    <col min="8439" max="8439" width="13.1328125" style="1" customWidth="1"/>
    <col min="8440" max="8440" width="11.59765625" style="1" customWidth="1"/>
    <col min="8441" max="8441" width="12.73046875" style="1" customWidth="1"/>
    <col min="8442" max="8442" width="10.73046875" style="1" customWidth="1"/>
    <col min="8443" max="8443" width="9.1328125" style="1"/>
    <col min="8444" max="8444" width="12.3984375" style="1" bestFit="1" customWidth="1"/>
    <col min="8445" max="8455" width="9.1328125" style="1"/>
    <col min="8456" max="8456" width="11.3984375" style="1" bestFit="1" customWidth="1"/>
    <col min="8457" max="8693" width="9.1328125" style="1"/>
    <col min="8694" max="8694" width="92.59765625" style="1" customWidth="1"/>
    <col min="8695" max="8695" width="13.1328125" style="1" customWidth="1"/>
    <col min="8696" max="8696" width="11.59765625" style="1" customWidth="1"/>
    <col min="8697" max="8697" width="12.73046875" style="1" customWidth="1"/>
    <col min="8698" max="8698" width="10.73046875" style="1" customWidth="1"/>
    <col min="8699" max="8699" width="9.1328125" style="1"/>
    <col min="8700" max="8700" width="12.3984375" style="1" bestFit="1" customWidth="1"/>
    <col min="8701" max="8711" width="9.1328125" style="1"/>
    <col min="8712" max="8712" width="11.3984375" style="1" bestFit="1" customWidth="1"/>
    <col min="8713" max="8949" width="9.1328125" style="1"/>
    <col min="8950" max="8950" width="92.59765625" style="1" customWidth="1"/>
    <col min="8951" max="8951" width="13.1328125" style="1" customWidth="1"/>
    <col min="8952" max="8952" width="11.59765625" style="1" customWidth="1"/>
    <col min="8953" max="8953" width="12.73046875" style="1" customWidth="1"/>
    <col min="8954" max="8954" width="10.73046875" style="1" customWidth="1"/>
    <col min="8955" max="8955" width="9.1328125" style="1"/>
    <col min="8956" max="8956" width="12.3984375" style="1" bestFit="1" customWidth="1"/>
    <col min="8957" max="8967" width="9.1328125" style="1"/>
    <col min="8968" max="8968" width="11.3984375" style="1" bestFit="1" customWidth="1"/>
    <col min="8969" max="9205" width="9.1328125" style="1"/>
    <col min="9206" max="9206" width="92.59765625" style="1" customWidth="1"/>
    <col min="9207" max="9207" width="13.1328125" style="1" customWidth="1"/>
    <col min="9208" max="9208" width="11.59765625" style="1" customWidth="1"/>
    <col min="9209" max="9209" width="12.73046875" style="1" customWidth="1"/>
    <col min="9210" max="9210" width="10.73046875" style="1" customWidth="1"/>
    <col min="9211" max="9211" width="9.1328125" style="1"/>
    <col min="9212" max="9212" width="12.3984375" style="1" bestFit="1" customWidth="1"/>
    <col min="9213" max="9223" width="9.1328125" style="1"/>
    <col min="9224" max="9224" width="11.3984375" style="1" bestFit="1" customWidth="1"/>
    <col min="9225" max="9461" width="9.1328125" style="1"/>
    <col min="9462" max="9462" width="92.59765625" style="1" customWidth="1"/>
    <col min="9463" max="9463" width="13.1328125" style="1" customWidth="1"/>
    <col min="9464" max="9464" width="11.59765625" style="1" customWidth="1"/>
    <col min="9465" max="9465" width="12.73046875" style="1" customWidth="1"/>
    <col min="9466" max="9466" width="10.73046875" style="1" customWidth="1"/>
    <col min="9467" max="9467" width="9.1328125" style="1"/>
    <col min="9468" max="9468" width="12.3984375" style="1" bestFit="1" customWidth="1"/>
    <col min="9469" max="9479" width="9.1328125" style="1"/>
    <col min="9480" max="9480" width="11.3984375" style="1" bestFit="1" customWidth="1"/>
    <col min="9481" max="9717" width="9.1328125" style="1"/>
    <col min="9718" max="9718" width="92.59765625" style="1" customWidth="1"/>
    <col min="9719" max="9719" width="13.1328125" style="1" customWidth="1"/>
    <col min="9720" max="9720" width="11.59765625" style="1" customWidth="1"/>
    <col min="9721" max="9721" width="12.73046875" style="1" customWidth="1"/>
    <col min="9722" max="9722" width="10.73046875" style="1" customWidth="1"/>
    <col min="9723" max="9723" width="9.1328125" style="1"/>
    <col min="9724" max="9724" width="12.3984375" style="1" bestFit="1" customWidth="1"/>
    <col min="9725" max="9735" width="9.1328125" style="1"/>
    <col min="9736" max="9736" width="11.3984375" style="1" bestFit="1" customWidth="1"/>
    <col min="9737" max="9973" width="9.1328125" style="1"/>
    <col min="9974" max="9974" width="92.59765625" style="1" customWidth="1"/>
    <col min="9975" max="9975" width="13.1328125" style="1" customWidth="1"/>
    <col min="9976" max="9976" width="11.59765625" style="1" customWidth="1"/>
    <col min="9977" max="9977" width="12.73046875" style="1" customWidth="1"/>
    <col min="9978" max="9978" width="10.73046875" style="1" customWidth="1"/>
    <col min="9979" max="9979" width="9.1328125" style="1"/>
    <col min="9980" max="9980" width="12.3984375" style="1" bestFit="1" customWidth="1"/>
    <col min="9981" max="9991" width="9.1328125" style="1"/>
    <col min="9992" max="9992" width="11.3984375" style="1" bestFit="1" customWidth="1"/>
    <col min="9993" max="10229" width="9.1328125" style="1"/>
    <col min="10230" max="10230" width="92.59765625" style="1" customWidth="1"/>
    <col min="10231" max="10231" width="13.1328125" style="1" customWidth="1"/>
    <col min="10232" max="10232" width="11.59765625" style="1" customWidth="1"/>
    <col min="10233" max="10233" width="12.73046875" style="1" customWidth="1"/>
    <col min="10234" max="10234" width="10.73046875" style="1" customWidth="1"/>
    <col min="10235" max="10235" width="9.1328125" style="1"/>
    <col min="10236" max="10236" width="12.3984375" style="1" bestFit="1" customWidth="1"/>
    <col min="10237" max="10247" width="9.1328125" style="1"/>
    <col min="10248" max="10248" width="11.3984375" style="1" bestFit="1" customWidth="1"/>
    <col min="10249" max="10485" width="9.1328125" style="1"/>
    <col min="10486" max="10486" width="92.59765625" style="1" customWidth="1"/>
    <col min="10487" max="10487" width="13.1328125" style="1" customWidth="1"/>
    <col min="10488" max="10488" width="11.59765625" style="1" customWidth="1"/>
    <col min="10489" max="10489" width="12.73046875" style="1" customWidth="1"/>
    <col min="10490" max="10490" width="10.73046875" style="1" customWidth="1"/>
    <col min="10491" max="10491" width="9.1328125" style="1"/>
    <col min="10492" max="10492" width="12.3984375" style="1" bestFit="1" customWidth="1"/>
    <col min="10493" max="10503" width="9.1328125" style="1"/>
    <col min="10504" max="10504" width="11.3984375" style="1" bestFit="1" customWidth="1"/>
    <col min="10505" max="10741" width="9.1328125" style="1"/>
    <col min="10742" max="10742" width="92.59765625" style="1" customWidth="1"/>
    <col min="10743" max="10743" width="13.1328125" style="1" customWidth="1"/>
    <col min="10744" max="10744" width="11.59765625" style="1" customWidth="1"/>
    <col min="10745" max="10745" width="12.73046875" style="1" customWidth="1"/>
    <col min="10746" max="10746" width="10.73046875" style="1" customWidth="1"/>
    <col min="10747" max="10747" width="9.1328125" style="1"/>
    <col min="10748" max="10748" width="12.3984375" style="1" bestFit="1" customWidth="1"/>
    <col min="10749" max="10759" width="9.1328125" style="1"/>
    <col min="10760" max="10760" width="11.3984375" style="1" bestFit="1" customWidth="1"/>
    <col min="10761" max="10997" width="9.1328125" style="1"/>
    <col min="10998" max="10998" width="92.59765625" style="1" customWidth="1"/>
    <col min="10999" max="10999" width="13.1328125" style="1" customWidth="1"/>
    <col min="11000" max="11000" width="11.59765625" style="1" customWidth="1"/>
    <col min="11001" max="11001" width="12.73046875" style="1" customWidth="1"/>
    <col min="11002" max="11002" width="10.73046875" style="1" customWidth="1"/>
    <col min="11003" max="11003" width="9.1328125" style="1"/>
    <col min="11004" max="11004" width="12.3984375" style="1" bestFit="1" customWidth="1"/>
    <col min="11005" max="11015" width="9.1328125" style="1"/>
    <col min="11016" max="11016" width="11.3984375" style="1" bestFit="1" customWidth="1"/>
    <col min="11017" max="11253" width="9.1328125" style="1"/>
    <col min="11254" max="11254" width="92.59765625" style="1" customWidth="1"/>
    <col min="11255" max="11255" width="13.1328125" style="1" customWidth="1"/>
    <col min="11256" max="11256" width="11.59765625" style="1" customWidth="1"/>
    <col min="11257" max="11257" width="12.73046875" style="1" customWidth="1"/>
    <col min="11258" max="11258" width="10.73046875" style="1" customWidth="1"/>
    <col min="11259" max="11259" width="9.1328125" style="1"/>
    <col min="11260" max="11260" width="12.3984375" style="1" bestFit="1" customWidth="1"/>
    <col min="11261" max="11271" width="9.1328125" style="1"/>
    <col min="11272" max="11272" width="11.3984375" style="1" bestFit="1" customWidth="1"/>
    <col min="11273" max="11509" width="9.1328125" style="1"/>
    <col min="11510" max="11510" width="92.59765625" style="1" customWidth="1"/>
    <col min="11511" max="11511" width="13.1328125" style="1" customWidth="1"/>
    <col min="11512" max="11512" width="11.59765625" style="1" customWidth="1"/>
    <col min="11513" max="11513" width="12.73046875" style="1" customWidth="1"/>
    <col min="11514" max="11514" width="10.73046875" style="1" customWidth="1"/>
    <col min="11515" max="11515" width="9.1328125" style="1"/>
    <col min="11516" max="11516" width="12.3984375" style="1" bestFit="1" customWidth="1"/>
    <col min="11517" max="11527" width="9.1328125" style="1"/>
    <col min="11528" max="11528" width="11.3984375" style="1" bestFit="1" customWidth="1"/>
    <col min="11529" max="11765" width="9.1328125" style="1"/>
    <col min="11766" max="11766" width="92.59765625" style="1" customWidth="1"/>
    <col min="11767" max="11767" width="13.1328125" style="1" customWidth="1"/>
    <col min="11768" max="11768" width="11.59765625" style="1" customWidth="1"/>
    <col min="11769" max="11769" width="12.73046875" style="1" customWidth="1"/>
    <col min="11770" max="11770" width="10.73046875" style="1" customWidth="1"/>
    <col min="11771" max="11771" width="9.1328125" style="1"/>
    <col min="11772" max="11772" width="12.3984375" style="1" bestFit="1" customWidth="1"/>
    <col min="11773" max="11783" width="9.1328125" style="1"/>
    <col min="11784" max="11784" width="11.3984375" style="1" bestFit="1" customWidth="1"/>
    <col min="11785" max="12021" width="9.1328125" style="1"/>
    <col min="12022" max="12022" width="92.59765625" style="1" customWidth="1"/>
    <col min="12023" max="12023" width="13.1328125" style="1" customWidth="1"/>
    <col min="12024" max="12024" width="11.59765625" style="1" customWidth="1"/>
    <col min="12025" max="12025" width="12.73046875" style="1" customWidth="1"/>
    <col min="12026" max="12026" width="10.73046875" style="1" customWidth="1"/>
    <col min="12027" max="12027" width="9.1328125" style="1"/>
    <col min="12028" max="12028" width="12.3984375" style="1" bestFit="1" customWidth="1"/>
    <col min="12029" max="12039" width="9.1328125" style="1"/>
    <col min="12040" max="12040" width="11.3984375" style="1" bestFit="1" customWidth="1"/>
    <col min="12041" max="12277" width="9.1328125" style="1"/>
    <col min="12278" max="12278" width="92.59765625" style="1" customWidth="1"/>
    <col min="12279" max="12279" width="13.1328125" style="1" customWidth="1"/>
    <col min="12280" max="12280" width="11.59765625" style="1" customWidth="1"/>
    <col min="12281" max="12281" width="12.73046875" style="1" customWidth="1"/>
    <col min="12282" max="12282" width="10.73046875" style="1" customWidth="1"/>
    <col min="12283" max="12283" width="9.1328125" style="1"/>
    <col min="12284" max="12284" width="12.3984375" style="1" bestFit="1" customWidth="1"/>
    <col min="12285" max="12295" width="9.1328125" style="1"/>
    <col min="12296" max="12296" width="11.3984375" style="1" bestFit="1" customWidth="1"/>
    <col min="12297" max="12533" width="9.1328125" style="1"/>
    <col min="12534" max="12534" width="92.59765625" style="1" customWidth="1"/>
    <col min="12535" max="12535" width="13.1328125" style="1" customWidth="1"/>
    <col min="12536" max="12536" width="11.59765625" style="1" customWidth="1"/>
    <col min="12537" max="12537" width="12.73046875" style="1" customWidth="1"/>
    <col min="12538" max="12538" width="10.73046875" style="1" customWidth="1"/>
    <col min="12539" max="12539" width="9.1328125" style="1"/>
    <col min="12540" max="12540" width="12.3984375" style="1" bestFit="1" customWidth="1"/>
    <col min="12541" max="12551" width="9.1328125" style="1"/>
    <col min="12552" max="12552" width="11.3984375" style="1" bestFit="1" customWidth="1"/>
    <col min="12553" max="12789" width="9.1328125" style="1"/>
    <col min="12790" max="12790" width="92.59765625" style="1" customWidth="1"/>
    <col min="12791" max="12791" width="13.1328125" style="1" customWidth="1"/>
    <col min="12792" max="12792" width="11.59765625" style="1" customWidth="1"/>
    <col min="12793" max="12793" width="12.73046875" style="1" customWidth="1"/>
    <col min="12794" max="12794" width="10.73046875" style="1" customWidth="1"/>
    <col min="12795" max="12795" width="9.1328125" style="1"/>
    <col min="12796" max="12796" width="12.3984375" style="1" bestFit="1" customWidth="1"/>
    <col min="12797" max="12807" width="9.1328125" style="1"/>
    <col min="12808" max="12808" width="11.3984375" style="1" bestFit="1" customWidth="1"/>
    <col min="12809" max="13045" width="9.1328125" style="1"/>
    <col min="13046" max="13046" width="92.59765625" style="1" customWidth="1"/>
    <col min="13047" max="13047" width="13.1328125" style="1" customWidth="1"/>
    <col min="13048" max="13048" width="11.59765625" style="1" customWidth="1"/>
    <col min="13049" max="13049" width="12.73046875" style="1" customWidth="1"/>
    <col min="13050" max="13050" width="10.73046875" style="1" customWidth="1"/>
    <col min="13051" max="13051" width="9.1328125" style="1"/>
    <col min="13052" max="13052" width="12.3984375" style="1" bestFit="1" customWidth="1"/>
    <col min="13053" max="13063" width="9.1328125" style="1"/>
    <col min="13064" max="13064" width="11.3984375" style="1" bestFit="1" customWidth="1"/>
    <col min="13065" max="13301" width="9.1328125" style="1"/>
    <col min="13302" max="13302" width="92.59765625" style="1" customWidth="1"/>
    <col min="13303" max="13303" width="13.1328125" style="1" customWidth="1"/>
    <col min="13304" max="13304" width="11.59765625" style="1" customWidth="1"/>
    <col min="13305" max="13305" width="12.73046875" style="1" customWidth="1"/>
    <col min="13306" max="13306" width="10.73046875" style="1" customWidth="1"/>
    <col min="13307" max="13307" width="9.1328125" style="1"/>
    <col min="13308" max="13308" width="12.3984375" style="1" bestFit="1" customWidth="1"/>
    <col min="13309" max="13319" width="9.1328125" style="1"/>
    <col min="13320" max="13320" width="11.3984375" style="1" bestFit="1" customWidth="1"/>
    <col min="13321" max="13557" width="9.1328125" style="1"/>
    <col min="13558" max="13558" width="92.59765625" style="1" customWidth="1"/>
    <col min="13559" max="13559" width="13.1328125" style="1" customWidth="1"/>
    <col min="13560" max="13560" width="11.59765625" style="1" customWidth="1"/>
    <col min="13561" max="13561" width="12.73046875" style="1" customWidth="1"/>
    <col min="13562" max="13562" width="10.73046875" style="1" customWidth="1"/>
    <col min="13563" max="13563" width="9.1328125" style="1"/>
    <col min="13564" max="13564" width="12.3984375" style="1" bestFit="1" customWidth="1"/>
    <col min="13565" max="13575" width="9.1328125" style="1"/>
    <col min="13576" max="13576" width="11.3984375" style="1" bestFit="1" customWidth="1"/>
    <col min="13577" max="13813" width="9.1328125" style="1"/>
    <col min="13814" max="13814" width="92.59765625" style="1" customWidth="1"/>
    <col min="13815" max="13815" width="13.1328125" style="1" customWidth="1"/>
    <col min="13816" max="13816" width="11.59765625" style="1" customWidth="1"/>
    <col min="13817" max="13817" width="12.73046875" style="1" customWidth="1"/>
    <col min="13818" max="13818" width="10.73046875" style="1" customWidth="1"/>
    <col min="13819" max="13819" width="9.1328125" style="1"/>
    <col min="13820" max="13820" width="12.3984375" style="1" bestFit="1" customWidth="1"/>
    <col min="13821" max="13831" width="9.1328125" style="1"/>
    <col min="13832" max="13832" width="11.3984375" style="1" bestFit="1" customWidth="1"/>
    <col min="13833" max="14069" width="9.1328125" style="1"/>
    <col min="14070" max="14070" width="92.59765625" style="1" customWidth="1"/>
    <col min="14071" max="14071" width="13.1328125" style="1" customWidth="1"/>
    <col min="14072" max="14072" width="11.59765625" style="1" customWidth="1"/>
    <col min="14073" max="14073" width="12.73046875" style="1" customWidth="1"/>
    <col min="14074" max="14074" width="10.73046875" style="1" customWidth="1"/>
    <col min="14075" max="14075" width="9.1328125" style="1"/>
    <col min="14076" max="14076" width="12.3984375" style="1" bestFit="1" customWidth="1"/>
    <col min="14077" max="14087" width="9.1328125" style="1"/>
    <col min="14088" max="14088" width="11.3984375" style="1" bestFit="1" customWidth="1"/>
    <col min="14089" max="14325" width="9.1328125" style="1"/>
    <col min="14326" max="14326" width="92.59765625" style="1" customWidth="1"/>
    <col min="14327" max="14327" width="13.1328125" style="1" customWidth="1"/>
    <col min="14328" max="14328" width="11.59765625" style="1" customWidth="1"/>
    <col min="14329" max="14329" width="12.73046875" style="1" customWidth="1"/>
    <col min="14330" max="14330" width="10.73046875" style="1" customWidth="1"/>
    <col min="14331" max="14331" width="9.1328125" style="1"/>
    <col min="14332" max="14332" width="12.3984375" style="1" bestFit="1" customWidth="1"/>
    <col min="14333" max="14343" width="9.1328125" style="1"/>
    <col min="14344" max="14344" width="11.3984375" style="1" bestFit="1" customWidth="1"/>
    <col min="14345" max="14581" width="9.1328125" style="1"/>
    <col min="14582" max="14582" width="92.59765625" style="1" customWidth="1"/>
    <col min="14583" max="14583" width="13.1328125" style="1" customWidth="1"/>
    <col min="14584" max="14584" width="11.59765625" style="1" customWidth="1"/>
    <col min="14585" max="14585" width="12.73046875" style="1" customWidth="1"/>
    <col min="14586" max="14586" width="10.73046875" style="1" customWidth="1"/>
    <col min="14587" max="14587" width="9.1328125" style="1"/>
    <col min="14588" max="14588" width="12.3984375" style="1" bestFit="1" customWidth="1"/>
    <col min="14589" max="14599" width="9.1328125" style="1"/>
    <col min="14600" max="14600" width="11.3984375" style="1" bestFit="1" customWidth="1"/>
    <col min="14601" max="14837" width="9.1328125" style="1"/>
    <col min="14838" max="14838" width="92.59765625" style="1" customWidth="1"/>
    <col min="14839" max="14839" width="13.1328125" style="1" customWidth="1"/>
    <col min="14840" max="14840" width="11.59765625" style="1" customWidth="1"/>
    <col min="14841" max="14841" width="12.73046875" style="1" customWidth="1"/>
    <col min="14842" max="14842" width="10.73046875" style="1" customWidth="1"/>
    <col min="14843" max="14843" width="9.1328125" style="1"/>
    <col min="14844" max="14844" width="12.3984375" style="1" bestFit="1" customWidth="1"/>
    <col min="14845" max="14855" width="9.1328125" style="1"/>
    <col min="14856" max="14856" width="11.3984375" style="1" bestFit="1" customWidth="1"/>
    <col min="14857" max="15093" width="9.1328125" style="1"/>
    <col min="15094" max="15094" width="92.59765625" style="1" customWidth="1"/>
    <col min="15095" max="15095" width="13.1328125" style="1" customWidth="1"/>
    <col min="15096" max="15096" width="11.59765625" style="1" customWidth="1"/>
    <col min="15097" max="15097" width="12.73046875" style="1" customWidth="1"/>
    <col min="15098" max="15098" width="10.73046875" style="1" customWidth="1"/>
    <col min="15099" max="15099" width="9.1328125" style="1"/>
    <col min="15100" max="15100" width="12.3984375" style="1" bestFit="1" customWidth="1"/>
    <col min="15101" max="15111" width="9.1328125" style="1"/>
    <col min="15112" max="15112" width="11.3984375" style="1" bestFit="1" customWidth="1"/>
    <col min="15113" max="15349" width="9.1328125" style="1"/>
    <col min="15350" max="15350" width="92.59765625" style="1" customWidth="1"/>
    <col min="15351" max="15351" width="13.1328125" style="1" customWidth="1"/>
    <col min="15352" max="15352" width="11.59765625" style="1" customWidth="1"/>
    <col min="15353" max="15353" width="12.73046875" style="1" customWidth="1"/>
    <col min="15354" max="15354" width="10.73046875" style="1" customWidth="1"/>
    <col min="15355" max="15355" width="9.1328125" style="1"/>
    <col min="15356" max="15356" width="12.3984375" style="1" bestFit="1" customWidth="1"/>
    <col min="15357" max="15367" width="9.1328125" style="1"/>
    <col min="15368" max="15368" width="11.3984375" style="1" bestFit="1" customWidth="1"/>
    <col min="15369" max="15605" width="9.1328125" style="1"/>
    <col min="15606" max="15606" width="92.59765625" style="1" customWidth="1"/>
    <col min="15607" max="15607" width="13.1328125" style="1" customWidth="1"/>
    <col min="15608" max="15608" width="11.59765625" style="1" customWidth="1"/>
    <col min="15609" max="15609" width="12.73046875" style="1" customWidth="1"/>
    <col min="15610" max="15610" width="10.73046875" style="1" customWidth="1"/>
    <col min="15611" max="15611" width="9.1328125" style="1"/>
    <col min="15612" max="15612" width="12.3984375" style="1" bestFit="1" customWidth="1"/>
    <col min="15613" max="15623" width="9.1328125" style="1"/>
    <col min="15624" max="15624" width="11.3984375" style="1" bestFit="1" customWidth="1"/>
    <col min="15625" max="15861" width="9.1328125" style="1"/>
    <col min="15862" max="15862" width="92.59765625" style="1" customWidth="1"/>
    <col min="15863" max="15863" width="13.1328125" style="1" customWidth="1"/>
    <col min="15864" max="15864" width="11.59765625" style="1" customWidth="1"/>
    <col min="15865" max="15865" width="12.73046875" style="1" customWidth="1"/>
    <col min="15866" max="15866" width="10.73046875" style="1" customWidth="1"/>
    <col min="15867" max="15867" width="9.1328125" style="1"/>
    <col min="15868" max="15868" width="12.3984375" style="1" bestFit="1" customWidth="1"/>
    <col min="15869" max="15879" width="9.1328125" style="1"/>
    <col min="15880" max="15880" width="11.3984375" style="1" bestFit="1" customWidth="1"/>
    <col min="15881" max="16117" width="9.1328125" style="1"/>
    <col min="16118" max="16118" width="92.59765625" style="1" customWidth="1"/>
    <col min="16119" max="16119" width="13.1328125" style="1" customWidth="1"/>
    <col min="16120" max="16120" width="11.59765625" style="1" customWidth="1"/>
    <col min="16121" max="16121" width="12.73046875" style="1" customWidth="1"/>
    <col min="16122" max="16122" width="10.73046875" style="1" customWidth="1"/>
    <col min="16123" max="16123" width="9.1328125" style="1"/>
    <col min="16124" max="16124" width="12.3984375" style="1" bestFit="1" customWidth="1"/>
    <col min="16125" max="16135" width="9.1328125" style="1"/>
    <col min="16136" max="16136" width="11.3984375" style="1" bestFit="1" customWidth="1"/>
    <col min="16137" max="16373" width="9.1328125" style="1"/>
    <col min="16374" max="16384" width="9.1328125" style="1" customWidth="1"/>
  </cols>
  <sheetData>
    <row r="1" spans="1:8" ht="48.6" customHeight="1" thickBot="1" x14ac:dyDescent="0.4">
      <c r="A1" s="935" t="s">
        <v>510</v>
      </c>
      <c r="B1" s="936"/>
      <c r="C1" s="936"/>
      <c r="D1" s="936"/>
      <c r="E1" s="790" t="s">
        <v>509</v>
      </c>
    </row>
    <row r="2" spans="1:8" ht="37.15" customHeight="1" thickBot="1" x14ac:dyDescent="0.4">
      <c r="A2" s="582" t="s">
        <v>40</v>
      </c>
      <c r="B2" s="583" t="s">
        <v>14</v>
      </c>
      <c r="C2" s="584" t="s">
        <v>305</v>
      </c>
      <c r="D2" s="585" t="s">
        <v>15</v>
      </c>
      <c r="E2" s="586" t="s">
        <v>22</v>
      </c>
    </row>
    <row r="3" spans="1:8" ht="37.15" customHeight="1" thickBot="1" x14ac:dyDescent="0.4">
      <c r="A3" s="937" t="s">
        <v>306</v>
      </c>
      <c r="B3" s="938"/>
      <c r="C3" s="938"/>
      <c r="D3" s="938"/>
      <c r="E3" s="939"/>
    </row>
    <row r="4" spans="1:8" ht="21" customHeight="1" x14ac:dyDescent="0.35">
      <c r="A4" s="587" t="s">
        <v>141</v>
      </c>
      <c r="B4" s="588">
        <f>B18</f>
        <v>500</v>
      </c>
      <c r="C4" s="588">
        <f t="shared" ref="C4:D4" si="0">C18</f>
        <v>500</v>
      </c>
      <c r="D4" s="588">
        <f t="shared" si="0"/>
        <v>0</v>
      </c>
      <c r="E4" s="589">
        <v>0</v>
      </c>
    </row>
    <row r="5" spans="1:8" ht="20.100000000000001" customHeight="1" x14ac:dyDescent="0.35">
      <c r="A5" s="590" t="s">
        <v>113</v>
      </c>
      <c r="B5" s="591">
        <f>B40</f>
        <v>58350</v>
      </c>
      <c r="C5" s="591">
        <f>C40</f>
        <v>122938.49999999999</v>
      </c>
      <c r="D5" s="591">
        <f>D40</f>
        <v>59233.289999999994</v>
      </c>
      <c r="E5" s="589">
        <f t="shared" ref="E5:E14" si="1">D5/C5</f>
        <v>0.48181236959943385</v>
      </c>
    </row>
    <row r="6" spans="1:8" ht="20.100000000000001" customHeight="1" x14ac:dyDescent="0.35">
      <c r="A6" s="592" t="s">
        <v>142</v>
      </c>
      <c r="B6" s="591">
        <f>B44</f>
        <v>1983.5</v>
      </c>
      <c r="C6" s="591">
        <f t="shared" ref="C6:D6" si="2">C44</f>
        <v>1983.5</v>
      </c>
      <c r="D6" s="591">
        <f t="shared" si="2"/>
        <v>1209.99</v>
      </c>
      <c r="E6" s="589">
        <f t="shared" si="1"/>
        <v>0.61002772876228883</v>
      </c>
    </row>
    <row r="7" spans="1:8" ht="20.100000000000001" customHeight="1" x14ac:dyDescent="0.35">
      <c r="A7" s="593" t="s">
        <v>75</v>
      </c>
      <c r="B7" s="594">
        <f>B74</f>
        <v>91127</v>
      </c>
      <c r="C7" s="594">
        <f>C74</f>
        <v>246451.09999999998</v>
      </c>
      <c r="D7" s="594">
        <f>D74</f>
        <v>204637.80000000005</v>
      </c>
      <c r="E7" s="589">
        <f t="shared" si="1"/>
        <v>0.83033835109683041</v>
      </c>
    </row>
    <row r="8" spans="1:8" ht="20.100000000000001" customHeight="1" x14ac:dyDescent="0.35">
      <c r="A8" s="592" t="s">
        <v>76</v>
      </c>
      <c r="B8" s="591">
        <f>B80</f>
        <v>1800</v>
      </c>
      <c r="C8" s="591">
        <f t="shared" ref="C8:D8" si="3">C80</f>
        <v>1955.6</v>
      </c>
      <c r="D8" s="591">
        <f t="shared" si="3"/>
        <v>1784.1</v>
      </c>
      <c r="E8" s="589">
        <f t="shared" si="1"/>
        <v>0.91230312947433012</v>
      </c>
      <c r="H8" s="7"/>
    </row>
    <row r="9" spans="1:8" ht="20.100000000000001" customHeight="1" x14ac:dyDescent="0.35">
      <c r="A9" s="595" t="s">
        <v>127</v>
      </c>
      <c r="B9" s="594">
        <f>B85</f>
        <v>1450</v>
      </c>
      <c r="C9" s="594">
        <f>C85</f>
        <v>2812.6</v>
      </c>
      <c r="D9" s="594">
        <f>D85</f>
        <v>232.5</v>
      </c>
      <c r="E9" s="596">
        <f t="shared" si="1"/>
        <v>8.2663727511910687E-2</v>
      </c>
    </row>
    <row r="10" spans="1:8" ht="20.100000000000001" customHeight="1" x14ac:dyDescent="0.35">
      <c r="A10" s="592" t="s">
        <v>114</v>
      </c>
      <c r="B10" s="591">
        <f>B88</f>
        <v>500</v>
      </c>
      <c r="C10" s="591">
        <f t="shared" ref="C10:D10" si="4">C88</f>
        <v>630</v>
      </c>
      <c r="D10" s="591">
        <f t="shared" si="4"/>
        <v>626.6</v>
      </c>
      <c r="E10" s="589">
        <f t="shared" si="1"/>
        <v>0.9946031746031746</v>
      </c>
    </row>
    <row r="11" spans="1:8" ht="20.100000000000001" customHeight="1" x14ac:dyDescent="0.35">
      <c r="A11" s="592" t="s">
        <v>77</v>
      </c>
      <c r="B11" s="591">
        <f>B107</f>
        <v>145101</v>
      </c>
      <c r="C11" s="591">
        <f t="shared" ref="C11:D11" si="5">C107</f>
        <v>161138.1</v>
      </c>
      <c r="D11" s="591">
        <f t="shared" si="5"/>
        <v>123980.79999999999</v>
      </c>
      <c r="E11" s="589">
        <f t="shared" si="1"/>
        <v>0.76940711104326032</v>
      </c>
    </row>
    <row r="12" spans="1:8" ht="20.100000000000001" customHeight="1" x14ac:dyDescent="0.35">
      <c r="A12" s="595" t="s">
        <v>307</v>
      </c>
      <c r="B12" s="597">
        <f>B134</f>
        <v>55430</v>
      </c>
      <c r="C12" s="597">
        <f>C134</f>
        <v>37352</v>
      </c>
      <c r="D12" s="597">
        <f>D134</f>
        <v>11863.5</v>
      </c>
      <c r="E12" s="596">
        <f>D12/C12</f>
        <v>0.31761351467123583</v>
      </c>
    </row>
    <row r="13" spans="1:8" ht="20.100000000000001" customHeight="1" thickBot="1" x14ac:dyDescent="0.4">
      <c r="A13" s="595" t="s">
        <v>308</v>
      </c>
      <c r="B13" s="597">
        <f>B138</f>
        <v>0</v>
      </c>
      <c r="C13" s="597">
        <f>C138</f>
        <v>22046.799999999999</v>
      </c>
      <c r="D13" s="597">
        <f>D138</f>
        <v>979.6</v>
      </c>
      <c r="E13" s="589">
        <f t="shared" si="1"/>
        <v>4.4432752145436072E-2</v>
      </c>
    </row>
    <row r="14" spans="1:8" ht="27" customHeight="1" thickTop="1" thickBot="1" x14ac:dyDescent="0.4">
      <c r="A14" s="598" t="s">
        <v>242</v>
      </c>
      <c r="B14" s="599">
        <f>SUM(B4:B13)</f>
        <v>356241.5</v>
      </c>
      <c r="C14" s="599">
        <f>SUM(C4:C13)</f>
        <v>597808.19999999995</v>
      </c>
      <c r="D14" s="599">
        <f>SUM(D4:D13)</f>
        <v>404548.17999999993</v>
      </c>
      <c r="E14" s="600">
        <f t="shared" si="1"/>
        <v>0.67671902125129757</v>
      </c>
    </row>
    <row r="15" spans="1:8" ht="30" customHeight="1" thickBot="1" x14ac:dyDescent="0.4">
      <c r="A15" s="937" t="s">
        <v>41</v>
      </c>
      <c r="B15" s="938"/>
      <c r="C15" s="938"/>
      <c r="D15" s="938"/>
      <c r="E15" s="939"/>
    </row>
    <row r="16" spans="1:8" ht="26.25" customHeight="1" x14ac:dyDescent="0.35">
      <c r="A16" s="932" t="s">
        <v>361</v>
      </c>
      <c r="B16" s="933"/>
      <c r="C16" s="933"/>
      <c r="D16" s="933"/>
      <c r="E16" s="934"/>
    </row>
    <row r="17" spans="1:22" ht="21.75" customHeight="1" thickBot="1" x14ac:dyDescent="0.4">
      <c r="A17" s="601" t="s">
        <v>430</v>
      </c>
      <c r="B17" s="760">
        <v>500</v>
      </c>
      <c r="C17" s="602">
        <v>500</v>
      </c>
      <c r="D17" s="594">
        <v>0</v>
      </c>
      <c r="E17" s="603">
        <f>D17/C17</f>
        <v>0</v>
      </c>
    </row>
    <row r="18" spans="1:22" s="608" customFormat="1" ht="28.5" customHeight="1" thickTop="1" thickBot="1" x14ac:dyDescent="0.4">
      <c r="A18" s="604" t="s">
        <v>309</v>
      </c>
      <c r="B18" s="605">
        <f>SUM(B17:B17)</f>
        <v>500</v>
      </c>
      <c r="C18" s="605">
        <f>SUM(C17:C17)</f>
        <v>500</v>
      </c>
      <c r="D18" s="605">
        <f>SUM(D17:D17)</f>
        <v>0</v>
      </c>
      <c r="E18" s="606">
        <v>0</v>
      </c>
      <c r="F18" s="607"/>
      <c r="G18" s="607"/>
      <c r="H18" s="607"/>
      <c r="I18" s="607"/>
      <c r="J18" s="607"/>
      <c r="K18" s="607"/>
      <c r="L18" s="607"/>
      <c r="M18" s="607"/>
      <c r="N18" s="607"/>
      <c r="O18" s="607"/>
      <c r="P18" s="607"/>
      <c r="Q18" s="607"/>
      <c r="R18" s="607"/>
      <c r="S18" s="607"/>
      <c r="T18" s="607"/>
      <c r="U18" s="607"/>
      <c r="V18" s="607"/>
    </row>
    <row r="19" spans="1:22" ht="24" customHeight="1" x14ac:dyDescent="0.35">
      <c r="A19" s="932" t="s">
        <v>236</v>
      </c>
      <c r="B19" s="933"/>
      <c r="C19" s="933"/>
      <c r="D19" s="933"/>
      <c r="E19" s="934"/>
    </row>
    <row r="20" spans="1:22" ht="20.100000000000001" customHeight="1" x14ac:dyDescent="0.35">
      <c r="A20" s="609" t="s">
        <v>362</v>
      </c>
      <c r="B20" s="610">
        <v>37000</v>
      </c>
      <c r="C20" s="602">
        <v>50974.1</v>
      </c>
      <c r="D20" s="602">
        <v>50015.17</v>
      </c>
      <c r="E20" s="596">
        <f t="shared" ref="E20:E39" si="6">D20/C20</f>
        <v>0.98118789738318091</v>
      </c>
    </row>
    <row r="21" spans="1:22" ht="20.100000000000001" customHeight="1" x14ac:dyDescent="0.35">
      <c r="A21" s="609" t="s">
        <v>363</v>
      </c>
      <c r="B21" s="594">
        <v>2000</v>
      </c>
      <c r="C21" s="602">
        <v>17672</v>
      </c>
      <c r="D21" s="602">
        <v>22.9</v>
      </c>
      <c r="E21" s="596">
        <f t="shared" si="6"/>
        <v>1.2958352195563602E-3</v>
      </c>
    </row>
    <row r="22" spans="1:22" ht="20.100000000000001" customHeight="1" x14ac:dyDescent="0.35">
      <c r="A22" s="609" t="s">
        <v>364</v>
      </c>
      <c r="B22" s="594">
        <v>1900</v>
      </c>
      <c r="C22" s="602">
        <v>2106.5</v>
      </c>
      <c r="D22" s="602">
        <v>2106.42</v>
      </c>
      <c r="E22" s="596">
        <f t="shared" si="6"/>
        <v>0.9999620223118918</v>
      </c>
    </row>
    <row r="23" spans="1:22" ht="20.100000000000001" customHeight="1" x14ac:dyDescent="0.35">
      <c r="A23" s="609" t="s">
        <v>431</v>
      </c>
      <c r="B23" s="594">
        <v>900</v>
      </c>
      <c r="C23" s="761">
        <v>10000</v>
      </c>
      <c r="D23" s="602">
        <v>822.8</v>
      </c>
      <c r="E23" s="596">
        <f t="shared" si="6"/>
        <v>8.2279999999999992E-2</v>
      </c>
    </row>
    <row r="24" spans="1:22" ht="20.100000000000001" customHeight="1" x14ac:dyDescent="0.35">
      <c r="A24" s="609" t="s">
        <v>432</v>
      </c>
      <c r="B24" s="594">
        <v>500</v>
      </c>
      <c r="C24" s="761">
        <v>0</v>
      </c>
      <c r="D24" s="602">
        <v>0</v>
      </c>
      <c r="E24" s="596">
        <v>0</v>
      </c>
    </row>
    <row r="25" spans="1:22" ht="20.100000000000001" customHeight="1" x14ac:dyDescent="0.35">
      <c r="A25" s="609" t="s">
        <v>433</v>
      </c>
      <c r="B25" s="610">
        <v>2400</v>
      </c>
      <c r="C25" s="761">
        <v>2400</v>
      </c>
      <c r="D25" s="602">
        <v>2262.6999999999998</v>
      </c>
      <c r="E25" s="596">
        <f t="shared" si="6"/>
        <v>0.94279166666666658</v>
      </c>
    </row>
    <row r="26" spans="1:22" ht="20.100000000000001" customHeight="1" x14ac:dyDescent="0.35">
      <c r="A26" s="611" t="s">
        <v>365</v>
      </c>
      <c r="B26" s="594">
        <v>200</v>
      </c>
      <c r="C26" s="761">
        <v>0</v>
      </c>
      <c r="D26" s="761">
        <v>0</v>
      </c>
      <c r="E26" s="596">
        <v>0</v>
      </c>
    </row>
    <row r="27" spans="1:22" ht="20.100000000000001" customHeight="1" x14ac:dyDescent="0.35">
      <c r="A27" s="611" t="s">
        <v>434</v>
      </c>
      <c r="B27" s="594">
        <v>50</v>
      </c>
      <c r="C27" s="761">
        <v>50</v>
      </c>
      <c r="D27" s="761">
        <v>41.5</v>
      </c>
      <c r="E27" s="596">
        <f t="shared" si="6"/>
        <v>0.83</v>
      </c>
    </row>
    <row r="28" spans="1:22" ht="20.100000000000001" customHeight="1" x14ac:dyDescent="0.35">
      <c r="A28" s="611" t="s">
        <v>435</v>
      </c>
      <c r="B28" s="594">
        <v>0</v>
      </c>
      <c r="C28" s="761">
        <v>400</v>
      </c>
      <c r="D28" s="761">
        <v>0</v>
      </c>
      <c r="E28" s="596">
        <f t="shared" si="6"/>
        <v>0</v>
      </c>
    </row>
    <row r="29" spans="1:22" ht="20.100000000000001" customHeight="1" x14ac:dyDescent="0.35">
      <c r="A29" s="611" t="s">
        <v>571</v>
      </c>
      <c r="B29" s="594">
        <v>0</v>
      </c>
      <c r="C29" s="761">
        <v>2842.2</v>
      </c>
      <c r="D29" s="761">
        <v>0</v>
      </c>
      <c r="E29" s="596">
        <v>0</v>
      </c>
    </row>
    <row r="30" spans="1:22" ht="20.100000000000001" customHeight="1" x14ac:dyDescent="0.35">
      <c r="A30" s="609" t="s">
        <v>310</v>
      </c>
      <c r="B30" s="594">
        <v>1000</v>
      </c>
      <c r="C30" s="761">
        <v>1000</v>
      </c>
      <c r="D30" s="761">
        <v>0</v>
      </c>
      <c r="E30" s="596">
        <f t="shared" si="6"/>
        <v>0</v>
      </c>
    </row>
    <row r="31" spans="1:22" ht="20.100000000000001" customHeight="1" x14ac:dyDescent="0.35">
      <c r="A31" s="609" t="s">
        <v>436</v>
      </c>
      <c r="B31" s="594">
        <v>1400</v>
      </c>
      <c r="C31" s="761">
        <v>1059.2</v>
      </c>
      <c r="D31" s="761">
        <v>398.6</v>
      </c>
      <c r="E31" s="596">
        <f t="shared" si="6"/>
        <v>0.37632175226586101</v>
      </c>
    </row>
    <row r="32" spans="1:22" ht="20.100000000000001" customHeight="1" x14ac:dyDescent="0.35">
      <c r="A32" s="609" t="s">
        <v>437</v>
      </c>
      <c r="B32" s="594">
        <v>2000</v>
      </c>
      <c r="C32" s="761">
        <v>2000</v>
      </c>
      <c r="D32" s="761">
        <v>0</v>
      </c>
      <c r="E32" s="596">
        <f t="shared" si="6"/>
        <v>0</v>
      </c>
    </row>
    <row r="33" spans="1:5" ht="20.100000000000001" customHeight="1" x14ac:dyDescent="0.35">
      <c r="A33" s="609" t="s">
        <v>193</v>
      </c>
      <c r="B33" s="594">
        <v>500</v>
      </c>
      <c r="C33" s="761">
        <v>500</v>
      </c>
      <c r="D33" s="761">
        <v>0</v>
      </c>
      <c r="E33" s="596">
        <f t="shared" si="6"/>
        <v>0</v>
      </c>
    </row>
    <row r="34" spans="1:5" ht="20.100000000000001" customHeight="1" x14ac:dyDescent="0.35">
      <c r="A34" s="609" t="s">
        <v>438</v>
      </c>
      <c r="B34" s="594">
        <v>500</v>
      </c>
      <c r="C34" s="761">
        <v>500</v>
      </c>
      <c r="D34" s="761">
        <v>77.400000000000006</v>
      </c>
      <c r="E34" s="596">
        <f t="shared" si="6"/>
        <v>0.15480000000000002</v>
      </c>
    </row>
    <row r="35" spans="1:5" ht="20.100000000000001" customHeight="1" x14ac:dyDescent="0.35">
      <c r="A35" s="609" t="s">
        <v>439</v>
      </c>
      <c r="B35" s="594">
        <v>2000</v>
      </c>
      <c r="C35" s="761">
        <v>2000</v>
      </c>
      <c r="D35" s="761">
        <v>149.4</v>
      </c>
      <c r="E35" s="596">
        <f t="shared" si="6"/>
        <v>7.4700000000000003E-2</v>
      </c>
    </row>
    <row r="36" spans="1:5" ht="20.100000000000001" customHeight="1" x14ac:dyDescent="0.35">
      <c r="A36" s="609" t="s">
        <v>440</v>
      </c>
      <c r="B36" s="594">
        <v>3000</v>
      </c>
      <c r="C36" s="761">
        <v>0</v>
      </c>
      <c r="D36" s="761">
        <v>0</v>
      </c>
      <c r="E36" s="596">
        <v>0</v>
      </c>
    </row>
    <row r="37" spans="1:5" ht="20.100000000000001" customHeight="1" x14ac:dyDescent="0.35">
      <c r="A37" s="609" t="s">
        <v>441</v>
      </c>
      <c r="B37" s="594">
        <v>0</v>
      </c>
      <c r="C37" s="761">
        <v>3451.9</v>
      </c>
      <c r="D37" s="761">
        <v>0</v>
      </c>
      <c r="E37" s="596">
        <f t="shared" si="6"/>
        <v>0</v>
      </c>
    </row>
    <row r="38" spans="1:5" ht="20.100000000000001" customHeight="1" x14ac:dyDescent="0.35">
      <c r="A38" s="609" t="s">
        <v>442</v>
      </c>
      <c r="B38" s="594">
        <v>0</v>
      </c>
      <c r="C38" s="761">
        <v>2570.9</v>
      </c>
      <c r="D38" s="761">
        <v>135.69999999999999</v>
      </c>
      <c r="E38" s="596">
        <f t="shared" si="6"/>
        <v>5.278307207592671E-2</v>
      </c>
    </row>
    <row r="39" spans="1:5" ht="20.100000000000001" customHeight="1" x14ac:dyDescent="0.35">
      <c r="A39" s="609" t="s">
        <v>249</v>
      </c>
      <c r="B39" s="594">
        <v>3000</v>
      </c>
      <c r="C39" s="761">
        <v>23411.7</v>
      </c>
      <c r="D39" s="761">
        <v>3200.7</v>
      </c>
      <c r="E39" s="596">
        <f t="shared" si="6"/>
        <v>0.13671369443483386</v>
      </c>
    </row>
    <row r="40" spans="1:5" ht="27.6" customHeight="1" thickBot="1" x14ac:dyDescent="0.4">
      <c r="A40" s="612" t="s">
        <v>311</v>
      </c>
      <c r="B40" s="613">
        <f>SUM(B20:B39)</f>
        <v>58350</v>
      </c>
      <c r="C40" s="613">
        <f>SUM(C20:C39)</f>
        <v>122938.49999999999</v>
      </c>
      <c r="D40" s="613">
        <f>SUM(D20:D39)</f>
        <v>59233.289999999994</v>
      </c>
      <c r="E40" s="614">
        <f>D40/C40</f>
        <v>0.48181236959943385</v>
      </c>
    </row>
    <row r="41" spans="1:5" ht="24" customHeight="1" x14ac:dyDescent="0.35">
      <c r="A41" s="932" t="s">
        <v>237</v>
      </c>
      <c r="B41" s="933"/>
      <c r="C41" s="933"/>
      <c r="D41" s="933"/>
      <c r="E41" s="934"/>
    </row>
    <row r="42" spans="1:5" ht="24" customHeight="1" x14ac:dyDescent="0.35">
      <c r="A42" s="615" t="s">
        <v>443</v>
      </c>
      <c r="B42" s="610">
        <v>683.5</v>
      </c>
      <c r="C42" s="602">
        <v>683.5</v>
      </c>
      <c r="D42" s="602">
        <v>0</v>
      </c>
      <c r="E42" s="603">
        <f>D42/C42</f>
        <v>0</v>
      </c>
    </row>
    <row r="43" spans="1:5" ht="20.100000000000001" customHeight="1" x14ac:dyDescent="0.35">
      <c r="A43" s="592" t="s">
        <v>444</v>
      </c>
      <c r="B43" s="610">
        <v>1300</v>
      </c>
      <c r="C43" s="602">
        <v>1300</v>
      </c>
      <c r="D43" s="594">
        <v>1209.99</v>
      </c>
      <c r="E43" s="603">
        <f>D43/C43</f>
        <v>0.93076153846153842</v>
      </c>
    </row>
    <row r="44" spans="1:5" ht="27.6" customHeight="1" thickBot="1" x14ac:dyDescent="0.4">
      <c r="A44" s="612" t="s">
        <v>312</v>
      </c>
      <c r="B44" s="616">
        <f>SUM(B42:B43)</f>
        <v>1983.5</v>
      </c>
      <c r="C44" s="616">
        <f>SUM(C42:C43)</f>
        <v>1983.5</v>
      </c>
      <c r="D44" s="617">
        <f>SUM(D42:D43)</f>
        <v>1209.99</v>
      </c>
      <c r="E44" s="618">
        <f>SUM(E42:E43)</f>
        <v>0.93076153846153842</v>
      </c>
    </row>
    <row r="45" spans="1:5" ht="24" customHeight="1" x14ac:dyDescent="0.35">
      <c r="A45" s="932" t="s">
        <v>238</v>
      </c>
      <c r="B45" s="933"/>
      <c r="C45" s="933"/>
      <c r="D45" s="933"/>
      <c r="E45" s="934"/>
    </row>
    <row r="46" spans="1:5" ht="20.100000000000001" customHeight="1" x14ac:dyDescent="0.35">
      <c r="A46" s="619" t="s">
        <v>445</v>
      </c>
      <c r="B46" s="610">
        <v>9600</v>
      </c>
      <c r="C46" s="602">
        <v>28927.7</v>
      </c>
      <c r="D46" s="594">
        <v>28743.3</v>
      </c>
      <c r="E46" s="596">
        <f t="shared" ref="E46:E74" si="7">D46/C46</f>
        <v>0.99362548698997843</v>
      </c>
    </row>
    <row r="47" spans="1:5" ht="20.100000000000001" customHeight="1" x14ac:dyDescent="0.35">
      <c r="A47" s="619" t="s">
        <v>446</v>
      </c>
      <c r="B47" s="610">
        <v>0</v>
      </c>
      <c r="C47" s="602">
        <v>11989</v>
      </c>
      <c r="D47" s="594">
        <v>11406.1</v>
      </c>
      <c r="E47" s="596">
        <f t="shared" si="7"/>
        <v>0.95138043206272416</v>
      </c>
    </row>
    <row r="48" spans="1:5" ht="20.100000000000001" customHeight="1" x14ac:dyDescent="0.35">
      <c r="A48" s="619" t="s">
        <v>447</v>
      </c>
      <c r="B48" s="610">
        <v>2000</v>
      </c>
      <c r="C48" s="602">
        <v>0</v>
      </c>
      <c r="D48" s="594">
        <v>0</v>
      </c>
      <c r="E48" s="596">
        <v>0</v>
      </c>
    </row>
    <row r="49" spans="1:5" ht="20.100000000000001" customHeight="1" x14ac:dyDescent="0.35">
      <c r="A49" s="619" t="s">
        <v>448</v>
      </c>
      <c r="B49" s="610">
        <v>30800</v>
      </c>
      <c r="C49" s="602">
        <v>81426.8</v>
      </c>
      <c r="D49" s="594">
        <v>81322.3</v>
      </c>
      <c r="E49" s="596">
        <f t="shared" si="7"/>
        <v>0.99871663874793071</v>
      </c>
    </row>
    <row r="50" spans="1:5" ht="20.100000000000001" customHeight="1" x14ac:dyDescent="0.35">
      <c r="A50" s="619" t="s">
        <v>449</v>
      </c>
      <c r="B50" s="610">
        <v>14440</v>
      </c>
      <c r="C50" s="602">
        <v>12493.3</v>
      </c>
      <c r="D50" s="594">
        <v>11002.9</v>
      </c>
      <c r="E50" s="596">
        <f t="shared" si="7"/>
        <v>0.88070405737475288</v>
      </c>
    </row>
    <row r="51" spans="1:5" ht="20.100000000000001" customHeight="1" x14ac:dyDescent="0.35">
      <c r="A51" s="619" t="s">
        <v>367</v>
      </c>
      <c r="B51" s="610">
        <v>500</v>
      </c>
      <c r="C51" s="602">
        <v>17500</v>
      </c>
      <c r="D51" s="594">
        <v>302.5</v>
      </c>
      <c r="E51" s="596">
        <f t="shared" si="7"/>
        <v>1.7285714285714286E-2</v>
      </c>
    </row>
    <row r="52" spans="1:5" ht="20.45" customHeight="1" x14ac:dyDescent="0.35">
      <c r="A52" s="619" t="s">
        <v>450</v>
      </c>
      <c r="B52" s="610">
        <v>1000</v>
      </c>
      <c r="C52" s="602">
        <v>6569.9</v>
      </c>
      <c r="D52" s="594">
        <v>5867.7</v>
      </c>
      <c r="E52" s="596">
        <f t="shared" si="7"/>
        <v>0.89311861672171577</v>
      </c>
    </row>
    <row r="53" spans="1:5" ht="20.100000000000001" customHeight="1" x14ac:dyDescent="0.35">
      <c r="A53" s="619" t="s">
        <v>451</v>
      </c>
      <c r="B53" s="610">
        <v>5000</v>
      </c>
      <c r="C53" s="602">
        <v>794.4</v>
      </c>
      <c r="D53" s="594">
        <v>329.9</v>
      </c>
      <c r="E53" s="596">
        <f t="shared" si="7"/>
        <v>0.415281973816717</v>
      </c>
    </row>
    <row r="54" spans="1:5" ht="20.100000000000001" customHeight="1" thickBot="1" x14ac:dyDescent="0.4">
      <c r="A54" s="619" t="s">
        <v>452</v>
      </c>
      <c r="B54" s="610">
        <v>2000</v>
      </c>
      <c r="C54" s="602">
        <v>1441.9</v>
      </c>
      <c r="D54" s="594">
        <v>990</v>
      </c>
      <c r="E54" s="596">
        <f t="shared" si="7"/>
        <v>0.68659407725917188</v>
      </c>
    </row>
    <row r="55" spans="1:5" ht="35.450000000000003" customHeight="1" thickBot="1" x14ac:dyDescent="0.4">
      <c r="A55" s="582" t="s">
        <v>40</v>
      </c>
      <c r="B55" s="583" t="s">
        <v>14</v>
      </c>
      <c r="C55" s="584" t="s">
        <v>305</v>
      </c>
      <c r="D55" s="585" t="s">
        <v>15</v>
      </c>
      <c r="E55" s="586" t="s">
        <v>22</v>
      </c>
    </row>
    <row r="56" spans="1:5" ht="19.899999999999999" customHeight="1" x14ac:dyDescent="0.35">
      <c r="A56" s="619" t="s">
        <v>587</v>
      </c>
      <c r="B56" s="610">
        <v>760</v>
      </c>
      <c r="C56" s="602">
        <v>948</v>
      </c>
      <c r="D56" s="610">
        <v>947.9</v>
      </c>
      <c r="E56" s="596">
        <f t="shared" si="7"/>
        <v>0.99989451476793245</v>
      </c>
    </row>
    <row r="57" spans="1:5" ht="19.899999999999999" customHeight="1" x14ac:dyDescent="0.35">
      <c r="A57" s="619" t="s">
        <v>453</v>
      </c>
      <c r="B57" s="610">
        <v>1500</v>
      </c>
      <c r="C57" s="602">
        <v>0</v>
      </c>
      <c r="D57" s="610">
        <v>0</v>
      </c>
      <c r="E57" s="596">
        <v>0</v>
      </c>
    </row>
    <row r="58" spans="1:5" ht="19.899999999999999" customHeight="1" x14ac:dyDescent="0.35">
      <c r="A58" s="619" t="s">
        <v>454</v>
      </c>
      <c r="B58" s="610">
        <v>2000</v>
      </c>
      <c r="C58" s="602">
        <v>656.7</v>
      </c>
      <c r="D58" s="610">
        <v>514.29999999999995</v>
      </c>
      <c r="E58" s="603">
        <f t="shared" si="7"/>
        <v>0.78315821531901919</v>
      </c>
    </row>
    <row r="59" spans="1:5" ht="20.100000000000001" customHeight="1" x14ac:dyDescent="0.35">
      <c r="A59" s="619" t="s">
        <v>455</v>
      </c>
      <c r="B59" s="610">
        <v>500</v>
      </c>
      <c r="C59" s="602">
        <v>0</v>
      </c>
      <c r="D59" s="620">
        <v>0</v>
      </c>
      <c r="E59" s="603">
        <v>0</v>
      </c>
    </row>
    <row r="60" spans="1:5" ht="20.100000000000001" customHeight="1" x14ac:dyDescent="0.35">
      <c r="A60" s="619" t="s">
        <v>456</v>
      </c>
      <c r="B60" s="610">
        <v>500</v>
      </c>
      <c r="C60" s="602">
        <v>0</v>
      </c>
      <c r="D60" s="610">
        <v>0</v>
      </c>
      <c r="E60" s="596">
        <v>0</v>
      </c>
    </row>
    <row r="61" spans="1:5" ht="20.100000000000001" customHeight="1" x14ac:dyDescent="0.35">
      <c r="A61" s="621" t="s">
        <v>457</v>
      </c>
      <c r="B61" s="622">
        <v>2500</v>
      </c>
      <c r="C61" s="688">
        <v>17900</v>
      </c>
      <c r="D61" s="622">
        <v>3698.7</v>
      </c>
      <c r="E61" s="623">
        <f t="shared" si="7"/>
        <v>0.20663128491620111</v>
      </c>
    </row>
    <row r="62" spans="1:5" ht="20.100000000000001" customHeight="1" x14ac:dyDescent="0.35">
      <c r="A62" s="621" t="s">
        <v>458</v>
      </c>
      <c r="B62" s="622">
        <v>3000</v>
      </c>
      <c r="C62" s="688">
        <v>6670.9</v>
      </c>
      <c r="D62" s="622">
        <v>6668.6</v>
      </c>
      <c r="E62" s="623">
        <f t="shared" si="7"/>
        <v>0.99965521893597575</v>
      </c>
    </row>
    <row r="63" spans="1:5" ht="20.100000000000001" customHeight="1" x14ac:dyDescent="0.35">
      <c r="A63" s="621" t="s">
        <v>459</v>
      </c>
      <c r="B63" s="622">
        <v>2400</v>
      </c>
      <c r="C63" s="688">
        <v>2407.4</v>
      </c>
      <c r="D63" s="622">
        <v>1821.7</v>
      </c>
      <c r="E63" s="623">
        <f t="shared" si="7"/>
        <v>0.75670848217994513</v>
      </c>
    </row>
    <row r="64" spans="1:5" ht="20.100000000000001" customHeight="1" x14ac:dyDescent="0.35">
      <c r="A64" s="621" t="s">
        <v>460</v>
      </c>
      <c r="B64" s="622">
        <v>0</v>
      </c>
      <c r="C64" s="688">
        <v>1850</v>
      </c>
      <c r="D64" s="622">
        <v>1053.4000000000001</v>
      </c>
      <c r="E64" s="623">
        <f t="shared" si="7"/>
        <v>0.56940540540540541</v>
      </c>
    </row>
    <row r="65" spans="1:5" ht="20.100000000000001" customHeight="1" x14ac:dyDescent="0.35">
      <c r="A65" s="621" t="s">
        <v>461</v>
      </c>
      <c r="B65" s="622">
        <v>0</v>
      </c>
      <c r="C65" s="688">
        <v>10837.5</v>
      </c>
      <c r="D65" s="622">
        <v>10522.4</v>
      </c>
      <c r="E65" s="623">
        <f t="shared" si="7"/>
        <v>0.97092502883506338</v>
      </c>
    </row>
    <row r="66" spans="1:5" ht="20.100000000000001" customHeight="1" x14ac:dyDescent="0.35">
      <c r="A66" s="621" t="s">
        <v>462</v>
      </c>
      <c r="B66" s="622">
        <v>0</v>
      </c>
      <c r="C66" s="688">
        <v>0</v>
      </c>
      <c r="D66" s="622">
        <v>0</v>
      </c>
      <c r="E66" s="623">
        <v>0</v>
      </c>
    </row>
    <row r="67" spans="1:5" ht="20.100000000000001" customHeight="1" x14ac:dyDescent="0.35">
      <c r="A67" s="621" t="s">
        <v>313</v>
      </c>
      <c r="B67" s="622">
        <v>200</v>
      </c>
      <c r="C67" s="688">
        <v>200</v>
      </c>
      <c r="D67" s="622">
        <v>44.7</v>
      </c>
      <c r="E67" s="623">
        <f t="shared" si="7"/>
        <v>0.2235</v>
      </c>
    </row>
    <row r="68" spans="1:5" ht="20.100000000000001" customHeight="1" x14ac:dyDescent="0.35">
      <c r="A68" s="621" t="s">
        <v>366</v>
      </c>
      <c r="B68" s="622">
        <v>200</v>
      </c>
      <c r="C68" s="688">
        <v>8.6999999999999993</v>
      </c>
      <c r="D68" s="622">
        <v>0</v>
      </c>
      <c r="E68" s="623">
        <f t="shared" si="7"/>
        <v>0</v>
      </c>
    </row>
    <row r="69" spans="1:5" ht="20.100000000000001" customHeight="1" x14ac:dyDescent="0.35">
      <c r="A69" s="624" t="s">
        <v>314</v>
      </c>
      <c r="B69" s="610">
        <v>200</v>
      </c>
      <c r="C69" s="602">
        <v>8.5</v>
      </c>
      <c r="D69" s="610">
        <v>0</v>
      </c>
      <c r="E69" s="623">
        <f t="shared" si="7"/>
        <v>0</v>
      </c>
    </row>
    <row r="70" spans="1:5" ht="20.100000000000001" customHeight="1" x14ac:dyDescent="0.35">
      <c r="A70" s="625" t="s">
        <v>529</v>
      </c>
      <c r="B70" s="626">
        <v>9934</v>
      </c>
      <c r="C70" s="689">
        <v>34500</v>
      </c>
      <c r="D70" s="626">
        <v>34500</v>
      </c>
      <c r="E70" s="623">
        <f t="shared" si="7"/>
        <v>1</v>
      </c>
    </row>
    <row r="71" spans="1:5" ht="20.100000000000001" customHeight="1" x14ac:dyDescent="0.35">
      <c r="A71" s="625" t="s">
        <v>463</v>
      </c>
      <c r="B71" s="626">
        <v>0</v>
      </c>
      <c r="C71" s="689">
        <v>2500</v>
      </c>
      <c r="D71" s="626">
        <v>2500</v>
      </c>
      <c r="E71" s="623">
        <f t="shared" si="7"/>
        <v>1</v>
      </c>
    </row>
    <row r="72" spans="1:5" ht="20.100000000000001" customHeight="1" x14ac:dyDescent="0.35">
      <c r="A72" s="625" t="s">
        <v>464</v>
      </c>
      <c r="B72" s="626">
        <v>0</v>
      </c>
      <c r="C72" s="689">
        <v>4727.3999999999996</v>
      </c>
      <c r="D72" s="626">
        <v>2201.6999999999998</v>
      </c>
      <c r="E72" s="623">
        <f t="shared" si="7"/>
        <v>0.46573169183906588</v>
      </c>
    </row>
    <row r="73" spans="1:5" ht="20.100000000000001" customHeight="1" x14ac:dyDescent="0.35">
      <c r="A73" s="625" t="s">
        <v>465</v>
      </c>
      <c r="B73" s="627">
        <v>2093</v>
      </c>
      <c r="C73" s="690">
        <v>2093</v>
      </c>
      <c r="D73" s="627">
        <v>199.7</v>
      </c>
      <c r="E73" s="628">
        <f t="shared" si="7"/>
        <v>9.5413282369804106E-2</v>
      </c>
    </row>
    <row r="74" spans="1:5" ht="27" customHeight="1" thickBot="1" x14ac:dyDescent="0.4">
      <c r="A74" s="629" t="s">
        <v>315</v>
      </c>
      <c r="B74" s="613">
        <f>SUM(B46:B73)</f>
        <v>91127</v>
      </c>
      <c r="C74" s="613">
        <f>SUM(C46:C73)</f>
        <v>246451.09999999998</v>
      </c>
      <c r="D74" s="613">
        <f>SUM(D46:D73)</f>
        <v>204637.80000000005</v>
      </c>
      <c r="E74" s="618">
        <f t="shared" si="7"/>
        <v>0.83033835109683041</v>
      </c>
    </row>
    <row r="75" spans="1:5" ht="24.75" customHeight="1" x14ac:dyDescent="0.35">
      <c r="A75" s="929" t="s">
        <v>239</v>
      </c>
      <c r="B75" s="930"/>
      <c r="C75" s="930"/>
      <c r="D75" s="930"/>
      <c r="E75" s="931"/>
    </row>
    <row r="76" spans="1:5" ht="20.100000000000001" customHeight="1" x14ac:dyDescent="0.35">
      <c r="A76" s="609" t="s">
        <v>466</v>
      </c>
      <c r="B76" s="610">
        <v>100</v>
      </c>
      <c r="C76" s="761">
        <v>90</v>
      </c>
      <c r="D76" s="610">
        <v>65.3</v>
      </c>
      <c r="E76" s="596">
        <f t="shared" ref="E76:E107" si="8">D76/C76</f>
        <v>0.72555555555555551</v>
      </c>
    </row>
    <row r="77" spans="1:5" ht="20.100000000000001" customHeight="1" x14ac:dyDescent="0.35">
      <c r="A77" s="609" t="s">
        <v>368</v>
      </c>
      <c r="B77" s="610">
        <v>100</v>
      </c>
      <c r="C77" s="602">
        <v>100</v>
      </c>
      <c r="D77" s="594">
        <v>0</v>
      </c>
      <c r="E77" s="596">
        <f t="shared" si="8"/>
        <v>0</v>
      </c>
    </row>
    <row r="78" spans="1:5" ht="19.899999999999999" customHeight="1" x14ac:dyDescent="0.35">
      <c r="A78" s="609" t="s">
        <v>467</v>
      </c>
      <c r="B78" s="610">
        <v>1500</v>
      </c>
      <c r="C78" s="602">
        <v>1765.6</v>
      </c>
      <c r="D78" s="594">
        <v>1718.8</v>
      </c>
      <c r="E78" s="596">
        <f t="shared" si="8"/>
        <v>0.97349342999546895</v>
      </c>
    </row>
    <row r="79" spans="1:5" ht="20.100000000000001" customHeight="1" x14ac:dyDescent="0.35">
      <c r="A79" s="609" t="s">
        <v>365</v>
      </c>
      <c r="B79" s="610">
        <v>100</v>
      </c>
      <c r="C79" s="602">
        <v>0</v>
      </c>
      <c r="D79" s="594">
        <v>0</v>
      </c>
      <c r="E79" s="596">
        <v>0</v>
      </c>
    </row>
    <row r="80" spans="1:5" ht="28.15" customHeight="1" thickBot="1" x14ac:dyDescent="0.4">
      <c r="A80" s="630" t="s">
        <v>316</v>
      </c>
      <c r="B80" s="631">
        <f>SUM(B76:B79)</f>
        <v>1800</v>
      </c>
      <c r="C80" s="631">
        <f>SUM(C76:C79)</f>
        <v>1955.6</v>
      </c>
      <c r="D80" s="631">
        <f>SUM(D76:D79)</f>
        <v>1784.1</v>
      </c>
      <c r="E80" s="614">
        <f t="shared" si="8"/>
        <v>0.91230312947433012</v>
      </c>
    </row>
    <row r="81" spans="1:5" ht="24" customHeight="1" x14ac:dyDescent="0.35">
      <c r="A81" s="932" t="s">
        <v>240</v>
      </c>
      <c r="B81" s="933"/>
      <c r="C81" s="933"/>
      <c r="D81" s="933"/>
      <c r="E81" s="934"/>
    </row>
    <row r="82" spans="1:5" ht="18.600000000000001" customHeight="1" x14ac:dyDescent="0.35">
      <c r="A82" s="609" t="s">
        <v>468</v>
      </c>
      <c r="B82" s="632">
        <v>500</v>
      </c>
      <c r="C82" s="594">
        <v>0</v>
      </c>
      <c r="D82" s="594">
        <v>0</v>
      </c>
      <c r="E82" s="596">
        <v>0</v>
      </c>
    </row>
    <row r="83" spans="1:5" ht="20.100000000000001" customHeight="1" x14ac:dyDescent="0.35">
      <c r="A83" s="609" t="s">
        <v>469</v>
      </c>
      <c r="B83" s="632">
        <v>800</v>
      </c>
      <c r="C83" s="610">
        <v>110</v>
      </c>
      <c r="D83" s="610">
        <v>0</v>
      </c>
      <c r="E83" s="603">
        <f t="shared" si="8"/>
        <v>0</v>
      </c>
    </row>
    <row r="84" spans="1:5" ht="20.100000000000001" customHeight="1" x14ac:dyDescent="0.35">
      <c r="A84" s="609" t="s">
        <v>470</v>
      </c>
      <c r="B84" s="632">
        <v>150</v>
      </c>
      <c r="C84" s="594">
        <v>2702.6</v>
      </c>
      <c r="D84" s="610">
        <v>232.5</v>
      </c>
      <c r="E84" s="603">
        <f t="shared" si="8"/>
        <v>8.6028269074224825E-2</v>
      </c>
    </row>
    <row r="85" spans="1:5" ht="27.6" customHeight="1" thickBot="1" x14ac:dyDescent="0.4">
      <c r="A85" s="612" t="s">
        <v>471</v>
      </c>
      <c r="B85" s="631">
        <f>SUM(B82:B84)</f>
        <v>1450</v>
      </c>
      <c r="C85" s="631">
        <f>SUM(C82:C84)</f>
        <v>2812.6</v>
      </c>
      <c r="D85" s="631">
        <f>SUM(D82:D84)</f>
        <v>232.5</v>
      </c>
      <c r="E85" s="691">
        <f t="shared" si="8"/>
        <v>8.2663727511910687E-2</v>
      </c>
    </row>
    <row r="86" spans="1:5" ht="24" customHeight="1" x14ac:dyDescent="0.35">
      <c r="A86" s="932" t="s">
        <v>241</v>
      </c>
      <c r="B86" s="933"/>
      <c r="C86" s="933"/>
      <c r="D86" s="933"/>
      <c r="E86" s="934"/>
    </row>
    <row r="87" spans="1:5" ht="30" customHeight="1" x14ac:dyDescent="0.35">
      <c r="A87" s="609" t="s">
        <v>472</v>
      </c>
      <c r="B87" s="610">
        <v>500</v>
      </c>
      <c r="C87" s="761">
        <v>630</v>
      </c>
      <c r="D87" s="610">
        <v>626.6</v>
      </c>
      <c r="E87" s="596">
        <f>D87/C87</f>
        <v>0.9946031746031746</v>
      </c>
    </row>
    <row r="88" spans="1:5" ht="27" customHeight="1" thickBot="1" x14ac:dyDescent="0.4">
      <c r="A88" s="612" t="s">
        <v>473</v>
      </c>
      <c r="B88" s="631">
        <f>SUM(B87:B87)</f>
        <v>500</v>
      </c>
      <c r="C88" s="631">
        <f>SUM(C87:C87)</f>
        <v>630</v>
      </c>
      <c r="D88" s="631">
        <f>SUM(D87:D87)</f>
        <v>626.6</v>
      </c>
      <c r="E88" s="614">
        <f>D88/C88</f>
        <v>0.9946031746031746</v>
      </c>
    </row>
    <row r="89" spans="1:5" ht="24" customHeight="1" x14ac:dyDescent="0.35">
      <c r="A89" s="932" t="s">
        <v>317</v>
      </c>
      <c r="B89" s="933"/>
      <c r="C89" s="933"/>
      <c r="D89" s="933"/>
      <c r="E89" s="934"/>
    </row>
    <row r="90" spans="1:5" ht="20.100000000000001" customHeight="1" x14ac:dyDescent="0.35">
      <c r="A90" s="609" t="s">
        <v>474</v>
      </c>
      <c r="B90" s="594">
        <v>6000</v>
      </c>
      <c r="C90" s="762">
        <v>16294.3</v>
      </c>
      <c r="D90" s="610">
        <v>5476.3</v>
      </c>
      <c r="E90" s="763">
        <f t="shared" si="8"/>
        <v>0.33608685245760789</v>
      </c>
    </row>
    <row r="91" spans="1:5" ht="20.100000000000001" customHeight="1" x14ac:dyDescent="0.35">
      <c r="A91" s="609" t="s">
        <v>475</v>
      </c>
      <c r="B91" s="610">
        <v>2000</v>
      </c>
      <c r="C91" s="762">
        <v>3733.1</v>
      </c>
      <c r="D91" s="610">
        <v>3332.6</v>
      </c>
      <c r="E91" s="763">
        <f t="shared" si="8"/>
        <v>0.89271650906753097</v>
      </c>
    </row>
    <row r="92" spans="1:5" ht="20.100000000000001" customHeight="1" x14ac:dyDescent="0.35">
      <c r="A92" s="609" t="s">
        <v>476</v>
      </c>
      <c r="B92" s="610">
        <v>0</v>
      </c>
      <c r="C92" s="762">
        <v>85</v>
      </c>
      <c r="D92" s="610">
        <v>85</v>
      </c>
      <c r="E92" s="763"/>
    </row>
    <row r="93" spans="1:5" ht="20.100000000000001" customHeight="1" x14ac:dyDescent="0.35">
      <c r="A93" s="609" t="s">
        <v>318</v>
      </c>
      <c r="B93" s="610">
        <v>35000</v>
      </c>
      <c r="C93" s="761">
        <v>44822.3</v>
      </c>
      <c r="D93" s="610">
        <v>38984.9</v>
      </c>
      <c r="E93" s="596">
        <f t="shared" si="8"/>
        <v>0.86976571929597546</v>
      </c>
    </row>
    <row r="94" spans="1:5" ht="20.100000000000001" customHeight="1" x14ac:dyDescent="0.35">
      <c r="A94" s="609" t="s">
        <v>477</v>
      </c>
      <c r="B94" s="610">
        <v>30000</v>
      </c>
      <c r="C94" s="761">
        <v>177.7</v>
      </c>
      <c r="D94" s="610">
        <v>177.7</v>
      </c>
      <c r="E94" s="596">
        <f t="shared" si="8"/>
        <v>1</v>
      </c>
    </row>
    <row r="95" spans="1:5" ht="20.100000000000001" customHeight="1" x14ac:dyDescent="0.35">
      <c r="A95" s="609" t="s">
        <v>478</v>
      </c>
      <c r="B95" s="610">
        <v>20000</v>
      </c>
      <c r="C95" s="761">
        <v>32505.4</v>
      </c>
      <c r="D95" s="610">
        <v>17689.2</v>
      </c>
      <c r="E95" s="596">
        <f t="shared" si="8"/>
        <v>0.54419265722003118</v>
      </c>
    </row>
    <row r="96" spans="1:5" ht="20.100000000000001" customHeight="1" x14ac:dyDescent="0.35">
      <c r="A96" s="609" t="s">
        <v>479</v>
      </c>
      <c r="B96" s="610">
        <v>42000</v>
      </c>
      <c r="C96" s="761">
        <v>49120.4</v>
      </c>
      <c r="D96" s="610">
        <v>48989.4</v>
      </c>
      <c r="E96" s="596">
        <f t="shared" si="8"/>
        <v>0.99733308360681105</v>
      </c>
    </row>
    <row r="97" spans="1:5" ht="20.100000000000001" customHeight="1" x14ac:dyDescent="0.35">
      <c r="A97" s="609" t="s">
        <v>369</v>
      </c>
      <c r="B97" s="610">
        <v>4000</v>
      </c>
      <c r="C97" s="761">
        <v>0</v>
      </c>
      <c r="D97" s="610">
        <v>0</v>
      </c>
      <c r="E97" s="596">
        <v>0</v>
      </c>
    </row>
    <row r="98" spans="1:5" ht="20.100000000000001" customHeight="1" x14ac:dyDescent="0.35">
      <c r="A98" s="609" t="s">
        <v>480</v>
      </c>
      <c r="B98" s="610">
        <v>1900</v>
      </c>
      <c r="C98" s="761">
        <v>1937.5</v>
      </c>
      <c r="D98" s="610">
        <v>1708.4</v>
      </c>
      <c r="E98" s="596">
        <f t="shared" si="8"/>
        <v>0.88175483870967741</v>
      </c>
    </row>
    <row r="99" spans="1:5" ht="20.100000000000001" customHeight="1" x14ac:dyDescent="0.35">
      <c r="A99" s="609" t="s">
        <v>481</v>
      </c>
      <c r="B99" s="610">
        <v>800</v>
      </c>
      <c r="C99" s="761">
        <v>691.1</v>
      </c>
      <c r="D99" s="610">
        <v>7.9</v>
      </c>
      <c r="E99" s="596">
        <f t="shared" si="8"/>
        <v>1.1431051946172768E-2</v>
      </c>
    </row>
    <row r="100" spans="1:5" ht="20.100000000000001" customHeight="1" x14ac:dyDescent="0.35">
      <c r="A100" s="609" t="s">
        <v>370</v>
      </c>
      <c r="B100" s="610">
        <v>2000</v>
      </c>
      <c r="C100" s="761">
        <v>7618.2</v>
      </c>
      <c r="D100" s="610">
        <v>5564.2</v>
      </c>
      <c r="E100" s="596">
        <f t="shared" si="8"/>
        <v>0.73038250505368718</v>
      </c>
    </row>
    <row r="101" spans="1:5" ht="20.100000000000001" customHeight="1" x14ac:dyDescent="0.35">
      <c r="A101" s="609" t="s">
        <v>482</v>
      </c>
      <c r="B101" s="610">
        <v>200</v>
      </c>
      <c r="C101" s="761">
        <v>364.7</v>
      </c>
      <c r="D101" s="610">
        <v>310</v>
      </c>
      <c r="E101" s="596">
        <f t="shared" si="8"/>
        <v>0.85001370989854674</v>
      </c>
    </row>
    <row r="102" spans="1:5" ht="20.100000000000001" customHeight="1" x14ac:dyDescent="0.35">
      <c r="A102" s="609" t="s">
        <v>483</v>
      </c>
      <c r="B102" s="610">
        <v>200</v>
      </c>
      <c r="C102" s="761">
        <v>109.5</v>
      </c>
      <c r="D102" s="610">
        <v>0</v>
      </c>
      <c r="E102" s="596">
        <f t="shared" si="8"/>
        <v>0</v>
      </c>
    </row>
    <row r="103" spans="1:5" ht="20.100000000000001" customHeight="1" x14ac:dyDescent="0.35">
      <c r="A103" s="609" t="s">
        <v>484</v>
      </c>
      <c r="B103" s="610">
        <v>1000</v>
      </c>
      <c r="C103" s="761">
        <v>1000</v>
      </c>
      <c r="D103" s="610">
        <v>0</v>
      </c>
      <c r="E103" s="596">
        <f t="shared" si="8"/>
        <v>0</v>
      </c>
    </row>
    <row r="104" spans="1:5" ht="20.100000000000001" customHeight="1" x14ac:dyDescent="0.35">
      <c r="A104" s="609" t="s">
        <v>485</v>
      </c>
      <c r="B104" s="610">
        <v>0</v>
      </c>
      <c r="C104" s="761">
        <v>1821</v>
      </c>
      <c r="D104" s="610">
        <v>1655.2</v>
      </c>
      <c r="E104" s="596">
        <f t="shared" si="8"/>
        <v>0.90895112575507964</v>
      </c>
    </row>
    <row r="105" spans="1:5" ht="20.100000000000001" customHeight="1" x14ac:dyDescent="0.35">
      <c r="A105" s="609" t="s">
        <v>486</v>
      </c>
      <c r="B105" s="610">
        <v>0</v>
      </c>
      <c r="C105" s="761">
        <v>856.9</v>
      </c>
      <c r="D105" s="610">
        <v>0</v>
      </c>
      <c r="E105" s="596">
        <f t="shared" si="8"/>
        <v>0</v>
      </c>
    </row>
    <row r="106" spans="1:5" ht="20.100000000000001" customHeight="1" x14ac:dyDescent="0.35">
      <c r="A106" s="609" t="s">
        <v>487</v>
      </c>
      <c r="B106" s="610">
        <v>1</v>
      </c>
      <c r="C106" s="761">
        <v>1</v>
      </c>
      <c r="D106" s="610">
        <v>0</v>
      </c>
      <c r="E106" s="596">
        <v>0</v>
      </c>
    </row>
    <row r="107" spans="1:5" ht="28.15" customHeight="1" thickBot="1" x14ac:dyDescent="0.4">
      <c r="A107" s="612" t="s">
        <v>319</v>
      </c>
      <c r="B107" s="617">
        <f>SUM(B90:B106)</f>
        <v>145101</v>
      </c>
      <c r="C107" s="617">
        <f>SUM(C90:C106)</f>
        <v>161138.1</v>
      </c>
      <c r="D107" s="616">
        <f>SUM(D90:D106)</f>
        <v>123980.79999999999</v>
      </c>
      <c r="E107" s="614">
        <f t="shared" si="8"/>
        <v>0.76940711104326032</v>
      </c>
    </row>
    <row r="108" spans="1:5" ht="39.6" customHeight="1" thickBot="1" x14ac:dyDescent="0.4">
      <c r="A108" s="582" t="s">
        <v>40</v>
      </c>
      <c r="B108" s="583" t="s">
        <v>14</v>
      </c>
      <c r="C108" s="584" t="s">
        <v>305</v>
      </c>
      <c r="D108" s="585" t="s">
        <v>15</v>
      </c>
      <c r="E108" s="586" t="s">
        <v>22</v>
      </c>
    </row>
    <row r="109" spans="1:5" ht="24.75" customHeight="1" x14ac:dyDescent="0.35">
      <c r="A109" s="932" t="s">
        <v>320</v>
      </c>
      <c r="B109" s="933"/>
      <c r="C109" s="933"/>
      <c r="D109" s="933"/>
      <c r="E109" s="934"/>
    </row>
    <row r="110" spans="1:5" ht="20.100000000000001" customHeight="1" x14ac:dyDescent="0.35">
      <c r="A110" s="609" t="s">
        <v>488</v>
      </c>
      <c r="B110" s="632">
        <v>1000</v>
      </c>
      <c r="C110" s="643">
        <v>210</v>
      </c>
      <c r="D110" s="632">
        <v>206.1</v>
      </c>
      <c r="E110" s="589">
        <f t="shared" ref="E110:E113" si="9">D110/C110</f>
        <v>0.98142857142857143</v>
      </c>
    </row>
    <row r="111" spans="1:5" s="15" customFormat="1" ht="20.100000000000001" customHeight="1" x14ac:dyDescent="0.35">
      <c r="A111" s="609" t="s">
        <v>489</v>
      </c>
      <c r="B111" s="632">
        <v>100</v>
      </c>
      <c r="C111" s="643">
        <v>100</v>
      </c>
      <c r="D111" s="632">
        <v>96.4</v>
      </c>
      <c r="E111" s="589">
        <f t="shared" si="9"/>
        <v>0.96400000000000008</v>
      </c>
    </row>
    <row r="112" spans="1:5" s="607" customFormat="1" ht="19.899999999999999" customHeight="1" x14ac:dyDescent="0.35">
      <c r="A112" s="609" t="s">
        <v>371</v>
      </c>
      <c r="B112" s="632">
        <v>5000</v>
      </c>
      <c r="C112" s="643">
        <v>4505.7</v>
      </c>
      <c r="D112" s="632">
        <v>619.20000000000005</v>
      </c>
      <c r="E112" s="589">
        <f t="shared" si="9"/>
        <v>0.13742592715893204</v>
      </c>
    </row>
    <row r="113" spans="1:5" s="607" customFormat="1" ht="27" customHeight="1" x14ac:dyDescent="0.35">
      <c r="A113" s="609" t="s">
        <v>490</v>
      </c>
      <c r="B113" s="632">
        <v>14000</v>
      </c>
      <c r="C113" s="643">
        <v>3168</v>
      </c>
      <c r="D113" s="632">
        <v>0</v>
      </c>
      <c r="E113" s="589">
        <f t="shared" si="9"/>
        <v>0</v>
      </c>
    </row>
    <row r="114" spans="1:5" s="15" customFormat="1" ht="20.100000000000001" customHeight="1" x14ac:dyDescent="0.35">
      <c r="A114" s="609" t="s">
        <v>243</v>
      </c>
      <c r="B114" s="632">
        <v>5330</v>
      </c>
      <c r="C114" s="643">
        <v>4900</v>
      </c>
      <c r="D114" s="632">
        <v>2031.9</v>
      </c>
      <c r="E114" s="589">
        <f t="shared" ref="E114:E133" si="10">D114/C114</f>
        <v>0.41467346938775512</v>
      </c>
    </row>
    <row r="115" spans="1:5" s="607" customFormat="1" ht="20.100000000000001" customHeight="1" x14ac:dyDescent="0.35">
      <c r="A115" s="609" t="s">
        <v>491</v>
      </c>
      <c r="B115" s="632">
        <v>1800</v>
      </c>
      <c r="C115" s="643">
        <v>1719.7</v>
      </c>
      <c r="D115" s="632">
        <v>1713.8</v>
      </c>
      <c r="E115" s="589">
        <f t="shared" si="10"/>
        <v>0.99656916904111181</v>
      </c>
    </row>
    <row r="116" spans="1:5" s="607" customFormat="1" ht="20.100000000000001" customHeight="1" x14ac:dyDescent="0.35">
      <c r="A116" s="609" t="s">
        <v>492</v>
      </c>
      <c r="B116" s="632">
        <v>0</v>
      </c>
      <c r="C116" s="643">
        <v>60.5</v>
      </c>
      <c r="D116" s="632">
        <v>60.5</v>
      </c>
      <c r="E116" s="589">
        <f t="shared" si="10"/>
        <v>1</v>
      </c>
    </row>
    <row r="117" spans="1:5" s="607" customFormat="1" ht="20.100000000000001" customHeight="1" x14ac:dyDescent="0.35">
      <c r="A117" s="609" t="s">
        <v>365</v>
      </c>
      <c r="B117" s="632">
        <v>200</v>
      </c>
      <c r="C117" s="643">
        <v>0</v>
      </c>
      <c r="D117" s="632">
        <v>0</v>
      </c>
      <c r="E117" s="589">
        <v>0</v>
      </c>
    </row>
    <row r="118" spans="1:5" s="607" customFormat="1" ht="20.100000000000001" customHeight="1" x14ac:dyDescent="0.35">
      <c r="A118" s="609" t="s">
        <v>493</v>
      </c>
      <c r="B118" s="632">
        <v>1500</v>
      </c>
      <c r="C118" s="643">
        <v>500</v>
      </c>
      <c r="D118" s="632">
        <v>0</v>
      </c>
      <c r="E118" s="589">
        <f t="shared" si="10"/>
        <v>0</v>
      </c>
    </row>
    <row r="119" spans="1:5" s="607" customFormat="1" ht="23.25" customHeight="1" x14ac:dyDescent="0.35">
      <c r="A119" s="609" t="s">
        <v>494</v>
      </c>
      <c r="B119" s="632">
        <v>900</v>
      </c>
      <c r="C119" s="643">
        <v>900</v>
      </c>
      <c r="D119" s="632">
        <v>321.39999999999998</v>
      </c>
      <c r="E119" s="589">
        <f t="shared" si="10"/>
        <v>0.3571111111111111</v>
      </c>
    </row>
    <row r="120" spans="1:5" s="607" customFormat="1" ht="20.45" customHeight="1" x14ac:dyDescent="0.35">
      <c r="A120" s="611" t="s">
        <v>495</v>
      </c>
      <c r="B120" s="632">
        <v>900</v>
      </c>
      <c r="C120" s="643">
        <v>900</v>
      </c>
      <c r="D120" s="632">
        <v>0</v>
      </c>
      <c r="E120" s="589">
        <f t="shared" si="10"/>
        <v>0</v>
      </c>
    </row>
    <row r="121" spans="1:5" s="607" customFormat="1" ht="20.100000000000001" customHeight="1" x14ac:dyDescent="0.35">
      <c r="A121" s="634" t="s">
        <v>496</v>
      </c>
      <c r="B121" s="632">
        <v>100</v>
      </c>
      <c r="C121" s="643">
        <v>100</v>
      </c>
      <c r="D121" s="632">
        <v>0</v>
      </c>
      <c r="E121" s="589">
        <f t="shared" si="10"/>
        <v>0</v>
      </c>
    </row>
    <row r="122" spans="1:5" s="607" customFormat="1" ht="20.100000000000001" customHeight="1" x14ac:dyDescent="0.35">
      <c r="A122" s="634" t="s">
        <v>497</v>
      </c>
      <c r="B122" s="632">
        <v>100</v>
      </c>
      <c r="C122" s="643">
        <v>100</v>
      </c>
      <c r="D122" s="632">
        <v>0</v>
      </c>
      <c r="E122" s="589">
        <f t="shared" si="10"/>
        <v>0</v>
      </c>
    </row>
    <row r="123" spans="1:5" s="607" customFormat="1" ht="20.100000000000001" customHeight="1" x14ac:dyDescent="0.35">
      <c r="A123" s="634" t="s">
        <v>498</v>
      </c>
      <c r="B123" s="632">
        <v>8500</v>
      </c>
      <c r="C123" s="643">
        <v>0</v>
      </c>
      <c r="D123" s="632">
        <v>0</v>
      </c>
      <c r="E123" s="589">
        <v>0</v>
      </c>
    </row>
    <row r="124" spans="1:5" s="607" customFormat="1" ht="20.100000000000001" customHeight="1" x14ac:dyDescent="0.35">
      <c r="A124" s="634" t="s">
        <v>499</v>
      </c>
      <c r="B124" s="632">
        <v>4500</v>
      </c>
      <c r="C124" s="643">
        <v>258.5</v>
      </c>
      <c r="D124" s="632">
        <v>0</v>
      </c>
      <c r="E124" s="589">
        <f t="shared" si="10"/>
        <v>0</v>
      </c>
    </row>
    <row r="125" spans="1:5" s="607" customFormat="1" ht="20.100000000000001" customHeight="1" x14ac:dyDescent="0.35">
      <c r="A125" s="634" t="s">
        <v>372</v>
      </c>
      <c r="B125" s="632">
        <v>2247.3000000000002</v>
      </c>
      <c r="C125" s="643">
        <v>3613.3</v>
      </c>
      <c r="D125" s="632">
        <v>3612.5</v>
      </c>
      <c r="E125" s="589">
        <f t="shared" si="10"/>
        <v>0.99977859574350314</v>
      </c>
    </row>
    <row r="126" spans="1:5" s="607" customFormat="1" ht="18.600000000000001" customHeight="1" x14ac:dyDescent="0.35">
      <c r="A126" s="634" t="s">
        <v>500</v>
      </c>
      <c r="B126" s="632">
        <v>402.7</v>
      </c>
      <c r="C126" s="643">
        <v>402.7</v>
      </c>
      <c r="D126" s="632">
        <v>90.8</v>
      </c>
      <c r="E126" s="589">
        <f t="shared" si="10"/>
        <v>0.22547802334243855</v>
      </c>
    </row>
    <row r="127" spans="1:5" s="15" customFormat="1" ht="20.100000000000001" customHeight="1" x14ac:dyDescent="0.35">
      <c r="A127" s="634" t="s">
        <v>501</v>
      </c>
      <c r="B127" s="632">
        <v>3000</v>
      </c>
      <c r="C127" s="643">
        <v>3000</v>
      </c>
      <c r="D127" s="632">
        <v>0</v>
      </c>
      <c r="E127" s="589">
        <f t="shared" si="10"/>
        <v>0</v>
      </c>
    </row>
    <row r="128" spans="1:5" s="15" customFormat="1" ht="20.100000000000001" customHeight="1" x14ac:dyDescent="0.35">
      <c r="A128" s="634" t="s">
        <v>502</v>
      </c>
      <c r="B128" s="632">
        <v>3000</v>
      </c>
      <c r="C128" s="643">
        <v>3000</v>
      </c>
      <c r="D128" s="632">
        <v>0</v>
      </c>
      <c r="E128" s="589">
        <f t="shared" si="10"/>
        <v>0</v>
      </c>
    </row>
    <row r="129" spans="1:5" ht="20.100000000000001" customHeight="1" x14ac:dyDescent="0.35">
      <c r="A129" s="634" t="s">
        <v>503</v>
      </c>
      <c r="B129" s="632">
        <v>1600</v>
      </c>
      <c r="C129" s="643">
        <v>1600</v>
      </c>
      <c r="D129" s="632">
        <v>321.7</v>
      </c>
      <c r="E129" s="589">
        <v>0</v>
      </c>
    </row>
    <row r="130" spans="1:5" ht="20.100000000000001" customHeight="1" x14ac:dyDescent="0.35">
      <c r="A130" s="634" t="s">
        <v>373</v>
      </c>
      <c r="B130" s="632">
        <v>1000</v>
      </c>
      <c r="C130" s="643">
        <v>1000</v>
      </c>
      <c r="D130" s="632">
        <v>0</v>
      </c>
      <c r="E130" s="589">
        <f t="shared" si="10"/>
        <v>0</v>
      </c>
    </row>
    <row r="131" spans="1:5" ht="20.100000000000001" customHeight="1" x14ac:dyDescent="0.35">
      <c r="A131" s="634" t="s">
        <v>504</v>
      </c>
      <c r="B131" s="632">
        <v>250</v>
      </c>
      <c r="C131" s="643">
        <v>250</v>
      </c>
      <c r="D131" s="632">
        <v>0</v>
      </c>
      <c r="E131" s="589">
        <f t="shared" si="10"/>
        <v>0</v>
      </c>
    </row>
    <row r="132" spans="1:5" s="15" customFormat="1" ht="20.100000000000001" customHeight="1" x14ac:dyDescent="0.35">
      <c r="A132" s="635" t="s">
        <v>498</v>
      </c>
      <c r="B132" s="686">
        <v>0</v>
      </c>
      <c r="C132" s="687">
        <v>4248.6000000000004</v>
      </c>
      <c r="D132" s="686">
        <v>0</v>
      </c>
      <c r="E132" s="628">
        <f t="shared" si="10"/>
        <v>0</v>
      </c>
    </row>
    <row r="133" spans="1:5" s="15" customFormat="1" ht="20.100000000000001" customHeight="1" x14ac:dyDescent="0.35">
      <c r="A133" s="635" t="s">
        <v>499</v>
      </c>
      <c r="B133" s="686">
        <v>0</v>
      </c>
      <c r="C133" s="687">
        <v>2815</v>
      </c>
      <c r="D133" s="686">
        <v>2789.2</v>
      </c>
      <c r="E133" s="628">
        <f t="shared" si="10"/>
        <v>0.99083481349911184</v>
      </c>
    </row>
    <row r="134" spans="1:5" ht="30" customHeight="1" thickBot="1" x14ac:dyDescent="0.4">
      <c r="A134" s="636" t="s">
        <v>505</v>
      </c>
      <c r="B134" s="637">
        <f>SUM(B110:B133)</f>
        <v>55430</v>
      </c>
      <c r="C134" s="638">
        <f>SUM(C110:C133)</f>
        <v>37352</v>
      </c>
      <c r="D134" s="637">
        <f>SUM(D110:D133)</f>
        <v>11863.5</v>
      </c>
      <c r="E134" s="639">
        <f>D134/C134</f>
        <v>0.31761351467123583</v>
      </c>
    </row>
    <row r="135" spans="1:5" ht="27.95" customHeight="1" thickTop="1" x14ac:dyDescent="0.35">
      <c r="A135" s="932" t="s">
        <v>506</v>
      </c>
      <c r="B135" s="933"/>
      <c r="C135" s="933"/>
      <c r="D135" s="933"/>
      <c r="E135" s="934"/>
    </row>
    <row r="136" spans="1:5" s="607" customFormat="1" ht="19.899999999999999" customHeight="1" x14ac:dyDescent="0.35">
      <c r="A136" s="601" t="s">
        <v>507</v>
      </c>
      <c r="B136" s="610">
        <v>0</v>
      </c>
      <c r="C136" s="761">
        <v>979.7</v>
      </c>
      <c r="D136" s="610">
        <v>979.6</v>
      </c>
      <c r="E136" s="589">
        <f>D136/C136</f>
        <v>0.99989792793712362</v>
      </c>
    </row>
    <row r="137" spans="1:5" s="607" customFormat="1" ht="19.899999999999999" customHeight="1" x14ac:dyDescent="0.35">
      <c r="A137" s="758" t="s">
        <v>572</v>
      </c>
      <c r="B137" s="764">
        <v>0</v>
      </c>
      <c r="C137" s="765">
        <v>21067.1</v>
      </c>
      <c r="D137" s="764">
        <v>0</v>
      </c>
      <c r="E137" s="589">
        <f>D137/C137</f>
        <v>0</v>
      </c>
    </row>
    <row r="138" spans="1:5" s="633" customFormat="1" ht="30.75" customHeight="1" thickBot="1" x14ac:dyDescent="0.4">
      <c r="A138" s="612" t="s">
        <v>508</v>
      </c>
      <c r="B138" s="631">
        <f>SUM(B136:B136)</f>
        <v>0</v>
      </c>
      <c r="C138" s="631">
        <f>SUM(C136:C137)</f>
        <v>22046.799999999999</v>
      </c>
      <c r="D138" s="631">
        <f>SUM(D136:D137)</f>
        <v>979.6</v>
      </c>
      <c r="E138" s="614">
        <f>D138/C138</f>
        <v>4.4432752145436072E-2</v>
      </c>
    </row>
    <row r="139" spans="1:5" ht="37.9" customHeight="1" thickBot="1" x14ac:dyDescent="0.4">
      <c r="A139" s="640" t="s">
        <v>321</v>
      </c>
      <c r="B139" s="641">
        <f>B40+B74+B80+B85+B107+B134+B44+B18+B88+B138</f>
        <v>356241.5</v>
      </c>
      <c r="C139" s="641">
        <f>C40+C74+C80+C85+C107+C134+C44+C18+C88+C138</f>
        <v>597808.19999999995</v>
      </c>
      <c r="D139" s="641">
        <f>D40+D74+D80+D85+D107+D134+D44+D18+D88+D138</f>
        <v>404548.17999999993</v>
      </c>
      <c r="E139" s="642">
        <f>D139/C139</f>
        <v>0.67671902125129757</v>
      </c>
    </row>
  </sheetData>
  <mergeCells count="13">
    <mergeCell ref="A81:E81"/>
    <mergeCell ref="A86:E86"/>
    <mergeCell ref="A89:E89"/>
    <mergeCell ref="A109:E109"/>
    <mergeCell ref="A135:E135"/>
    <mergeCell ref="A75:E75"/>
    <mergeCell ref="A45:E45"/>
    <mergeCell ref="A1:D1"/>
    <mergeCell ref="A3:E3"/>
    <mergeCell ref="A15:E15"/>
    <mergeCell ref="A19:E19"/>
    <mergeCell ref="A16:E16"/>
    <mergeCell ref="A41:E41"/>
  </mergeCells>
  <phoneticPr fontId="3" type="noConversion"/>
  <printOptions horizontalCentered="1"/>
  <pageMargins left="0.74803149606299213" right="0.74803149606299213" top="0.59055118110236227" bottom="0.47244094488188981" header="0" footer="0.19685039370078741"/>
  <pageSetup paperSize="9" scale="62" fitToHeight="3" orientation="portrait" r:id="rId1"/>
  <headerFooter alignWithMargins="0">
    <oddFooter>&amp;L&amp;"Arial,Obyčejné"&amp;9Závěrečný účet za rok 2022</oddFooter>
  </headerFooter>
  <rowBreaks count="2" manualBreakCount="2">
    <brk id="54" max="4" man="1"/>
    <brk id="107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BH117"/>
  <sheetViews>
    <sheetView view="pageBreakPreview" zoomScale="80" zoomScaleNormal="75" zoomScaleSheetLayoutView="80" workbookViewId="0">
      <pane xSplit="1" ySplit="3" topLeftCell="B4" activePane="bottomRight" state="frozen"/>
      <selection activeCell="G15" sqref="G15"/>
      <selection pane="topRight" activeCell="G15" sqref="G15"/>
      <selection pane="bottomLeft" activeCell="G15" sqref="G15"/>
      <selection pane="bottomRight" activeCell="V27" sqref="V27"/>
    </sheetView>
  </sheetViews>
  <sheetFormatPr defaultRowHeight="12.75" x14ac:dyDescent="0.35"/>
  <cols>
    <col min="1" max="1" width="4.265625" style="21" customWidth="1"/>
    <col min="2" max="2" width="35.1328125" style="21" customWidth="1"/>
    <col min="3" max="5" width="10.73046875" style="21" customWidth="1"/>
    <col min="6" max="6" width="8.73046875" style="21" customWidth="1"/>
    <col min="7" max="9" width="10.73046875" style="21" customWidth="1"/>
    <col min="10" max="10" width="8.86328125" style="21" customWidth="1"/>
    <col min="11" max="12" width="10.73046875" style="21" customWidth="1"/>
    <col min="13" max="13" width="9.1328125" style="21" customWidth="1"/>
    <col min="14" max="14" width="10.59765625" style="21" customWidth="1"/>
    <col min="15" max="15" width="4.73046875" style="21" customWidth="1"/>
    <col min="16" max="16" width="34.86328125" style="21" customWidth="1"/>
    <col min="17" max="19" width="10.73046875" style="21" customWidth="1"/>
    <col min="20" max="20" width="8.59765625" style="21" customWidth="1"/>
    <col min="21" max="23" width="10.73046875" style="21" customWidth="1"/>
    <col min="24" max="24" width="9.59765625" style="21" customWidth="1"/>
    <col min="25" max="27" width="10.73046875" style="21" customWidth="1"/>
    <col min="28" max="28" width="9.59765625" style="21" customWidth="1"/>
    <col min="29" max="29" width="3.86328125" style="21" hidden="1" customWidth="1"/>
    <col min="30" max="30" width="4.73046875" style="21" hidden="1" customWidth="1"/>
    <col min="31" max="31" width="4.59765625" style="21" customWidth="1"/>
    <col min="32" max="32" width="34.86328125" style="21" customWidth="1"/>
    <col min="33" max="35" width="10.73046875" style="21" customWidth="1"/>
    <col min="36" max="36" width="8.86328125" style="21" customWidth="1"/>
    <col min="37" max="39" width="10.73046875" style="21" customWidth="1"/>
    <col min="40" max="40" width="8.86328125" style="21" customWidth="1"/>
    <col min="41" max="43" width="10.73046875" style="21" customWidth="1"/>
    <col min="44" max="44" width="9.3984375" style="21" customWidth="1"/>
    <col min="45" max="45" width="5.73046875" style="21" customWidth="1"/>
    <col min="46" max="46" width="36" style="21" customWidth="1"/>
    <col min="47" max="50" width="10.73046875" style="21" customWidth="1"/>
    <col min="51" max="51" width="11.3984375" style="21" customWidth="1"/>
    <col min="52" max="53" width="11.265625" style="21" bestFit="1" customWidth="1"/>
    <col min="54" max="54" width="10.73046875" style="21" customWidth="1"/>
    <col min="55" max="55" width="5.73046875" style="21" customWidth="1"/>
    <col min="56" max="56" width="36" style="21" customWidth="1"/>
    <col min="57" max="58" width="11.59765625" style="21" customWidth="1"/>
    <col min="59" max="59" width="13" style="21" customWidth="1"/>
    <col min="60" max="60" width="13.1328125" style="21" customWidth="1"/>
    <col min="61" max="252" width="9.1328125" style="21"/>
    <col min="253" max="253" width="4.265625" style="21" customWidth="1"/>
    <col min="254" max="254" width="37" style="21" customWidth="1"/>
    <col min="255" max="266" width="10.73046875" style="21" customWidth="1"/>
    <col min="267" max="267" width="4.73046875" style="21" customWidth="1"/>
    <col min="268" max="268" width="36.86328125" style="21" customWidth="1"/>
    <col min="269" max="280" width="10.73046875" style="21" customWidth="1"/>
    <col min="281" max="282" width="0" style="21" hidden="1" customWidth="1"/>
    <col min="283" max="283" width="4.59765625" style="21" customWidth="1"/>
    <col min="284" max="284" width="37.73046875" style="21" customWidth="1"/>
    <col min="285" max="296" width="10.73046875" style="21" customWidth="1"/>
    <col min="297" max="297" width="5.73046875" style="21" customWidth="1"/>
    <col min="298" max="298" width="36" style="21" customWidth="1"/>
    <col min="299" max="306" width="10.73046875" style="21" customWidth="1"/>
    <col min="307" max="307" width="11.3984375" style="21" customWidth="1"/>
    <col min="308" max="309" width="11.265625" style="21" bestFit="1" customWidth="1"/>
    <col min="310" max="310" width="10.73046875" style="21" customWidth="1"/>
    <col min="311" max="311" width="5.73046875" style="21" customWidth="1"/>
    <col min="312" max="312" width="36" style="21" customWidth="1"/>
    <col min="313" max="314" width="11.59765625" style="21" customWidth="1"/>
    <col min="315" max="315" width="11.265625" style="21" customWidth="1"/>
    <col min="316" max="316" width="11" style="21" customWidth="1"/>
    <col min="317" max="508" width="9.1328125" style="21"/>
    <col min="509" max="509" width="4.265625" style="21" customWidth="1"/>
    <col min="510" max="510" width="37" style="21" customWidth="1"/>
    <col min="511" max="522" width="10.73046875" style="21" customWidth="1"/>
    <col min="523" max="523" width="4.73046875" style="21" customWidth="1"/>
    <col min="524" max="524" width="36.86328125" style="21" customWidth="1"/>
    <col min="525" max="536" width="10.73046875" style="21" customWidth="1"/>
    <col min="537" max="538" width="0" style="21" hidden="1" customWidth="1"/>
    <col min="539" max="539" width="4.59765625" style="21" customWidth="1"/>
    <col min="540" max="540" width="37.73046875" style="21" customWidth="1"/>
    <col min="541" max="552" width="10.73046875" style="21" customWidth="1"/>
    <col min="553" max="553" width="5.73046875" style="21" customWidth="1"/>
    <col min="554" max="554" width="36" style="21" customWidth="1"/>
    <col min="555" max="562" width="10.73046875" style="21" customWidth="1"/>
    <col min="563" max="563" width="11.3984375" style="21" customWidth="1"/>
    <col min="564" max="565" width="11.265625" style="21" bestFit="1" customWidth="1"/>
    <col min="566" max="566" width="10.73046875" style="21" customWidth="1"/>
    <col min="567" max="567" width="5.73046875" style="21" customWidth="1"/>
    <col min="568" max="568" width="36" style="21" customWidth="1"/>
    <col min="569" max="570" width="11.59765625" style="21" customWidth="1"/>
    <col min="571" max="571" width="11.265625" style="21" customWidth="1"/>
    <col min="572" max="572" width="11" style="21" customWidth="1"/>
    <col min="573" max="764" width="9.1328125" style="21"/>
    <col min="765" max="765" width="4.265625" style="21" customWidth="1"/>
    <col min="766" max="766" width="37" style="21" customWidth="1"/>
    <col min="767" max="778" width="10.73046875" style="21" customWidth="1"/>
    <col min="779" max="779" width="4.73046875" style="21" customWidth="1"/>
    <col min="780" max="780" width="36.86328125" style="21" customWidth="1"/>
    <col min="781" max="792" width="10.73046875" style="21" customWidth="1"/>
    <col min="793" max="794" width="0" style="21" hidden="1" customWidth="1"/>
    <col min="795" max="795" width="4.59765625" style="21" customWidth="1"/>
    <col min="796" max="796" width="37.73046875" style="21" customWidth="1"/>
    <col min="797" max="808" width="10.73046875" style="21" customWidth="1"/>
    <col min="809" max="809" width="5.73046875" style="21" customWidth="1"/>
    <col min="810" max="810" width="36" style="21" customWidth="1"/>
    <col min="811" max="818" width="10.73046875" style="21" customWidth="1"/>
    <col min="819" max="819" width="11.3984375" style="21" customWidth="1"/>
    <col min="820" max="821" width="11.265625" style="21" bestFit="1" customWidth="1"/>
    <col min="822" max="822" width="10.73046875" style="21" customWidth="1"/>
    <col min="823" max="823" width="5.73046875" style="21" customWidth="1"/>
    <col min="824" max="824" width="36" style="21" customWidth="1"/>
    <col min="825" max="826" width="11.59765625" style="21" customWidth="1"/>
    <col min="827" max="827" width="11.265625" style="21" customWidth="1"/>
    <col min="828" max="828" width="11" style="21" customWidth="1"/>
    <col min="829" max="1020" width="9.1328125" style="21"/>
    <col min="1021" max="1021" width="4.265625" style="21" customWidth="1"/>
    <col min="1022" max="1022" width="37" style="21" customWidth="1"/>
    <col min="1023" max="1034" width="10.73046875" style="21" customWidth="1"/>
    <col min="1035" max="1035" width="4.73046875" style="21" customWidth="1"/>
    <col min="1036" max="1036" width="36.86328125" style="21" customWidth="1"/>
    <col min="1037" max="1048" width="10.73046875" style="21" customWidth="1"/>
    <col min="1049" max="1050" width="0" style="21" hidden="1" customWidth="1"/>
    <col min="1051" max="1051" width="4.59765625" style="21" customWidth="1"/>
    <col min="1052" max="1052" width="37.73046875" style="21" customWidth="1"/>
    <col min="1053" max="1064" width="10.73046875" style="21" customWidth="1"/>
    <col min="1065" max="1065" width="5.73046875" style="21" customWidth="1"/>
    <col min="1066" max="1066" width="36" style="21" customWidth="1"/>
    <col min="1067" max="1074" width="10.73046875" style="21" customWidth="1"/>
    <col min="1075" max="1075" width="11.3984375" style="21" customWidth="1"/>
    <col min="1076" max="1077" width="11.265625" style="21" bestFit="1" customWidth="1"/>
    <col min="1078" max="1078" width="10.73046875" style="21" customWidth="1"/>
    <col min="1079" max="1079" width="5.73046875" style="21" customWidth="1"/>
    <col min="1080" max="1080" width="36" style="21" customWidth="1"/>
    <col min="1081" max="1082" width="11.59765625" style="21" customWidth="1"/>
    <col min="1083" max="1083" width="11.265625" style="21" customWidth="1"/>
    <col min="1084" max="1084" width="11" style="21" customWidth="1"/>
    <col min="1085" max="1276" width="9.1328125" style="21"/>
    <col min="1277" max="1277" width="4.265625" style="21" customWidth="1"/>
    <col min="1278" max="1278" width="37" style="21" customWidth="1"/>
    <col min="1279" max="1290" width="10.73046875" style="21" customWidth="1"/>
    <col min="1291" max="1291" width="4.73046875" style="21" customWidth="1"/>
    <col min="1292" max="1292" width="36.86328125" style="21" customWidth="1"/>
    <col min="1293" max="1304" width="10.73046875" style="21" customWidth="1"/>
    <col min="1305" max="1306" width="0" style="21" hidden="1" customWidth="1"/>
    <col min="1307" max="1307" width="4.59765625" style="21" customWidth="1"/>
    <col min="1308" max="1308" width="37.73046875" style="21" customWidth="1"/>
    <col min="1309" max="1320" width="10.73046875" style="21" customWidth="1"/>
    <col min="1321" max="1321" width="5.73046875" style="21" customWidth="1"/>
    <col min="1322" max="1322" width="36" style="21" customWidth="1"/>
    <col min="1323" max="1330" width="10.73046875" style="21" customWidth="1"/>
    <col min="1331" max="1331" width="11.3984375" style="21" customWidth="1"/>
    <col min="1332" max="1333" width="11.265625" style="21" bestFit="1" customWidth="1"/>
    <col min="1334" max="1334" width="10.73046875" style="21" customWidth="1"/>
    <col min="1335" max="1335" width="5.73046875" style="21" customWidth="1"/>
    <col min="1336" max="1336" width="36" style="21" customWidth="1"/>
    <col min="1337" max="1338" width="11.59765625" style="21" customWidth="1"/>
    <col min="1339" max="1339" width="11.265625" style="21" customWidth="1"/>
    <col min="1340" max="1340" width="11" style="21" customWidth="1"/>
    <col min="1341" max="1532" width="9.1328125" style="21"/>
    <col min="1533" max="1533" width="4.265625" style="21" customWidth="1"/>
    <col min="1534" max="1534" width="37" style="21" customWidth="1"/>
    <col min="1535" max="1546" width="10.73046875" style="21" customWidth="1"/>
    <col min="1547" max="1547" width="4.73046875" style="21" customWidth="1"/>
    <col min="1548" max="1548" width="36.86328125" style="21" customWidth="1"/>
    <col min="1549" max="1560" width="10.73046875" style="21" customWidth="1"/>
    <col min="1561" max="1562" width="0" style="21" hidden="1" customWidth="1"/>
    <col min="1563" max="1563" width="4.59765625" style="21" customWidth="1"/>
    <col min="1564" max="1564" width="37.73046875" style="21" customWidth="1"/>
    <col min="1565" max="1576" width="10.73046875" style="21" customWidth="1"/>
    <col min="1577" max="1577" width="5.73046875" style="21" customWidth="1"/>
    <col min="1578" max="1578" width="36" style="21" customWidth="1"/>
    <col min="1579" max="1586" width="10.73046875" style="21" customWidth="1"/>
    <col min="1587" max="1587" width="11.3984375" style="21" customWidth="1"/>
    <col min="1588" max="1589" width="11.265625" style="21" bestFit="1" customWidth="1"/>
    <col min="1590" max="1590" width="10.73046875" style="21" customWidth="1"/>
    <col min="1591" max="1591" width="5.73046875" style="21" customWidth="1"/>
    <col min="1592" max="1592" width="36" style="21" customWidth="1"/>
    <col min="1593" max="1594" width="11.59765625" style="21" customWidth="1"/>
    <col min="1595" max="1595" width="11.265625" style="21" customWidth="1"/>
    <col min="1596" max="1596" width="11" style="21" customWidth="1"/>
    <col min="1597" max="1788" width="9.1328125" style="21"/>
    <col min="1789" max="1789" width="4.265625" style="21" customWidth="1"/>
    <col min="1790" max="1790" width="37" style="21" customWidth="1"/>
    <col min="1791" max="1802" width="10.73046875" style="21" customWidth="1"/>
    <col min="1803" max="1803" width="4.73046875" style="21" customWidth="1"/>
    <col min="1804" max="1804" width="36.86328125" style="21" customWidth="1"/>
    <col min="1805" max="1816" width="10.73046875" style="21" customWidth="1"/>
    <col min="1817" max="1818" width="0" style="21" hidden="1" customWidth="1"/>
    <col min="1819" max="1819" width="4.59765625" style="21" customWidth="1"/>
    <col min="1820" max="1820" width="37.73046875" style="21" customWidth="1"/>
    <col min="1821" max="1832" width="10.73046875" style="21" customWidth="1"/>
    <col min="1833" max="1833" width="5.73046875" style="21" customWidth="1"/>
    <col min="1834" max="1834" width="36" style="21" customWidth="1"/>
    <col min="1835" max="1842" width="10.73046875" style="21" customWidth="1"/>
    <col min="1843" max="1843" width="11.3984375" style="21" customWidth="1"/>
    <col min="1844" max="1845" width="11.265625" style="21" bestFit="1" customWidth="1"/>
    <col min="1846" max="1846" width="10.73046875" style="21" customWidth="1"/>
    <col min="1847" max="1847" width="5.73046875" style="21" customWidth="1"/>
    <col min="1848" max="1848" width="36" style="21" customWidth="1"/>
    <col min="1849" max="1850" width="11.59765625" style="21" customWidth="1"/>
    <col min="1851" max="1851" width="11.265625" style="21" customWidth="1"/>
    <col min="1852" max="1852" width="11" style="21" customWidth="1"/>
    <col min="1853" max="2044" width="9.1328125" style="21"/>
    <col min="2045" max="2045" width="4.265625" style="21" customWidth="1"/>
    <col min="2046" max="2046" width="37" style="21" customWidth="1"/>
    <col min="2047" max="2058" width="10.73046875" style="21" customWidth="1"/>
    <col min="2059" max="2059" width="4.73046875" style="21" customWidth="1"/>
    <col min="2060" max="2060" width="36.86328125" style="21" customWidth="1"/>
    <col min="2061" max="2072" width="10.73046875" style="21" customWidth="1"/>
    <col min="2073" max="2074" width="0" style="21" hidden="1" customWidth="1"/>
    <col min="2075" max="2075" width="4.59765625" style="21" customWidth="1"/>
    <col min="2076" max="2076" width="37.73046875" style="21" customWidth="1"/>
    <col min="2077" max="2088" width="10.73046875" style="21" customWidth="1"/>
    <col min="2089" max="2089" width="5.73046875" style="21" customWidth="1"/>
    <col min="2090" max="2090" width="36" style="21" customWidth="1"/>
    <col min="2091" max="2098" width="10.73046875" style="21" customWidth="1"/>
    <col min="2099" max="2099" width="11.3984375" style="21" customWidth="1"/>
    <col min="2100" max="2101" width="11.265625" style="21" bestFit="1" customWidth="1"/>
    <col min="2102" max="2102" width="10.73046875" style="21" customWidth="1"/>
    <col min="2103" max="2103" width="5.73046875" style="21" customWidth="1"/>
    <col min="2104" max="2104" width="36" style="21" customWidth="1"/>
    <col min="2105" max="2106" width="11.59765625" style="21" customWidth="1"/>
    <col min="2107" max="2107" width="11.265625" style="21" customWidth="1"/>
    <col min="2108" max="2108" width="11" style="21" customWidth="1"/>
    <col min="2109" max="2300" width="9.1328125" style="21"/>
    <col min="2301" max="2301" width="4.265625" style="21" customWidth="1"/>
    <col min="2302" max="2302" width="37" style="21" customWidth="1"/>
    <col min="2303" max="2314" width="10.73046875" style="21" customWidth="1"/>
    <col min="2315" max="2315" width="4.73046875" style="21" customWidth="1"/>
    <col min="2316" max="2316" width="36.86328125" style="21" customWidth="1"/>
    <col min="2317" max="2328" width="10.73046875" style="21" customWidth="1"/>
    <col min="2329" max="2330" width="0" style="21" hidden="1" customWidth="1"/>
    <col min="2331" max="2331" width="4.59765625" style="21" customWidth="1"/>
    <col min="2332" max="2332" width="37.73046875" style="21" customWidth="1"/>
    <col min="2333" max="2344" width="10.73046875" style="21" customWidth="1"/>
    <col min="2345" max="2345" width="5.73046875" style="21" customWidth="1"/>
    <col min="2346" max="2346" width="36" style="21" customWidth="1"/>
    <col min="2347" max="2354" width="10.73046875" style="21" customWidth="1"/>
    <col min="2355" max="2355" width="11.3984375" style="21" customWidth="1"/>
    <col min="2356" max="2357" width="11.265625" style="21" bestFit="1" customWidth="1"/>
    <col min="2358" max="2358" width="10.73046875" style="21" customWidth="1"/>
    <col min="2359" max="2359" width="5.73046875" style="21" customWidth="1"/>
    <col min="2360" max="2360" width="36" style="21" customWidth="1"/>
    <col min="2361" max="2362" width="11.59765625" style="21" customWidth="1"/>
    <col min="2363" max="2363" width="11.265625" style="21" customWidth="1"/>
    <col min="2364" max="2364" width="11" style="21" customWidth="1"/>
    <col min="2365" max="2556" width="9.1328125" style="21"/>
    <col min="2557" max="2557" width="4.265625" style="21" customWidth="1"/>
    <col min="2558" max="2558" width="37" style="21" customWidth="1"/>
    <col min="2559" max="2570" width="10.73046875" style="21" customWidth="1"/>
    <col min="2571" max="2571" width="4.73046875" style="21" customWidth="1"/>
    <col min="2572" max="2572" width="36.86328125" style="21" customWidth="1"/>
    <col min="2573" max="2584" width="10.73046875" style="21" customWidth="1"/>
    <col min="2585" max="2586" width="0" style="21" hidden="1" customWidth="1"/>
    <col min="2587" max="2587" width="4.59765625" style="21" customWidth="1"/>
    <col min="2588" max="2588" width="37.73046875" style="21" customWidth="1"/>
    <col min="2589" max="2600" width="10.73046875" style="21" customWidth="1"/>
    <col min="2601" max="2601" width="5.73046875" style="21" customWidth="1"/>
    <col min="2602" max="2602" width="36" style="21" customWidth="1"/>
    <col min="2603" max="2610" width="10.73046875" style="21" customWidth="1"/>
    <col min="2611" max="2611" width="11.3984375" style="21" customWidth="1"/>
    <col min="2612" max="2613" width="11.265625" style="21" bestFit="1" customWidth="1"/>
    <col min="2614" max="2614" width="10.73046875" style="21" customWidth="1"/>
    <col min="2615" max="2615" width="5.73046875" style="21" customWidth="1"/>
    <col min="2616" max="2616" width="36" style="21" customWidth="1"/>
    <col min="2617" max="2618" width="11.59765625" style="21" customWidth="1"/>
    <col min="2619" max="2619" width="11.265625" style="21" customWidth="1"/>
    <col min="2620" max="2620" width="11" style="21" customWidth="1"/>
    <col min="2621" max="2812" width="9.1328125" style="21"/>
    <col min="2813" max="2813" width="4.265625" style="21" customWidth="1"/>
    <col min="2814" max="2814" width="37" style="21" customWidth="1"/>
    <col min="2815" max="2826" width="10.73046875" style="21" customWidth="1"/>
    <col min="2827" max="2827" width="4.73046875" style="21" customWidth="1"/>
    <col min="2828" max="2828" width="36.86328125" style="21" customWidth="1"/>
    <col min="2829" max="2840" width="10.73046875" style="21" customWidth="1"/>
    <col min="2841" max="2842" width="0" style="21" hidden="1" customWidth="1"/>
    <col min="2843" max="2843" width="4.59765625" style="21" customWidth="1"/>
    <col min="2844" max="2844" width="37.73046875" style="21" customWidth="1"/>
    <col min="2845" max="2856" width="10.73046875" style="21" customWidth="1"/>
    <col min="2857" max="2857" width="5.73046875" style="21" customWidth="1"/>
    <col min="2858" max="2858" width="36" style="21" customWidth="1"/>
    <col min="2859" max="2866" width="10.73046875" style="21" customWidth="1"/>
    <col min="2867" max="2867" width="11.3984375" style="21" customWidth="1"/>
    <col min="2868" max="2869" width="11.265625" style="21" bestFit="1" customWidth="1"/>
    <col min="2870" max="2870" width="10.73046875" style="21" customWidth="1"/>
    <col min="2871" max="2871" width="5.73046875" style="21" customWidth="1"/>
    <col min="2872" max="2872" width="36" style="21" customWidth="1"/>
    <col min="2873" max="2874" width="11.59765625" style="21" customWidth="1"/>
    <col min="2875" max="2875" width="11.265625" style="21" customWidth="1"/>
    <col min="2876" max="2876" width="11" style="21" customWidth="1"/>
    <col min="2877" max="3068" width="9.1328125" style="21"/>
    <col min="3069" max="3069" width="4.265625" style="21" customWidth="1"/>
    <col min="3070" max="3070" width="37" style="21" customWidth="1"/>
    <col min="3071" max="3082" width="10.73046875" style="21" customWidth="1"/>
    <col min="3083" max="3083" width="4.73046875" style="21" customWidth="1"/>
    <col min="3084" max="3084" width="36.86328125" style="21" customWidth="1"/>
    <col min="3085" max="3096" width="10.73046875" style="21" customWidth="1"/>
    <col min="3097" max="3098" width="0" style="21" hidden="1" customWidth="1"/>
    <col min="3099" max="3099" width="4.59765625" style="21" customWidth="1"/>
    <col min="3100" max="3100" width="37.73046875" style="21" customWidth="1"/>
    <col min="3101" max="3112" width="10.73046875" style="21" customWidth="1"/>
    <col min="3113" max="3113" width="5.73046875" style="21" customWidth="1"/>
    <col min="3114" max="3114" width="36" style="21" customWidth="1"/>
    <col min="3115" max="3122" width="10.73046875" style="21" customWidth="1"/>
    <col min="3123" max="3123" width="11.3984375" style="21" customWidth="1"/>
    <col min="3124" max="3125" width="11.265625" style="21" bestFit="1" customWidth="1"/>
    <col min="3126" max="3126" width="10.73046875" style="21" customWidth="1"/>
    <col min="3127" max="3127" width="5.73046875" style="21" customWidth="1"/>
    <col min="3128" max="3128" width="36" style="21" customWidth="1"/>
    <col min="3129" max="3130" width="11.59765625" style="21" customWidth="1"/>
    <col min="3131" max="3131" width="11.265625" style="21" customWidth="1"/>
    <col min="3132" max="3132" width="11" style="21" customWidth="1"/>
    <col min="3133" max="3324" width="9.1328125" style="21"/>
    <col min="3325" max="3325" width="4.265625" style="21" customWidth="1"/>
    <col min="3326" max="3326" width="37" style="21" customWidth="1"/>
    <col min="3327" max="3338" width="10.73046875" style="21" customWidth="1"/>
    <col min="3339" max="3339" width="4.73046875" style="21" customWidth="1"/>
    <col min="3340" max="3340" width="36.86328125" style="21" customWidth="1"/>
    <col min="3341" max="3352" width="10.73046875" style="21" customWidth="1"/>
    <col min="3353" max="3354" width="0" style="21" hidden="1" customWidth="1"/>
    <col min="3355" max="3355" width="4.59765625" style="21" customWidth="1"/>
    <col min="3356" max="3356" width="37.73046875" style="21" customWidth="1"/>
    <col min="3357" max="3368" width="10.73046875" style="21" customWidth="1"/>
    <col min="3369" max="3369" width="5.73046875" style="21" customWidth="1"/>
    <col min="3370" max="3370" width="36" style="21" customWidth="1"/>
    <col min="3371" max="3378" width="10.73046875" style="21" customWidth="1"/>
    <col min="3379" max="3379" width="11.3984375" style="21" customWidth="1"/>
    <col min="3380" max="3381" width="11.265625" style="21" bestFit="1" customWidth="1"/>
    <col min="3382" max="3382" width="10.73046875" style="21" customWidth="1"/>
    <col min="3383" max="3383" width="5.73046875" style="21" customWidth="1"/>
    <col min="3384" max="3384" width="36" style="21" customWidth="1"/>
    <col min="3385" max="3386" width="11.59765625" style="21" customWidth="1"/>
    <col min="3387" max="3387" width="11.265625" style="21" customWidth="1"/>
    <col min="3388" max="3388" width="11" style="21" customWidth="1"/>
    <col min="3389" max="3580" width="9.1328125" style="21"/>
    <col min="3581" max="3581" width="4.265625" style="21" customWidth="1"/>
    <col min="3582" max="3582" width="37" style="21" customWidth="1"/>
    <col min="3583" max="3594" width="10.73046875" style="21" customWidth="1"/>
    <col min="3595" max="3595" width="4.73046875" style="21" customWidth="1"/>
    <col min="3596" max="3596" width="36.86328125" style="21" customWidth="1"/>
    <col min="3597" max="3608" width="10.73046875" style="21" customWidth="1"/>
    <col min="3609" max="3610" width="0" style="21" hidden="1" customWidth="1"/>
    <col min="3611" max="3611" width="4.59765625" style="21" customWidth="1"/>
    <col min="3612" max="3612" width="37.73046875" style="21" customWidth="1"/>
    <col min="3613" max="3624" width="10.73046875" style="21" customWidth="1"/>
    <col min="3625" max="3625" width="5.73046875" style="21" customWidth="1"/>
    <col min="3626" max="3626" width="36" style="21" customWidth="1"/>
    <col min="3627" max="3634" width="10.73046875" style="21" customWidth="1"/>
    <col min="3635" max="3635" width="11.3984375" style="21" customWidth="1"/>
    <col min="3636" max="3637" width="11.265625" style="21" bestFit="1" customWidth="1"/>
    <col min="3638" max="3638" width="10.73046875" style="21" customWidth="1"/>
    <col min="3639" max="3639" width="5.73046875" style="21" customWidth="1"/>
    <col min="3640" max="3640" width="36" style="21" customWidth="1"/>
    <col min="3641" max="3642" width="11.59765625" style="21" customWidth="1"/>
    <col min="3643" max="3643" width="11.265625" style="21" customWidth="1"/>
    <col min="3644" max="3644" width="11" style="21" customWidth="1"/>
    <col min="3645" max="3836" width="9.1328125" style="21"/>
    <col min="3837" max="3837" width="4.265625" style="21" customWidth="1"/>
    <col min="3838" max="3838" width="37" style="21" customWidth="1"/>
    <col min="3839" max="3850" width="10.73046875" style="21" customWidth="1"/>
    <col min="3851" max="3851" width="4.73046875" style="21" customWidth="1"/>
    <col min="3852" max="3852" width="36.86328125" style="21" customWidth="1"/>
    <col min="3853" max="3864" width="10.73046875" style="21" customWidth="1"/>
    <col min="3865" max="3866" width="0" style="21" hidden="1" customWidth="1"/>
    <col min="3867" max="3867" width="4.59765625" style="21" customWidth="1"/>
    <col min="3868" max="3868" width="37.73046875" style="21" customWidth="1"/>
    <col min="3869" max="3880" width="10.73046875" style="21" customWidth="1"/>
    <col min="3881" max="3881" width="5.73046875" style="21" customWidth="1"/>
    <col min="3882" max="3882" width="36" style="21" customWidth="1"/>
    <col min="3883" max="3890" width="10.73046875" style="21" customWidth="1"/>
    <col min="3891" max="3891" width="11.3984375" style="21" customWidth="1"/>
    <col min="3892" max="3893" width="11.265625" style="21" bestFit="1" customWidth="1"/>
    <col min="3894" max="3894" width="10.73046875" style="21" customWidth="1"/>
    <col min="3895" max="3895" width="5.73046875" style="21" customWidth="1"/>
    <col min="3896" max="3896" width="36" style="21" customWidth="1"/>
    <col min="3897" max="3898" width="11.59765625" style="21" customWidth="1"/>
    <col min="3899" max="3899" width="11.265625" style="21" customWidth="1"/>
    <col min="3900" max="3900" width="11" style="21" customWidth="1"/>
    <col min="3901" max="4092" width="9.1328125" style="21"/>
    <col min="4093" max="4093" width="4.265625" style="21" customWidth="1"/>
    <col min="4094" max="4094" width="37" style="21" customWidth="1"/>
    <col min="4095" max="4106" width="10.73046875" style="21" customWidth="1"/>
    <col min="4107" max="4107" width="4.73046875" style="21" customWidth="1"/>
    <col min="4108" max="4108" width="36.86328125" style="21" customWidth="1"/>
    <col min="4109" max="4120" width="10.73046875" style="21" customWidth="1"/>
    <col min="4121" max="4122" width="0" style="21" hidden="1" customWidth="1"/>
    <col min="4123" max="4123" width="4.59765625" style="21" customWidth="1"/>
    <col min="4124" max="4124" width="37.73046875" style="21" customWidth="1"/>
    <col min="4125" max="4136" width="10.73046875" style="21" customWidth="1"/>
    <col min="4137" max="4137" width="5.73046875" style="21" customWidth="1"/>
    <col min="4138" max="4138" width="36" style="21" customWidth="1"/>
    <col min="4139" max="4146" width="10.73046875" style="21" customWidth="1"/>
    <col min="4147" max="4147" width="11.3984375" style="21" customWidth="1"/>
    <col min="4148" max="4149" width="11.265625" style="21" bestFit="1" customWidth="1"/>
    <col min="4150" max="4150" width="10.73046875" style="21" customWidth="1"/>
    <col min="4151" max="4151" width="5.73046875" style="21" customWidth="1"/>
    <col min="4152" max="4152" width="36" style="21" customWidth="1"/>
    <col min="4153" max="4154" width="11.59765625" style="21" customWidth="1"/>
    <col min="4155" max="4155" width="11.265625" style="21" customWidth="1"/>
    <col min="4156" max="4156" width="11" style="21" customWidth="1"/>
    <col min="4157" max="4348" width="9.1328125" style="21"/>
    <col min="4349" max="4349" width="4.265625" style="21" customWidth="1"/>
    <col min="4350" max="4350" width="37" style="21" customWidth="1"/>
    <col min="4351" max="4362" width="10.73046875" style="21" customWidth="1"/>
    <col min="4363" max="4363" width="4.73046875" style="21" customWidth="1"/>
    <col min="4364" max="4364" width="36.86328125" style="21" customWidth="1"/>
    <col min="4365" max="4376" width="10.73046875" style="21" customWidth="1"/>
    <col min="4377" max="4378" width="0" style="21" hidden="1" customWidth="1"/>
    <col min="4379" max="4379" width="4.59765625" style="21" customWidth="1"/>
    <col min="4380" max="4380" width="37.73046875" style="21" customWidth="1"/>
    <col min="4381" max="4392" width="10.73046875" style="21" customWidth="1"/>
    <col min="4393" max="4393" width="5.73046875" style="21" customWidth="1"/>
    <col min="4394" max="4394" width="36" style="21" customWidth="1"/>
    <col min="4395" max="4402" width="10.73046875" style="21" customWidth="1"/>
    <col min="4403" max="4403" width="11.3984375" style="21" customWidth="1"/>
    <col min="4404" max="4405" width="11.265625" style="21" bestFit="1" customWidth="1"/>
    <col min="4406" max="4406" width="10.73046875" style="21" customWidth="1"/>
    <col min="4407" max="4407" width="5.73046875" style="21" customWidth="1"/>
    <col min="4408" max="4408" width="36" style="21" customWidth="1"/>
    <col min="4409" max="4410" width="11.59765625" style="21" customWidth="1"/>
    <col min="4411" max="4411" width="11.265625" style="21" customWidth="1"/>
    <col min="4412" max="4412" width="11" style="21" customWidth="1"/>
    <col min="4413" max="4604" width="9.1328125" style="21"/>
    <col min="4605" max="4605" width="4.265625" style="21" customWidth="1"/>
    <col min="4606" max="4606" width="37" style="21" customWidth="1"/>
    <col min="4607" max="4618" width="10.73046875" style="21" customWidth="1"/>
    <col min="4619" max="4619" width="4.73046875" style="21" customWidth="1"/>
    <col min="4620" max="4620" width="36.86328125" style="21" customWidth="1"/>
    <col min="4621" max="4632" width="10.73046875" style="21" customWidth="1"/>
    <col min="4633" max="4634" width="0" style="21" hidden="1" customWidth="1"/>
    <col min="4635" max="4635" width="4.59765625" style="21" customWidth="1"/>
    <col min="4636" max="4636" width="37.73046875" style="21" customWidth="1"/>
    <col min="4637" max="4648" width="10.73046875" style="21" customWidth="1"/>
    <col min="4649" max="4649" width="5.73046875" style="21" customWidth="1"/>
    <col min="4650" max="4650" width="36" style="21" customWidth="1"/>
    <col min="4651" max="4658" width="10.73046875" style="21" customWidth="1"/>
    <col min="4659" max="4659" width="11.3984375" style="21" customWidth="1"/>
    <col min="4660" max="4661" width="11.265625" style="21" bestFit="1" customWidth="1"/>
    <col min="4662" max="4662" width="10.73046875" style="21" customWidth="1"/>
    <col min="4663" max="4663" width="5.73046875" style="21" customWidth="1"/>
    <col min="4664" max="4664" width="36" style="21" customWidth="1"/>
    <col min="4665" max="4666" width="11.59765625" style="21" customWidth="1"/>
    <col min="4667" max="4667" width="11.265625" style="21" customWidth="1"/>
    <col min="4668" max="4668" width="11" style="21" customWidth="1"/>
    <col min="4669" max="4860" width="9.1328125" style="21"/>
    <col min="4861" max="4861" width="4.265625" style="21" customWidth="1"/>
    <col min="4862" max="4862" width="37" style="21" customWidth="1"/>
    <col min="4863" max="4874" width="10.73046875" style="21" customWidth="1"/>
    <col min="4875" max="4875" width="4.73046875" style="21" customWidth="1"/>
    <col min="4876" max="4876" width="36.86328125" style="21" customWidth="1"/>
    <col min="4877" max="4888" width="10.73046875" style="21" customWidth="1"/>
    <col min="4889" max="4890" width="0" style="21" hidden="1" customWidth="1"/>
    <col min="4891" max="4891" width="4.59765625" style="21" customWidth="1"/>
    <col min="4892" max="4892" width="37.73046875" style="21" customWidth="1"/>
    <col min="4893" max="4904" width="10.73046875" style="21" customWidth="1"/>
    <col min="4905" max="4905" width="5.73046875" style="21" customWidth="1"/>
    <col min="4906" max="4906" width="36" style="21" customWidth="1"/>
    <col min="4907" max="4914" width="10.73046875" style="21" customWidth="1"/>
    <col min="4915" max="4915" width="11.3984375" style="21" customWidth="1"/>
    <col min="4916" max="4917" width="11.265625" style="21" bestFit="1" customWidth="1"/>
    <col min="4918" max="4918" width="10.73046875" style="21" customWidth="1"/>
    <col min="4919" max="4919" width="5.73046875" style="21" customWidth="1"/>
    <col min="4920" max="4920" width="36" style="21" customWidth="1"/>
    <col min="4921" max="4922" width="11.59765625" style="21" customWidth="1"/>
    <col min="4923" max="4923" width="11.265625" style="21" customWidth="1"/>
    <col min="4924" max="4924" width="11" style="21" customWidth="1"/>
    <col min="4925" max="5116" width="9.1328125" style="21"/>
    <col min="5117" max="5117" width="4.265625" style="21" customWidth="1"/>
    <col min="5118" max="5118" width="37" style="21" customWidth="1"/>
    <col min="5119" max="5130" width="10.73046875" style="21" customWidth="1"/>
    <col min="5131" max="5131" width="4.73046875" style="21" customWidth="1"/>
    <col min="5132" max="5132" width="36.86328125" style="21" customWidth="1"/>
    <col min="5133" max="5144" width="10.73046875" style="21" customWidth="1"/>
    <col min="5145" max="5146" width="0" style="21" hidden="1" customWidth="1"/>
    <col min="5147" max="5147" width="4.59765625" style="21" customWidth="1"/>
    <col min="5148" max="5148" width="37.73046875" style="21" customWidth="1"/>
    <col min="5149" max="5160" width="10.73046875" style="21" customWidth="1"/>
    <col min="5161" max="5161" width="5.73046875" style="21" customWidth="1"/>
    <col min="5162" max="5162" width="36" style="21" customWidth="1"/>
    <col min="5163" max="5170" width="10.73046875" style="21" customWidth="1"/>
    <col min="5171" max="5171" width="11.3984375" style="21" customWidth="1"/>
    <col min="5172" max="5173" width="11.265625" style="21" bestFit="1" customWidth="1"/>
    <col min="5174" max="5174" width="10.73046875" style="21" customWidth="1"/>
    <col min="5175" max="5175" width="5.73046875" style="21" customWidth="1"/>
    <col min="5176" max="5176" width="36" style="21" customWidth="1"/>
    <col min="5177" max="5178" width="11.59765625" style="21" customWidth="1"/>
    <col min="5179" max="5179" width="11.265625" style="21" customWidth="1"/>
    <col min="5180" max="5180" width="11" style="21" customWidth="1"/>
    <col min="5181" max="5372" width="9.1328125" style="21"/>
    <col min="5373" max="5373" width="4.265625" style="21" customWidth="1"/>
    <col min="5374" max="5374" width="37" style="21" customWidth="1"/>
    <col min="5375" max="5386" width="10.73046875" style="21" customWidth="1"/>
    <col min="5387" max="5387" width="4.73046875" style="21" customWidth="1"/>
    <col min="5388" max="5388" width="36.86328125" style="21" customWidth="1"/>
    <col min="5389" max="5400" width="10.73046875" style="21" customWidth="1"/>
    <col min="5401" max="5402" width="0" style="21" hidden="1" customWidth="1"/>
    <col min="5403" max="5403" width="4.59765625" style="21" customWidth="1"/>
    <col min="5404" max="5404" width="37.73046875" style="21" customWidth="1"/>
    <col min="5405" max="5416" width="10.73046875" style="21" customWidth="1"/>
    <col min="5417" max="5417" width="5.73046875" style="21" customWidth="1"/>
    <col min="5418" max="5418" width="36" style="21" customWidth="1"/>
    <col min="5419" max="5426" width="10.73046875" style="21" customWidth="1"/>
    <col min="5427" max="5427" width="11.3984375" style="21" customWidth="1"/>
    <col min="5428" max="5429" width="11.265625" style="21" bestFit="1" customWidth="1"/>
    <col min="5430" max="5430" width="10.73046875" style="21" customWidth="1"/>
    <col min="5431" max="5431" width="5.73046875" style="21" customWidth="1"/>
    <col min="5432" max="5432" width="36" style="21" customWidth="1"/>
    <col min="5433" max="5434" width="11.59765625" style="21" customWidth="1"/>
    <col min="5435" max="5435" width="11.265625" style="21" customWidth="1"/>
    <col min="5436" max="5436" width="11" style="21" customWidth="1"/>
    <col min="5437" max="5628" width="9.1328125" style="21"/>
    <col min="5629" max="5629" width="4.265625" style="21" customWidth="1"/>
    <col min="5630" max="5630" width="37" style="21" customWidth="1"/>
    <col min="5631" max="5642" width="10.73046875" style="21" customWidth="1"/>
    <col min="5643" max="5643" width="4.73046875" style="21" customWidth="1"/>
    <col min="5644" max="5644" width="36.86328125" style="21" customWidth="1"/>
    <col min="5645" max="5656" width="10.73046875" style="21" customWidth="1"/>
    <col min="5657" max="5658" width="0" style="21" hidden="1" customWidth="1"/>
    <col min="5659" max="5659" width="4.59765625" style="21" customWidth="1"/>
    <col min="5660" max="5660" width="37.73046875" style="21" customWidth="1"/>
    <col min="5661" max="5672" width="10.73046875" style="21" customWidth="1"/>
    <col min="5673" max="5673" width="5.73046875" style="21" customWidth="1"/>
    <col min="5674" max="5674" width="36" style="21" customWidth="1"/>
    <col min="5675" max="5682" width="10.73046875" style="21" customWidth="1"/>
    <col min="5683" max="5683" width="11.3984375" style="21" customWidth="1"/>
    <col min="5684" max="5685" width="11.265625" style="21" bestFit="1" customWidth="1"/>
    <col min="5686" max="5686" width="10.73046875" style="21" customWidth="1"/>
    <col min="5687" max="5687" width="5.73046875" style="21" customWidth="1"/>
    <col min="5688" max="5688" width="36" style="21" customWidth="1"/>
    <col min="5689" max="5690" width="11.59765625" style="21" customWidth="1"/>
    <col min="5691" max="5691" width="11.265625" style="21" customWidth="1"/>
    <col min="5692" max="5692" width="11" style="21" customWidth="1"/>
    <col min="5693" max="5884" width="9.1328125" style="21"/>
    <col min="5885" max="5885" width="4.265625" style="21" customWidth="1"/>
    <col min="5886" max="5886" width="37" style="21" customWidth="1"/>
    <col min="5887" max="5898" width="10.73046875" style="21" customWidth="1"/>
    <col min="5899" max="5899" width="4.73046875" style="21" customWidth="1"/>
    <col min="5900" max="5900" width="36.86328125" style="21" customWidth="1"/>
    <col min="5901" max="5912" width="10.73046875" style="21" customWidth="1"/>
    <col min="5913" max="5914" width="0" style="21" hidden="1" customWidth="1"/>
    <col min="5915" max="5915" width="4.59765625" style="21" customWidth="1"/>
    <col min="5916" max="5916" width="37.73046875" style="21" customWidth="1"/>
    <col min="5917" max="5928" width="10.73046875" style="21" customWidth="1"/>
    <col min="5929" max="5929" width="5.73046875" style="21" customWidth="1"/>
    <col min="5930" max="5930" width="36" style="21" customWidth="1"/>
    <col min="5931" max="5938" width="10.73046875" style="21" customWidth="1"/>
    <col min="5939" max="5939" width="11.3984375" style="21" customWidth="1"/>
    <col min="5940" max="5941" width="11.265625" style="21" bestFit="1" customWidth="1"/>
    <col min="5942" max="5942" width="10.73046875" style="21" customWidth="1"/>
    <col min="5943" max="5943" width="5.73046875" style="21" customWidth="1"/>
    <col min="5944" max="5944" width="36" style="21" customWidth="1"/>
    <col min="5945" max="5946" width="11.59765625" style="21" customWidth="1"/>
    <col min="5947" max="5947" width="11.265625" style="21" customWidth="1"/>
    <col min="5948" max="5948" width="11" style="21" customWidth="1"/>
    <col min="5949" max="6140" width="9.1328125" style="21"/>
    <col min="6141" max="6141" width="4.265625" style="21" customWidth="1"/>
    <col min="6142" max="6142" width="37" style="21" customWidth="1"/>
    <col min="6143" max="6154" width="10.73046875" style="21" customWidth="1"/>
    <col min="6155" max="6155" width="4.73046875" style="21" customWidth="1"/>
    <col min="6156" max="6156" width="36.86328125" style="21" customWidth="1"/>
    <col min="6157" max="6168" width="10.73046875" style="21" customWidth="1"/>
    <col min="6169" max="6170" width="0" style="21" hidden="1" customWidth="1"/>
    <col min="6171" max="6171" width="4.59765625" style="21" customWidth="1"/>
    <col min="6172" max="6172" width="37.73046875" style="21" customWidth="1"/>
    <col min="6173" max="6184" width="10.73046875" style="21" customWidth="1"/>
    <col min="6185" max="6185" width="5.73046875" style="21" customWidth="1"/>
    <col min="6186" max="6186" width="36" style="21" customWidth="1"/>
    <col min="6187" max="6194" width="10.73046875" style="21" customWidth="1"/>
    <col min="6195" max="6195" width="11.3984375" style="21" customWidth="1"/>
    <col min="6196" max="6197" width="11.265625" style="21" bestFit="1" customWidth="1"/>
    <col min="6198" max="6198" width="10.73046875" style="21" customWidth="1"/>
    <col min="6199" max="6199" width="5.73046875" style="21" customWidth="1"/>
    <col min="6200" max="6200" width="36" style="21" customWidth="1"/>
    <col min="6201" max="6202" width="11.59765625" style="21" customWidth="1"/>
    <col min="6203" max="6203" width="11.265625" style="21" customWidth="1"/>
    <col min="6204" max="6204" width="11" style="21" customWidth="1"/>
    <col min="6205" max="6396" width="9.1328125" style="21"/>
    <col min="6397" max="6397" width="4.265625" style="21" customWidth="1"/>
    <col min="6398" max="6398" width="37" style="21" customWidth="1"/>
    <col min="6399" max="6410" width="10.73046875" style="21" customWidth="1"/>
    <col min="6411" max="6411" width="4.73046875" style="21" customWidth="1"/>
    <col min="6412" max="6412" width="36.86328125" style="21" customWidth="1"/>
    <col min="6413" max="6424" width="10.73046875" style="21" customWidth="1"/>
    <col min="6425" max="6426" width="0" style="21" hidden="1" customWidth="1"/>
    <col min="6427" max="6427" width="4.59765625" style="21" customWidth="1"/>
    <col min="6428" max="6428" width="37.73046875" style="21" customWidth="1"/>
    <col min="6429" max="6440" width="10.73046875" style="21" customWidth="1"/>
    <col min="6441" max="6441" width="5.73046875" style="21" customWidth="1"/>
    <col min="6442" max="6442" width="36" style="21" customWidth="1"/>
    <col min="6443" max="6450" width="10.73046875" style="21" customWidth="1"/>
    <col min="6451" max="6451" width="11.3984375" style="21" customWidth="1"/>
    <col min="6452" max="6453" width="11.265625" style="21" bestFit="1" customWidth="1"/>
    <col min="6454" max="6454" width="10.73046875" style="21" customWidth="1"/>
    <col min="6455" max="6455" width="5.73046875" style="21" customWidth="1"/>
    <col min="6456" max="6456" width="36" style="21" customWidth="1"/>
    <col min="6457" max="6458" width="11.59765625" style="21" customWidth="1"/>
    <col min="6459" max="6459" width="11.265625" style="21" customWidth="1"/>
    <col min="6460" max="6460" width="11" style="21" customWidth="1"/>
    <col min="6461" max="6652" width="9.1328125" style="21"/>
    <col min="6653" max="6653" width="4.265625" style="21" customWidth="1"/>
    <col min="6654" max="6654" width="37" style="21" customWidth="1"/>
    <col min="6655" max="6666" width="10.73046875" style="21" customWidth="1"/>
    <col min="6667" max="6667" width="4.73046875" style="21" customWidth="1"/>
    <col min="6668" max="6668" width="36.86328125" style="21" customWidth="1"/>
    <col min="6669" max="6680" width="10.73046875" style="21" customWidth="1"/>
    <col min="6681" max="6682" width="0" style="21" hidden="1" customWidth="1"/>
    <col min="6683" max="6683" width="4.59765625" style="21" customWidth="1"/>
    <col min="6684" max="6684" width="37.73046875" style="21" customWidth="1"/>
    <col min="6685" max="6696" width="10.73046875" style="21" customWidth="1"/>
    <col min="6697" max="6697" width="5.73046875" style="21" customWidth="1"/>
    <col min="6698" max="6698" width="36" style="21" customWidth="1"/>
    <col min="6699" max="6706" width="10.73046875" style="21" customWidth="1"/>
    <col min="6707" max="6707" width="11.3984375" style="21" customWidth="1"/>
    <col min="6708" max="6709" width="11.265625" style="21" bestFit="1" customWidth="1"/>
    <col min="6710" max="6710" width="10.73046875" style="21" customWidth="1"/>
    <col min="6711" max="6711" width="5.73046875" style="21" customWidth="1"/>
    <col min="6712" max="6712" width="36" style="21" customWidth="1"/>
    <col min="6713" max="6714" width="11.59765625" style="21" customWidth="1"/>
    <col min="6715" max="6715" width="11.265625" style="21" customWidth="1"/>
    <col min="6716" max="6716" width="11" style="21" customWidth="1"/>
    <col min="6717" max="6908" width="9.1328125" style="21"/>
    <col min="6909" max="6909" width="4.265625" style="21" customWidth="1"/>
    <col min="6910" max="6910" width="37" style="21" customWidth="1"/>
    <col min="6911" max="6922" width="10.73046875" style="21" customWidth="1"/>
    <col min="6923" max="6923" width="4.73046875" style="21" customWidth="1"/>
    <col min="6924" max="6924" width="36.86328125" style="21" customWidth="1"/>
    <col min="6925" max="6936" width="10.73046875" style="21" customWidth="1"/>
    <col min="6937" max="6938" width="0" style="21" hidden="1" customWidth="1"/>
    <col min="6939" max="6939" width="4.59765625" style="21" customWidth="1"/>
    <col min="6940" max="6940" width="37.73046875" style="21" customWidth="1"/>
    <col min="6941" max="6952" width="10.73046875" style="21" customWidth="1"/>
    <col min="6953" max="6953" width="5.73046875" style="21" customWidth="1"/>
    <col min="6954" max="6954" width="36" style="21" customWidth="1"/>
    <col min="6955" max="6962" width="10.73046875" style="21" customWidth="1"/>
    <col min="6963" max="6963" width="11.3984375" style="21" customWidth="1"/>
    <col min="6964" max="6965" width="11.265625" style="21" bestFit="1" customWidth="1"/>
    <col min="6966" max="6966" width="10.73046875" style="21" customWidth="1"/>
    <col min="6967" max="6967" width="5.73046875" style="21" customWidth="1"/>
    <col min="6968" max="6968" width="36" style="21" customWidth="1"/>
    <col min="6969" max="6970" width="11.59765625" style="21" customWidth="1"/>
    <col min="6971" max="6971" width="11.265625" style="21" customWidth="1"/>
    <col min="6972" max="6972" width="11" style="21" customWidth="1"/>
    <col min="6973" max="7164" width="9.1328125" style="21"/>
    <col min="7165" max="7165" width="4.265625" style="21" customWidth="1"/>
    <col min="7166" max="7166" width="37" style="21" customWidth="1"/>
    <col min="7167" max="7178" width="10.73046875" style="21" customWidth="1"/>
    <col min="7179" max="7179" width="4.73046875" style="21" customWidth="1"/>
    <col min="7180" max="7180" width="36.86328125" style="21" customWidth="1"/>
    <col min="7181" max="7192" width="10.73046875" style="21" customWidth="1"/>
    <col min="7193" max="7194" width="0" style="21" hidden="1" customWidth="1"/>
    <col min="7195" max="7195" width="4.59765625" style="21" customWidth="1"/>
    <col min="7196" max="7196" width="37.73046875" style="21" customWidth="1"/>
    <col min="7197" max="7208" width="10.73046875" style="21" customWidth="1"/>
    <col min="7209" max="7209" width="5.73046875" style="21" customWidth="1"/>
    <col min="7210" max="7210" width="36" style="21" customWidth="1"/>
    <col min="7211" max="7218" width="10.73046875" style="21" customWidth="1"/>
    <col min="7219" max="7219" width="11.3984375" style="21" customWidth="1"/>
    <col min="7220" max="7221" width="11.265625" style="21" bestFit="1" customWidth="1"/>
    <col min="7222" max="7222" width="10.73046875" style="21" customWidth="1"/>
    <col min="7223" max="7223" width="5.73046875" style="21" customWidth="1"/>
    <col min="7224" max="7224" width="36" style="21" customWidth="1"/>
    <col min="7225" max="7226" width="11.59765625" style="21" customWidth="1"/>
    <col min="7227" max="7227" width="11.265625" style="21" customWidth="1"/>
    <col min="7228" max="7228" width="11" style="21" customWidth="1"/>
    <col min="7229" max="7420" width="9.1328125" style="21"/>
    <col min="7421" max="7421" width="4.265625" style="21" customWidth="1"/>
    <col min="7422" max="7422" width="37" style="21" customWidth="1"/>
    <col min="7423" max="7434" width="10.73046875" style="21" customWidth="1"/>
    <col min="7435" max="7435" width="4.73046875" style="21" customWidth="1"/>
    <col min="7436" max="7436" width="36.86328125" style="21" customWidth="1"/>
    <col min="7437" max="7448" width="10.73046875" style="21" customWidth="1"/>
    <col min="7449" max="7450" width="0" style="21" hidden="1" customWidth="1"/>
    <col min="7451" max="7451" width="4.59765625" style="21" customWidth="1"/>
    <col min="7452" max="7452" width="37.73046875" style="21" customWidth="1"/>
    <col min="7453" max="7464" width="10.73046875" style="21" customWidth="1"/>
    <col min="7465" max="7465" width="5.73046875" style="21" customWidth="1"/>
    <col min="7466" max="7466" width="36" style="21" customWidth="1"/>
    <col min="7467" max="7474" width="10.73046875" style="21" customWidth="1"/>
    <col min="7475" max="7475" width="11.3984375" style="21" customWidth="1"/>
    <col min="7476" max="7477" width="11.265625" style="21" bestFit="1" customWidth="1"/>
    <col min="7478" max="7478" width="10.73046875" style="21" customWidth="1"/>
    <col min="7479" max="7479" width="5.73046875" style="21" customWidth="1"/>
    <col min="7480" max="7480" width="36" style="21" customWidth="1"/>
    <col min="7481" max="7482" width="11.59765625" style="21" customWidth="1"/>
    <col min="7483" max="7483" width="11.265625" style="21" customWidth="1"/>
    <col min="7484" max="7484" width="11" style="21" customWidth="1"/>
    <col min="7485" max="7676" width="9.1328125" style="21"/>
    <col min="7677" max="7677" width="4.265625" style="21" customWidth="1"/>
    <col min="7678" max="7678" width="37" style="21" customWidth="1"/>
    <col min="7679" max="7690" width="10.73046875" style="21" customWidth="1"/>
    <col min="7691" max="7691" width="4.73046875" style="21" customWidth="1"/>
    <col min="7692" max="7692" width="36.86328125" style="21" customWidth="1"/>
    <col min="7693" max="7704" width="10.73046875" style="21" customWidth="1"/>
    <col min="7705" max="7706" width="0" style="21" hidden="1" customWidth="1"/>
    <col min="7707" max="7707" width="4.59765625" style="21" customWidth="1"/>
    <col min="7708" max="7708" width="37.73046875" style="21" customWidth="1"/>
    <col min="7709" max="7720" width="10.73046875" style="21" customWidth="1"/>
    <col min="7721" max="7721" width="5.73046875" style="21" customWidth="1"/>
    <col min="7722" max="7722" width="36" style="21" customWidth="1"/>
    <col min="7723" max="7730" width="10.73046875" style="21" customWidth="1"/>
    <col min="7731" max="7731" width="11.3984375" style="21" customWidth="1"/>
    <col min="7732" max="7733" width="11.265625" style="21" bestFit="1" customWidth="1"/>
    <col min="7734" max="7734" width="10.73046875" style="21" customWidth="1"/>
    <col min="7735" max="7735" width="5.73046875" style="21" customWidth="1"/>
    <col min="7736" max="7736" width="36" style="21" customWidth="1"/>
    <col min="7737" max="7738" width="11.59765625" style="21" customWidth="1"/>
    <col min="7739" max="7739" width="11.265625" style="21" customWidth="1"/>
    <col min="7740" max="7740" width="11" style="21" customWidth="1"/>
    <col min="7741" max="7932" width="9.1328125" style="21"/>
    <col min="7933" max="7933" width="4.265625" style="21" customWidth="1"/>
    <col min="7934" max="7934" width="37" style="21" customWidth="1"/>
    <col min="7935" max="7946" width="10.73046875" style="21" customWidth="1"/>
    <col min="7947" max="7947" width="4.73046875" style="21" customWidth="1"/>
    <col min="7948" max="7948" width="36.86328125" style="21" customWidth="1"/>
    <col min="7949" max="7960" width="10.73046875" style="21" customWidth="1"/>
    <col min="7961" max="7962" width="0" style="21" hidden="1" customWidth="1"/>
    <col min="7963" max="7963" width="4.59765625" style="21" customWidth="1"/>
    <col min="7964" max="7964" width="37.73046875" style="21" customWidth="1"/>
    <col min="7965" max="7976" width="10.73046875" style="21" customWidth="1"/>
    <col min="7977" max="7977" width="5.73046875" style="21" customWidth="1"/>
    <col min="7978" max="7978" width="36" style="21" customWidth="1"/>
    <col min="7979" max="7986" width="10.73046875" style="21" customWidth="1"/>
    <col min="7987" max="7987" width="11.3984375" style="21" customWidth="1"/>
    <col min="7988" max="7989" width="11.265625" style="21" bestFit="1" customWidth="1"/>
    <col min="7990" max="7990" width="10.73046875" style="21" customWidth="1"/>
    <col min="7991" max="7991" width="5.73046875" style="21" customWidth="1"/>
    <col min="7992" max="7992" width="36" style="21" customWidth="1"/>
    <col min="7993" max="7994" width="11.59765625" style="21" customWidth="1"/>
    <col min="7995" max="7995" width="11.265625" style="21" customWidth="1"/>
    <col min="7996" max="7996" width="11" style="21" customWidth="1"/>
    <col min="7997" max="8188" width="9.1328125" style="21"/>
    <col min="8189" max="8189" width="4.265625" style="21" customWidth="1"/>
    <col min="8190" max="8190" width="37" style="21" customWidth="1"/>
    <col min="8191" max="8202" width="10.73046875" style="21" customWidth="1"/>
    <col min="8203" max="8203" width="4.73046875" style="21" customWidth="1"/>
    <col min="8204" max="8204" width="36.86328125" style="21" customWidth="1"/>
    <col min="8205" max="8216" width="10.73046875" style="21" customWidth="1"/>
    <col min="8217" max="8218" width="0" style="21" hidden="1" customWidth="1"/>
    <col min="8219" max="8219" width="4.59765625" style="21" customWidth="1"/>
    <col min="8220" max="8220" width="37.73046875" style="21" customWidth="1"/>
    <col min="8221" max="8232" width="10.73046875" style="21" customWidth="1"/>
    <col min="8233" max="8233" width="5.73046875" style="21" customWidth="1"/>
    <col min="8234" max="8234" width="36" style="21" customWidth="1"/>
    <col min="8235" max="8242" width="10.73046875" style="21" customWidth="1"/>
    <col min="8243" max="8243" width="11.3984375" style="21" customWidth="1"/>
    <col min="8244" max="8245" width="11.265625" style="21" bestFit="1" customWidth="1"/>
    <col min="8246" max="8246" width="10.73046875" style="21" customWidth="1"/>
    <col min="8247" max="8247" width="5.73046875" style="21" customWidth="1"/>
    <col min="8248" max="8248" width="36" style="21" customWidth="1"/>
    <col min="8249" max="8250" width="11.59765625" style="21" customWidth="1"/>
    <col min="8251" max="8251" width="11.265625" style="21" customWidth="1"/>
    <col min="8252" max="8252" width="11" style="21" customWidth="1"/>
    <col min="8253" max="8444" width="9.1328125" style="21"/>
    <col min="8445" max="8445" width="4.265625" style="21" customWidth="1"/>
    <col min="8446" max="8446" width="37" style="21" customWidth="1"/>
    <col min="8447" max="8458" width="10.73046875" style="21" customWidth="1"/>
    <col min="8459" max="8459" width="4.73046875" style="21" customWidth="1"/>
    <col min="8460" max="8460" width="36.86328125" style="21" customWidth="1"/>
    <col min="8461" max="8472" width="10.73046875" style="21" customWidth="1"/>
    <col min="8473" max="8474" width="0" style="21" hidden="1" customWidth="1"/>
    <col min="8475" max="8475" width="4.59765625" style="21" customWidth="1"/>
    <col min="8476" max="8476" width="37.73046875" style="21" customWidth="1"/>
    <col min="8477" max="8488" width="10.73046875" style="21" customWidth="1"/>
    <col min="8489" max="8489" width="5.73046875" style="21" customWidth="1"/>
    <col min="8490" max="8490" width="36" style="21" customWidth="1"/>
    <col min="8491" max="8498" width="10.73046875" style="21" customWidth="1"/>
    <col min="8499" max="8499" width="11.3984375" style="21" customWidth="1"/>
    <col min="8500" max="8501" width="11.265625" style="21" bestFit="1" customWidth="1"/>
    <col min="8502" max="8502" width="10.73046875" style="21" customWidth="1"/>
    <col min="8503" max="8503" width="5.73046875" style="21" customWidth="1"/>
    <col min="8504" max="8504" width="36" style="21" customWidth="1"/>
    <col min="8505" max="8506" width="11.59765625" style="21" customWidth="1"/>
    <col min="8507" max="8507" width="11.265625" style="21" customWidth="1"/>
    <col min="8508" max="8508" width="11" style="21" customWidth="1"/>
    <col min="8509" max="8700" width="9.1328125" style="21"/>
    <col min="8701" max="8701" width="4.265625" style="21" customWidth="1"/>
    <col min="8702" max="8702" width="37" style="21" customWidth="1"/>
    <col min="8703" max="8714" width="10.73046875" style="21" customWidth="1"/>
    <col min="8715" max="8715" width="4.73046875" style="21" customWidth="1"/>
    <col min="8716" max="8716" width="36.86328125" style="21" customWidth="1"/>
    <col min="8717" max="8728" width="10.73046875" style="21" customWidth="1"/>
    <col min="8729" max="8730" width="0" style="21" hidden="1" customWidth="1"/>
    <col min="8731" max="8731" width="4.59765625" style="21" customWidth="1"/>
    <col min="8732" max="8732" width="37.73046875" style="21" customWidth="1"/>
    <col min="8733" max="8744" width="10.73046875" style="21" customWidth="1"/>
    <col min="8745" max="8745" width="5.73046875" style="21" customWidth="1"/>
    <col min="8746" max="8746" width="36" style="21" customWidth="1"/>
    <col min="8747" max="8754" width="10.73046875" style="21" customWidth="1"/>
    <col min="8755" max="8755" width="11.3984375" style="21" customWidth="1"/>
    <col min="8756" max="8757" width="11.265625" style="21" bestFit="1" customWidth="1"/>
    <col min="8758" max="8758" width="10.73046875" style="21" customWidth="1"/>
    <col min="8759" max="8759" width="5.73046875" style="21" customWidth="1"/>
    <col min="8760" max="8760" width="36" style="21" customWidth="1"/>
    <col min="8761" max="8762" width="11.59765625" style="21" customWidth="1"/>
    <col min="8763" max="8763" width="11.265625" style="21" customWidth="1"/>
    <col min="8764" max="8764" width="11" style="21" customWidth="1"/>
    <col min="8765" max="8956" width="9.1328125" style="21"/>
    <col min="8957" max="8957" width="4.265625" style="21" customWidth="1"/>
    <col min="8958" max="8958" width="37" style="21" customWidth="1"/>
    <col min="8959" max="8970" width="10.73046875" style="21" customWidth="1"/>
    <col min="8971" max="8971" width="4.73046875" style="21" customWidth="1"/>
    <col min="8972" max="8972" width="36.86328125" style="21" customWidth="1"/>
    <col min="8973" max="8984" width="10.73046875" style="21" customWidth="1"/>
    <col min="8985" max="8986" width="0" style="21" hidden="1" customWidth="1"/>
    <col min="8987" max="8987" width="4.59765625" style="21" customWidth="1"/>
    <col min="8988" max="8988" width="37.73046875" style="21" customWidth="1"/>
    <col min="8989" max="9000" width="10.73046875" style="21" customWidth="1"/>
    <col min="9001" max="9001" width="5.73046875" style="21" customWidth="1"/>
    <col min="9002" max="9002" width="36" style="21" customWidth="1"/>
    <col min="9003" max="9010" width="10.73046875" style="21" customWidth="1"/>
    <col min="9011" max="9011" width="11.3984375" style="21" customWidth="1"/>
    <col min="9012" max="9013" width="11.265625" style="21" bestFit="1" customWidth="1"/>
    <col min="9014" max="9014" width="10.73046875" style="21" customWidth="1"/>
    <col min="9015" max="9015" width="5.73046875" style="21" customWidth="1"/>
    <col min="9016" max="9016" width="36" style="21" customWidth="1"/>
    <col min="9017" max="9018" width="11.59765625" style="21" customWidth="1"/>
    <col min="9019" max="9019" width="11.265625" style="21" customWidth="1"/>
    <col min="9020" max="9020" width="11" style="21" customWidth="1"/>
    <col min="9021" max="9212" width="9.1328125" style="21"/>
    <col min="9213" max="9213" width="4.265625" style="21" customWidth="1"/>
    <col min="9214" max="9214" width="37" style="21" customWidth="1"/>
    <col min="9215" max="9226" width="10.73046875" style="21" customWidth="1"/>
    <col min="9227" max="9227" width="4.73046875" style="21" customWidth="1"/>
    <col min="9228" max="9228" width="36.86328125" style="21" customWidth="1"/>
    <col min="9229" max="9240" width="10.73046875" style="21" customWidth="1"/>
    <col min="9241" max="9242" width="0" style="21" hidden="1" customWidth="1"/>
    <col min="9243" max="9243" width="4.59765625" style="21" customWidth="1"/>
    <col min="9244" max="9244" width="37.73046875" style="21" customWidth="1"/>
    <col min="9245" max="9256" width="10.73046875" style="21" customWidth="1"/>
    <col min="9257" max="9257" width="5.73046875" style="21" customWidth="1"/>
    <col min="9258" max="9258" width="36" style="21" customWidth="1"/>
    <col min="9259" max="9266" width="10.73046875" style="21" customWidth="1"/>
    <col min="9267" max="9267" width="11.3984375" style="21" customWidth="1"/>
    <col min="9268" max="9269" width="11.265625" style="21" bestFit="1" customWidth="1"/>
    <col min="9270" max="9270" width="10.73046875" style="21" customWidth="1"/>
    <col min="9271" max="9271" width="5.73046875" style="21" customWidth="1"/>
    <col min="9272" max="9272" width="36" style="21" customWidth="1"/>
    <col min="9273" max="9274" width="11.59765625" style="21" customWidth="1"/>
    <col min="9275" max="9275" width="11.265625" style="21" customWidth="1"/>
    <col min="9276" max="9276" width="11" style="21" customWidth="1"/>
    <col min="9277" max="9468" width="9.1328125" style="21"/>
    <col min="9469" max="9469" width="4.265625" style="21" customWidth="1"/>
    <col min="9470" max="9470" width="37" style="21" customWidth="1"/>
    <col min="9471" max="9482" width="10.73046875" style="21" customWidth="1"/>
    <col min="9483" max="9483" width="4.73046875" style="21" customWidth="1"/>
    <col min="9484" max="9484" width="36.86328125" style="21" customWidth="1"/>
    <col min="9485" max="9496" width="10.73046875" style="21" customWidth="1"/>
    <col min="9497" max="9498" width="0" style="21" hidden="1" customWidth="1"/>
    <col min="9499" max="9499" width="4.59765625" style="21" customWidth="1"/>
    <col min="9500" max="9500" width="37.73046875" style="21" customWidth="1"/>
    <col min="9501" max="9512" width="10.73046875" style="21" customWidth="1"/>
    <col min="9513" max="9513" width="5.73046875" style="21" customWidth="1"/>
    <col min="9514" max="9514" width="36" style="21" customWidth="1"/>
    <col min="9515" max="9522" width="10.73046875" style="21" customWidth="1"/>
    <col min="9523" max="9523" width="11.3984375" style="21" customWidth="1"/>
    <col min="9524" max="9525" width="11.265625" style="21" bestFit="1" customWidth="1"/>
    <col min="9526" max="9526" width="10.73046875" style="21" customWidth="1"/>
    <col min="9527" max="9527" width="5.73046875" style="21" customWidth="1"/>
    <col min="9528" max="9528" width="36" style="21" customWidth="1"/>
    <col min="9529" max="9530" width="11.59765625" style="21" customWidth="1"/>
    <col min="9531" max="9531" width="11.265625" style="21" customWidth="1"/>
    <col min="9532" max="9532" width="11" style="21" customWidth="1"/>
    <col min="9533" max="9724" width="9.1328125" style="21"/>
    <col min="9725" max="9725" width="4.265625" style="21" customWidth="1"/>
    <col min="9726" max="9726" width="37" style="21" customWidth="1"/>
    <col min="9727" max="9738" width="10.73046875" style="21" customWidth="1"/>
    <col min="9739" max="9739" width="4.73046875" style="21" customWidth="1"/>
    <col min="9740" max="9740" width="36.86328125" style="21" customWidth="1"/>
    <col min="9741" max="9752" width="10.73046875" style="21" customWidth="1"/>
    <col min="9753" max="9754" width="0" style="21" hidden="1" customWidth="1"/>
    <col min="9755" max="9755" width="4.59765625" style="21" customWidth="1"/>
    <col min="9756" max="9756" width="37.73046875" style="21" customWidth="1"/>
    <col min="9757" max="9768" width="10.73046875" style="21" customWidth="1"/>
    <col min="9769" max="9769" width="5.73046875" style="21" customWidth="1"/>
    <col min="9770" max="9770" width="36" style="21" customWidth="1"/>
    <col min="9771" max="9778" width="10.73046875" style="21" customWidth="1"/>
    <col min="9779" max="9779" width="11.3984375" style="21" customWidth="1"/>
    <col min="9780" max="9781" width="11.265625" style="21" bestFit="1" customWidth="1"/>
    <col min="9782" max="9782" width="10.73046875" style="21" customWidth="1"/>
    <col min="9783" max="9783" width="5.73046875" style="21" customWidth="1"/>
    <col min="9784" max="9784" width="36" style="21" customWidth="1"/>
    <col min="9785" max="9786" width="11.59765625" style="21" customWidth="1"/>
    <col min="9787" max="9787" width="11.265625" style="21" customWidth="1"/>
    <col min="9788" max="9788" width="11" style="21" customWidth="1"/>
    <col min="9789" max="9980" width="9.1328125" style="21"/>
    <col min="9981" max="9981" width="4.265625" style="21" customWidth="1"/>
    <col min="9982" max="9982" width="37" style="21" customWidth="1"/>
    <col min="9983" max="9994" width="10.73046875" style="21" customWidth="1"/>
    <col min="9995" max="9995" width="4.73046875" style="21" customWidth="1"/>
    <col min="9996" max="9996" width="36.86328125" style="21" customWidth="1"/>
    <col min="9997" max="10008" width="10.73046875" style="21" customWidth="1"/>
    <col min="10009" max="10010" width="0" style="21" hidden="1" customWidth="1"/>
    <col min="10011" max="10011" width="4.59765625" style="21" customWidth="1"/>
    <col min="10012" max="10012" width="37.73046875" style="21" customWidth="1"/>
    <col min="10013" max="10024" width="10.73046875" style="21" customWidth="1"/>
    <col min="10025" max="10025" width="5.73046875" style="21" customWidth="1"/>
    <col min="10026" max="10026" width="36" style="21" customWidth="1"/>
    <col min="10027" max="10034" width="10.73046875" style="21" customWidth="1"/>
    <col min="10035" max="10035" width="11.3984375" style="21" customWidth="1"/>
    <col min="10036" max="10037" width="11.265625" style="21" bestFit="1" customWidth="1"/>
    <col min="10038" max="10038" width="10.73046875" style="21" customWidth="1"/>
    <col min="10039" max="10039" width="5.73046875" style="21" customWidth="1"/>
    <col min="10040" max="10040" width="36" style="21" customWidth="1"/>
    <col min="10041" max="10042" width="11.59765625" style="21" customWidth="1"/>
    <col min="10043" max="10043" width="11.265625" style="21" customWidth="1"/>
    <col min="10044" max="10044" width="11" style="21" customWidth="1"/>
    <col min="10045" max="10236" width="9.1328125" style="21"/>
    <col min="10237" max="10237" width="4.265625" style="21" customWidth="1"/>
    <col min="10238" max="10238" width="37" style="21" customWidth="1"/>
    <col min="10239" max="10250" width="10.73046875" style="21" customWidth="1"/>
    <col min="10251" max="10251" width="4.73046875" style="21" customWidth="1"/>
    <col min="10252" max="10252" width="36.86328125" style="21" customWidth="1"/>
    <col min="10253" max="10264" width="10.73046875" style="21" customWidth="1"/>
    <col min="10265" max="10266" width="0" style="21" hidden="1" customWidth="1"/>
    <col min="10267" max="10267" width="4.59765625" style="21" customWidth="1"/>
    <col min="10268" max="10268" width="37.73046875" style="21" customWidth="1"/>
    <col min="10269" max="10280" width="10.73046875" style="21" customWidth="1"/>
    <col min="10281" max="10281" width="5.73046875" style="21" customWidth="1"/>
    <col min="10282" max="10282" width="36" style="21" customWidth="1"/>
    <col min="10283" max="10290" width="10.73046875" style="21" customWidth="1"/>
    <col min="10291" max="10291" width="11.3984375" style="21" customWidth="1"/>
    <col min="10292" max="10293" width="11.265625" style="21" bestFit="1" customWidth="1"/>
    <col min="10294" max="10294" width="10.73046875" style="21" customWidth="1"/>
    <col min="10295" max="10295" width="5.73046875" style="21" customWidth="1"/>
    <col min="10296" max="10296" width="36" style="21" customWidth="1"/>
    <col min="10297" max="10298" width="11.59765625" style="21" customWidth="1"/>
    <col min="10299" max="10299" width="11.265625" style="21" customWidth="1"/>
    <col min="10300" max="10300" width="11" style="21" customWidth="1"/>
    <col min="10301" max="10492" width="9.1328125" style="21"/>
    <col min="10493" max="10493" width="4.265625" style="21" customWidth="1"/>
    <col min="10494" max="10494" width="37" style="21" customWidth="1"/>
    <col min="10495" max="10506" width="10.73046875" style="21" customWidth="1"/>
    <col min="10507" max="10507" width="4.73046875" style="21" customWidth="1"/>
    <col min="10508" max="10508" width="36.86328125" style="21" customWidth="1"/>
    <col min="10509" max="10520" width="10.73046875" style="21" customWidth="1"/>
    <col min="10521" max="10522" width="0" style="21" hidden="1" customWidth="1"/>
    <col min="10523" max="10523" width="4.59765625" style="21" customWidth="1"/>
    <col min="10524" max="10524" width="37.73046875" style="21" customWidth="1"/>
    <col min="10525" max="10536" width="10.73046875" style="21" customWidth="1"/>
    <col min="10537" max="10537" width="5.73046875" style="21" customWidth="1"/>
    <col min="10538" max="10538" width="36" style="21" customWidth="1"/>
    <col min="10539" max="10546" width="10.73046875" style="21" customWidth="1"/>
    <col min="10547" max="10547" width="11.3984375" style="21" customWidth="1"/>
    <col min="10548" max="10549" width="11.265625" style="21" bestFit="1" customWidth="1"/>
    <col min="10550" max="10550" width="10.73046875" style="21" customWidth="1"/>
    <col min="10551" max="10551" width="5.73046875" style="21" customWidth="1"/>
    <col min="10552" max="10552" width="36" style="21" customWidth="1"/>
    <col min="10553" max="10554" width="11.59765625" style="21" customWidth="1"/>
    <col min="10555" max="10555" width="11.265625" style="21" customWidth="1"/>
    <col min="10556" max="10556" width="11" style="21" customWidth="1"/>
    <col min="10557" max="10748" width="9.1328125" style="21"/>
    <col min="10749" max="10749" width="4.265625" style="21" customWidth="1"/>
    <col min="10750" max="10750" width="37" style="21" customWidth="1"/>
    <col min="10751" max="10762" width="10.73046875" style="21" customWidth="1"/>
    <col min="10763" max="10763" width="4.73046875" style="21" customWidth="1"/>
    <col min="10764" max="10764" width="36.86328125" style="21" customWidth="1"/>
    <col min="10765" max="10776" width="10.73046875" style="21" customWidth="1"/>
    <col min="10777" max="10778" width="0" style="21" hidden="1" customWidth="1"/>
    <col min="10779" max="10779" width="4.59765625" style="21" customWidth="1"/>
    <col min="10780" max="10780" width="37.73046875" style="21" customWidth="1"/>
    <col min="10781" max="10792" width="10.73046875" style="21" customWidth="1"/>
    <col min="10793" max="10793" width="5.73046875" style="21" customWidth="1"/>
    <col min="10794" max="10794" width="36" style="21" customWidth="1"/>
    <col min="10795" max="10802" width="10.73046875" style="21" customWidth="1"/>
    <col min="10803" max="10803" width="11.3984375" style="21" customWidth="1"/>
    <col min="10804" max="10805" width="11.265625" style="21" bestFit="1" customWidth="1"/>
    <col min="10806" max="10806" width="10.73046875" style="21" customWidth="1"/>
    <col min="10807" max="10807" width="5.73046875" style="21" customWidth="1"/>
    <col min="10808" max="10808" width="36" style="21" customWidth="1"/>
    <col min="10809" max="10810" width="11.59765625" style="21" customWidth="1"/>
    <col min="10811" max="10811" width="11.265625" style="21" customWidth="1"/>
    <col min="10812" max="10812" width="11" style="21" customWidth="1"/>
    <col min="10813" max="11004" width="9.1328125" style="21"/>
    <col min="11005" max="11005" width="4.265625" style="21" customWidth="1"/>
    <col min="11006" max="11006" width="37" style="21" customWidth="1"/>
    <col min="11007" max="11018" width="10.73046875" style="21" customWidth="1"/>
    <col min="11019" max="11019" width="4.73046875" style="21" customWidth="1"/>
    <col min="11020" max="11020" width="36.86328125" style="21" customWidth="1"/>
    <col min="11021" max="11032" width="10.73046875" style="21" customWidth="1"/>
    <col min="11033" max="11034" width="0" style="21" hidden="1" customWidth="1"/>
    <col min="11035" max="11035" width="4.59765625" style="21" customWidth="1"/>
    <col min="11036" max="11036" width="37.73046875" style="21" customWidth="1"/>
    <col min="11037" max="11048" width="10.73046875" style="21" customWidth="1"/>
    <col min="11049" max="11049" width="5.73046875" style="21" customWidth="1"/>
    <col min="11050" max="11050" width="36" style="21" customWidth="1"/>
    <col min="11051" max="11058" width="10.73046875" style="21" customWidth="1"/>
    <col min="11059" max="11059" width="11.3984375" style="21" customWidth="1"/>
    <col min="11060" max="11061" width="11.265625" style="21" bestFit="1" customWidth="1"/>
    <col min="11062" max="11062" width="10.73046875" style="21" customWidth="1"/>
    <col min="11063" max="11063" width="5.73046875" style="21" customWidth="1"/>
    <col min="11064" max="11064" width="36" style="21" customWidth="1"/>
    <col min="11065" max="11066" width="11.59765625" style="21" customWidth="1"/>
    <col min="11067" max="11067" width="11.265625" style="21" customWidth="1"/>
    <col min="11068" max="11068" width="11" style="21" customWidth="1"/>
    <col min="11069" max="11260" width="9.1328125" style="21"/>
    <col min="11261" max="11261" width="4.265625" style="21" customWidth="1"/>
    <col min="11262" max="11262" width="37" style="21" customWidth="1"/>
    <col min="11263" max="11274" width="10.73046875" style="21" customWidth="1"/>
    <col min="11275" max="11275" width="4.73046875" style="21" customWidth="1"/>
    <col min="11276" max="11276" width="36.86328125" style="21" customWidth="1"/>
    <col min="11277" max="11288" width="10.73046875" style="21" customWidth="1"/>
    <col min="11289" max="11290" width="0" style="21" hidden="1" customWidth="1"/>
    <col min="11291" max="11291" width="4.59765625" style="21" customWidth="1"/>
    <col min="11292" max="11292" width="37.73046875" style="21" customWidth="1"/>
    <col min="11293" max="11304" width="10.73046875" style="21" customWidth="1"/>
    <col min="11305" max="11305" width="5.73046875" style="21" customWidth="1"/>
    <col min="11306" max="11306" width="36" style="21" customWidth="1"/>
    <col min="11307" max="11314" width="10.73046875" style="21" customWidth="1"/>
    <col min="11315" max="11315" width="11.3984375" style="21" customWidth="1"/>
    <col min="11316" max="11317" width="11.265625" style="21" bestFit="1" customWidth="1"/>
    <col min="11318" max="11318" width="10.73046875" style="21" customWidth="1"/>
    <col min="11319" max="11319" width="5.73046875" style="21" customWidth="1"/>
    <col min="11320" max="11320" width="36" style="21" customWidth="1"/>
    <col min="11321" max="11322" width="11.59765625" style="21" customWidth="1"/>
    <col min="11323" max="11323" width="11.265625" style="21" customWidth="1"/>
    <col min="11324" max="11324" width="11" style="21" customWidth="1"/>
    <col min="11325" max="11516" width="9.1328125" style="21"/>
    <col min="11517" max="11517" width="4.265625" style="21" customWidth="1"/>
    <col min="11518" max="11518" width="37" style="21" customWidth="1"/>
    <col min="11519" max="11530" width="10.73046875" style="21" customWidth="1"/>
    <col min="11531" max="11531" width="4.73046875" style="21" customWidth="1"/>
    <col min="11532" max="11532" width="36.86328125" style="21" customWidth="1"/>
    <col min="11533" max="11544" width="10.73046875" style="21" customWidth="1"/>
    <col min="11545" max="11546" width="0" style="21" hidden="1" customWidth="1"/>
    <col min="11547" max="11547" width="4.59765625" style="21" customWidth="1"/>
    <col min="11548" max="11548" width="37.73046875" style="21" customWidth="1"/>
    <col min="11549" max="11560" width="10.73046875" style="21" customWidth="1"/>
    <col min="11561" max="11561" width="5.73046875" style="21" customWidth="1"/>
    <col min="11562" max="11562" width="36" style="21" customWidth="1"/>
    <col min="11563" max="11570" width="10.73046875" style="21" customWidth="1"/>
    <col min="11571" max="11571" width="11.3984375" style="21" customWidth="1"/>
    <col min="11572" max="11573" width="11.265625" style="21" bestFit="1" customWidth="1"/>
    <col min="11574" max="11574" width="10.73046875" style="21" customWidth="1"/>
    <col min="11575" max="11575" width="5.73046875" style="21" customWidth="1"/>
    <col min="11576" max="11576" width="36" style="21" customWidth="1"/>
    <col min="11577" max="11578" width="11.59765625" style="21" customWidth="1"/>
    <col min="11579" max="11579" width="11.265625" style="21" customWidth="1"/>
    <col min="11580" max="11580" width="11" style="21" customWidth="1"/>
    <col min="11581" max="11772" width="9.1328125" style="21"/>
    <col min="11773" max="11773" width="4.265625" style="21" customWidth="1"/>
    <col min="11774" max="11774" width="37" style="21" customWidth="1"/>
    <col min="11775" max="11786" width="10.73046875" style="21" customWidth="1"/>
    <col min="11787" max="11787" width="4.73046875" style="21" customWidth="1"/>
    <col min="11788" max="11788" width="36.86328125" style="21" customWidth="1"/>
    <col min="11789" max="11800" width="10.73046875" style="21" customWidth="1"/>
    <col min="11801" max="11802" width="0" style="21" hidden="1" customWidth="1"/>
    <col min="11803" max="11803" width="4.59765625" style="21" customWidth="1"/>
    <col min="11804" max="11804" width="37.73046875" style="21" customWidth="1"/>
    <col min="11805" max="11816" width="10.73046875" style="21" customWidth="1"/>
    <col min="11817" max="11817" width="5.73046875" style="21" customWidth="1"/>
    <col min="11818" max="11818" width="36" style="21" customWidth="1"/>
    <col min="11819" max="11826" width="10.73046875" style="21" customWidth="1"/>
    <col min="11827" max="11827" width="11.3984375" style="21" customWidth="1"/>
    <col min="11828" max="11829" width="11.265625" style="21" bestFit="1" customWidth="1"/>
    <col min="11830" max="11830" width="10.73046875" style="21" customWidth="1"/>
    <col min="11831" max="11831" width="5.73046875" style="21" customWidth="1"/>
    <col min="11832" max="11832" width="36" style="21" customWidth="1"/>
    <col min="11833" max="11834" width="11.59765625" style="21" customWidth="1"/>
    <col min="11835" max="11835" width="11.265625" style="21" customWidth="1"/>
    <col min="11836" max="11836" width="11" style="21" customWidth="1"/>
    <col min="11837" max="12028" width="9.1328125" style="21"/>
    <col min="12029" max="12029" width="4.265625" style="21" customWidth="1"/>
    <col min="12030" max="12030" width="37" style="21" customWidth="1"/>
    <col min="12031" max="12042" width="10.73046875" style="21" customWidth="1"/>
    <col min="12043" max="12043" width="4.73046875" style="21" customWidth="1"/>
    <col min="12044" max="12044" width="36.86328125" style="21" customWidth="1"/>
    <col min="12045" max="12056" width="10.73046875" style="21" customWidth="1"/>
    <col min="12057" max="12058" width="0" style="21" hidden="1" customWidth="1"/>
    <col min="12059" max="12059" width="4.59765625" style="21" customWidth="1"/>
    <col min="12060" max="12060" width="37.73046875" style="21" customWidth="1"/>
    <col min="12061" max="12072" width="10.73046875" style="21" customWidth="1"/>
    <col min="12073" max="12073" width="5.73046875" style="21" customWidth="1"/>
    <col min="12074" max="12074" width="36" style="21" customWidth="1"/>
    <col min="12075" max="12082" width="10.73046875" style="21" customWidth="1"/>
    <col min="12083" max="12083" width="11.3984375" style="21" customWidth="1"/>
    <col min="12084" max="12085" width="11.265625" style="21" bestFit="1" customWidth="1"/>
    <col min="12086" max="12086" width="10.73046875" style="21" customWidth="1"/>
    <col min="12087" max="12087" width="5.73046875" style="21" customWidth="1"/>
    <col min="12088" max="12088" width="36" style="21" customWidth="1"/>
    <col min="12089" max="12090" width="11.59765625" style="21" customWidth="1"/>
    <col min="12091" max="12091" width="11.265625" style="21" customWidth="1"/>
    <col min="12092" max="12092" width="11" style="21" customWidth="1"/>
    <col min="12093" max="12284" width="9.1328125" style="21"/>
    <col min="12285" max="12285" width="4.265625" style="21" customWidth="1"/>
    <col min="12286" max="12286" width="37" style="21" customWidth="1"/>
    <col min="12287" max="12298" width="10.73046875" style="21" customWidth="1"/>
    <col min="12299" max="12299" width="4.73046875" style="21" customWidth="1"/>
    <col min="12300" max="12300" width="36.86328125" style="21" customWidth="1"/>
    <col min="12301" max="12312" width="10.73046875" style="21" customWidth="1"/>
    <col min="12313" max="12314" width="0" style="21" hidden="1" customWidth="1"/>
    <col min="12315" max="12315" width="4.59765625" style="21" customWidth="1"/>
    <col min="12316" max="12316" width="37.73046875" style="21" customWidth="1"/>
    <col min="12317" max="12328" width="10.73046875" style="21" customWidth="1"/>
    <col min="12329" max="12329" width="5.73046875" style="21" customWidth="1"/>
    <col min="12330" max="12330" width="36" style="21" customWidth="1"/>
    <col min="12331" max="12338" width="10.73046875" style="21" customWidth="1"/>
    <col min="12339" max="12339" width="11.3984375" style="21" customWidth="1"/>
    <col min="12340" max="12341" width="11.265625" style="21" bestFit="1" customWidth="1"/>
    <col min="12342" max="12342" width="10.73046875" style="21" customWidth="1"/>
    <col min="12343" max="12343" width="5.73046875" style="21" customWidth="1"/>
    <col min="12344" max="12344" width="36" style="21" customWidth="1"/>
    <col min="12345" max="12346" width="11.59765625" style="21" customWidth="1"/>
    <col min="12347" max="12347" width="11.265625" style="21" customWidth="1"/>
    <col min="12348" max="12348" width="11" style="21" customWidth="1"/>
    <col min="12349" max="12540" width="9.1328125" style="21"/>
    <col min="12541" max="12541" width="4.265625" style="21" customWidth="1"/>
    <col min="12542" max="12542" width="37" style="21" customWidth="1"/>
    <col min="12543" max="12554" width="10.73046875" style="21" customWidth="1"/>
    <col min="12555" max="12555" width="4.73046875" style="21" customWidth="1"/>
    <col min="12556" max="12556" width="36.86328125" style="21" customWidth="1"/>
    <col min="12557" max="12568" width="10.73046875" style="21" customWidth="1"/>
    <col min="12569" max="12570" width="0" style="21" hidden="1" customWidth="1"/>
    <col min="12571" max="12571" width="4.59765625" style="21" customWidth="1"/>
    <col min="12572" max="12572" width="37.73046875" style="21" customWidth="1"/>
    <col min="12573" max="12584" width="10.73046875" style="21" customWidth="1"/>
    <col min="12585" max="12585" width="5.73046875" style="21" customWidth="1"/>
    <col min="12586" max="12586" width="36" style="21" customWidth="1"/>
    <col min="12587" max="12594" width="10.73046875" style="21" customWidth="1"/>
    <col min="12595" max="12595" width="11.3984375" style="21" customWidth="1"/>
    <col min="12596" max="12597" width="11.265625" style="21" bestFit="1" customWidth="1"/>
    <col min="12598" max="12598" width="10.73046875" style="21" customWidth="1"/>
    <col min="12599" max="12599" width="5.73046875" style="21" customWidth="1"/>
    <col min="12600" max="12600" width="36" style="21" customWidth="1"/>
    <col min="12601" max="12602" width="11.59765625" style="21" customWidth="1"/>
    <col min="12603" max="12603" width="11.265625" style="21" customWidth="1"/>
    <col min="12604" max="12604" width="11" style="21" customWidth="1"/>
    <col min="12605" max="12796" width="9.1328125" style="21"/>
    <col min="12797" max="12797" width="4.265625" style="21" customWidth="1"/>
    <col min="12798" max="12798" width="37" style="21" customWidth="1"/>
    <col min="12799" max="12810" width="10.73046875" style="21" customWidth="1"/>
    <col min="12811" max="12811" width="4.73046875" style="21" customWidth="1"/>
    <col min="12812" max="12812" width="36.86328125" style="21" customWidth="1"/>
    <col min="12813" max="12824" width="10.73046875" style="21" customWidth="1"/>
    <col min="12825" max="12826" width="0" style="21" hidden="1" customWidth="1"/>
    <col min="12827" max="12827" width="4.59765625" style="21" customWidth="1"/>
    <col min="12828" max="12828" width="37.73046875" style="21" customWidth="1"/>
    <col min="12829" max="12840" width="10.73046875" style="21" customWidth="1"/>
    <col min="12841" max="12841" width="5.73046875" style="21" customWidth="1"/>
    <col min="12842" max="12842" width="36" style="21" customWidth="1"/>
    <col min="12843" max="12850" width="10.73046875" style="21" customWidth="1"/>
    <col min="12851" max="12851" width="11.3984375" style="21" customWidth="1"/>
    <col min="12852" max="12853" width="11.265625" style="21" bestFit="1" customWidth="1"/>
    <col min="12854" max="12854" width="10.73046875" style="21" customWidth="1"/>
    <col min="12855" max="12855" width="5.73046875" style="21" customWidth="1"/>
    <col min="12856" max="12856" width="36" style="21" customWidth="1"/>
    <col min="12857" max="12858" width="11.59765625" style="21" customWidth="1"/>
    <col min="12859" max="12859" width="11.265625" style="21" customWidth="1"/>
    <col min="12860" max="12860" width="11" style="21" customWidth="1"/>
    <col min="12861" max="13052" width="9.1328125" style="21"/>
    <col min="13053" max="13053" width="4.265625" style="21" customWidth="1"/>
    <col min="13054" max="13054" width="37" style="21" customWidth="1"/>
    <col min="13055" max="13066" width="10.73046875" style="21" customWidth="1"/>
    <col min="13067" max="13067" width="4.73046875" style="21" customWidth="1"/>
    <col min="13068" max="13068" width="36.86328125" style="21" customWidth="1"/>
    <col min="13069" max="13080" width="10.73046875" style="21" customWidth="1"/>
    <col min="13081" max="13082" width="0" style="21" hidden="1" customWidth="1"/>
    <col min="13083" max="13083" width="4.59765625" style="21" customWidth="1"/>
    <col min="13084" max="13084" width="37.73046875" style="21" customWidth="1"/>
    <col min="13085" max="13096" width="10.73046875" style="21" customWidth="1"/>
    <col min="13097" max="13097" width="5.73046875" style="21" customWidth="1"/>
    <col min="13098" max="13098" width="36" style="21" customWidth="1"/>
    <col min="13099" max="13106" width="10.73046875" style="21" customWidth="1"/>
    <col min="13107" max="13107" width="11.3984375" style="21" customWidth="1"/>
    <col min="13108" max="13109" width="11.265625" style="21" bestFit="1" customWidth="1"/>
    <col min="13110" max="13110" width="10.73046875" style="21" customWidth="1"/>
    <col min="13111" max="13111" width="5.73046875" style="21" customWidth="1"/>
    <col min="13112" max="13112" width="36" style="21" customWidth="1"/>
    <col min="13113" max="13114" width="11.59765625" style="21" customWidth="1"/>
    <col min="13115" max="13115" width="11.265625" style="21" customWidth="1"/>
    <col min="13116" max="13116" width="11" style="21" customWidth="1"/>
    <col min="13117" max="13308" width="9.1328125" style="21"/>
    <col min="13309" max="13309" width="4.265625" style="21" customWidth="1"/>
    <col min="13310" max="13310" width="37" style="21" customWidth="1"/>
    <col min="13311" max="13322" width="10.73046875" style="21" customWidth="1"/>
    <col min="13323" max="13323" width="4.73046875" style="21" customWidth="1"/>
    <col min="13324" max="13324" width="36.86328125" style="21" customWidth="1"/>
    <col min="13325" max="13336" width="10.73046875" style="21" customWidth="1"/>
    <col min="13337" max="13338" width="0" style="21" hidden="1" customWidth="1"/>
    <col min="13339" max="13339" width="4.59765625" style="21" customWidth="1"/>
    <col min="13340" max="13340" width="37.73046875" style="21" customWidth="1"/>
    <col min="13341" max="13352" width="10.73046875" style="21" customWidth="1"/>
    <col min="13353" max="13353" width="5.73046875" style="21" customWidth="1"/>
    <col min="13354" max="13354" width="36" style="21" customWidth="1"/>
    <col min="13355" max="13362" width="10.73046875" style="21" customWidth="1"/>
    <col min="13363" max="13363" width="11.3984375" style="21" customWidth="1"/>
    <col min="13364" max="13365" width="11.265625" style="21" bestFit="1" customWidth="1"/>
    <col min="13366" max="13366" width="10.73046875" style="21" customWidth="1"/>
    <col min="13367" max="13367" width="5.73046875" style="21" customWidth="1"/>
    <col min="13368" max="13368" width="36" style="21" customWidth="1"/>
    <col min="13369" max="13370" width="11.59765625" style="21" customWidth="1"/>
    <col min="13371" max="13371" width="11.265625" style="21" customWidth="1"/>
    <col min="13372" max="13372" width="11" style="21" customWidth="1"/>
    <col min="13373" max="13564" width="9.1328125" style="21"/>
    <col min="13565" max="13565" width="4.265625" style="21" customWidth="1"/>
    <col min="13566" max="13566" width="37" style="21" customWidth="1"/>
    <col min="13567" max="13578" width="10.73046875" style="21" customWidth="1"/>
    <col min="13579" max="13579" width="4.73046875" style="21" customWidth="1"/>
    <col min="13580" max="13580" width="36.86328125" style="21" customWidth="1"/>
    <col min="13581" max="13592" width="10.73046875" style="21" customWidth="1"/>
    <col min="13593" max="13594" width="0" style="21" hidden="1" customWidth="1"/>
    <col min="13595" max="13595" width="4.59765625" style="21" customWidth="1"/>
    <col min="13596" max="13596" width="37.73046875" style="21" customWidth="1"/>
    <col min="13597" max="13608" width="10.73046875" style="21" customWidth="1"/>
    <col min="13609" max="13609" width="5.73046875" style="21" customWidth="1"/>
    <col min="13610" max="13610" width="36" style="21" customWidth="1"/>
    <col min="13611" max="13618" width="10.73046875" style="21" customWidth="1"/>
    <col min="13619" max="13619" width="11.3984375" style="21" customWidth="1"/>
    <col min="13620" max="13621" width="11.265625" style="21" bestFit="1" customWidth="1"/>
    <col min="13622" max="13622" width="10.73046875" style="21" customWidth="1"/>
    <col min="13623" max="13623" width="5.73046875" style="21" customWidth="1"/>
    <col min="13624" max="13624" width="36" style="21" customWidth="1"/>
    <col min="13625" max="13626" width="11.59765625" style="21" customWidth="1"/>
    <col min="13627" max="13627" width="11.265625" style="21" customWidth="1"/>
    <col min="13628" max="13628" width="11" style="21" customWidth="1"/>
    <col min="13629" max="13820" width="9.1328125" style="21"/>
    <col min="13821" max="13821" width="4.265625" style="21" customWidth="1"/>
    <col min="13822" max="13822" width="37" style="21" customWidth="1"/>
    <col min="13823" max="13834" width="10.73046875" style="21" customWidth="1"/>
    <col min="13835" max="13835" width="4.73046875" style="21" customWidth="1"/>
    <col min="13836" max="13836" width="36.86328125" style="21" customWidth="1"/>
    <col min="13837" max="13848" width="10.73046875" style="21" customWidth="1"/>
    <col min="13849" max="13850" width="0" style="21" hidden="1" customWidth="1"/>
    <col min="13851" max="13851" width="4.59765625" style="21" customWidth="1"/>
    <col min="13852" max="13852" width="37.73046875" style="21" customWidth="1"/>
    <col min="13853" max="13864" width="10.73046875" style="21" customWidth="1"/>
    <col min="13865" max="13865" width="5.73046875" style="21" customWidth="1"/>
    <col min="13866" max="13866" width="36" style="21" customWidth="1"/>
    <col min="13867" max="13874" width="10.73046875" style="21" customWidth="1"/>
    <col min="13875" max="13875" width="11.3984375" style="21" customWidth="1"/>
    <col min="13876" max="13877" width="11.265625" style="21" bestFit="1" customWidth="1"/>
    <col min="13878" max="13878" width="10.73046875" style="21" customWidth="1"/>
    <col min="13879" max="13879" width="5.73046875" style="21" customWidth="1"/>
    <col min="13880" max="13880" width="36" style="21" customWidth="1"/>
    <col min="13881" max="13882" width="11.59765625" style="21" customWidth="1"/>
    <col min="13883" max="13883" width="11.265625" style="21" customWidth="1"/>
    <col min="13884" max="13884" width="11" style="21" customWidth="1"/>
    <col min="13885" max="14076" width="9.1328125" style="21"/>
    <col min="14077" max="14077" width="4.265625" style="21" customWidth="1"/>
    <col min="14078" max="14078" width="37" style="21" customWidth="1"/>
    <col min="14079" max="14090" width="10.73046875" style="21" customWidth="1"/>
    <col min="14091" max="14091" width="4.73046875" style="21" customWidth="1"/>
    <col min="14092" max="14092" width="36.86328125" style="21" customWidth="1"/>
    <col min="14093" max="14104" width="10.73046875" style="21" customWidth="1"/>
    <col min="14105" max="14106" width="0" style="21" hidden="1" customWidth="1"/>
    <col min="14107" max="14107" width="4.59765625" style="21" customWidth="1"/>
    <col min="14108" max="14108" width="37.73046875" style="21" customWidth="1"/>
    <col min="14109" max="14120" width="10.73046875" style="21" customWidth="1"/>
    <col min="14121" max="14121" width="5.73046875" style="21" customWidth="1"/>
    <col min="14122" max="14122" width="36" style="21" customWidth="1"/>
    <col min="14123" max="14130" width="10.73046875" style="21" customWidth="1"/>
    <col min="14131" max="14131" width="11.3984375" style="21" customWidth="1"/>
    <col min="14132" max="14133" width="11.265625" style="21" bestFit="1" customWidth="1"/>
    <col min="14134" max="14134" width="10.73046875" style="21" customWidth="1"/>
    <col min="14135" max="14135" width="5.73046875" style="21" customWidth="1"/>
    <col min="14136" max="14136" width="36" style="21" customWidth="1"/>
    <col min="14137" max="14138" width="11.59765625" style="21" customWidth="1"/>
    <col min="14139" max="14139" width="11.265625" style="21" customWidth="1"/>
    <col min="14140" max="14140" width="11" style="21" customWidth="1"/>
    <col min="14141" max="14332" width="9.1328125" style="21"/>
    <col min="14333" max="14333" width="4.265625" style="21" customWidth="1"/>
    <col min="14334" max="14334" width="37" style="21" customWidth="1"/>
    <col min="14335" max="14346" width="10.73046875" style="21" customWidth="1"/>
    <col min="14347" max="14347" width="4.73046875" style="21" customWidth="1"/>
    <col min="14348" max="14348" width="36.86328125" style="21" customWidth="1"/>
    <col min="14349" max="14360" width="10.73046875" style="21" customWidth="1"/>
    <col min="14361" max="14362" width="0" style="21" hidden="1" customWidth="1"/>
    <col min="14363" max="14363" width="4.59765625" style="21" customWidth="1"/>
    <col min="14364" max="14364" width="37.73046875" style="21" customWidth="1"/>
    <col min="14365" max="14376" width="10.73046875" style="21" customWidth="1"/>
    <col min="14377" max="14377" width="5.73046875" style="21" customWidth="1"/>
    <col min="14378" max="14378" width="36" style="21" customWidth="1"/>
    <col min="14379" max="14386" width="10.73046875" style="21" customWidth="1"/>
    <col min="14387" max="14387" width="11.3984375" style="21" customWidth="1"/>
    <col min="14388" max="14389" width="11.265625" style="21" bestFit="1" customWidth="1"/>
    <col min="14390" max="14390" width="10.73046875" style="21" customWidth="1"/>
    <col min="14391" max="14391" width="5.73046875" style="21" customWidth="1"/>
    <col min="14392" max="14392" width="36" style="21" customWidth="1"/>
    <col min="14393" max="14394" width="11.59765625" style="21" customWidth="1"/>
    <col min="14395" max="14395" width="11.265625" style="21" customWidth="1"/>
    <col min="14396" max="14396" width="11" style="21" customWidth="1"/>
    <col min="14397" max="14588" width="9.1328125" style="21"/>
    <col min="14589" max="14589" width="4.265625" style="21" customWidth="1"/>
    <col min="14590" max="14590" width="37" style="21" customWidth="1"/>
    <col min="14591" max="14602" width="10.73046875" style="21" customWidth="1"/>
    <col min="14603" max="14603" width="4.73046875" style="21" customWidth="1"/>
    <col min="14604" max="14604" width="36.86328125" style="21" customWidth="1"/>
    <col min="14605" max="14616" width="10.73046875" style="21" customWidth="1"/>
    <col min="14617" max="14618" width="0" style="21" hidden="1" customWidth="1"/>
    <col min="14619" max="14619" width="4.59765625" style="21" customWidth="1"/>
    <col min="14620" max="14620" width="37.73046875" style="21" customWidth="1"/>
    <col min="14621" max="14632" width="10.73046875" style="21" customWidth="1"/>
    <col min="14633" max="14633" width="5.73046875" style="21" customWidth="1"/>
    <col min="14634" max="14634" width="36" style="21" customWidth="1"/>
    <col min="14635" max="14642" width="10.73046875" style="21" customWidth="1"/>
    <col min="14643" max="14643" width="11.3984375" style="21" customWidth="1"/>
    <col min="14644" max="14645" width="11.265625" style="21" bestFit="1" customWidth="1"/>
    <col min="14646" max="14646" width="10.73046875" style="21" customWidth="1"/>
    <col min="14647" max="14647" width="5.73046875" style="21" customWidth="1"/>
    <col min="14648" max="14648" width="36" style="21" customWidth="1"/>
    <col min="14649" max="14650" width="11.59765625" style="21" customWidth="1"/>
    <col min="14651" max="14651" width="11.265625" style="21" customWidth="1"/>
    <col min="14652" max="14652" width="11" style="21" customWidth="1"/>
    <col min="14653" max="14844" width="9.1328125" style="21"/>
    <col min="14845" max="14845" width="4.265625" style="21" customWidth="1"/>
    <col min="14846" max="14846" width="37" style="21" customWidth="1"/>
    <col min="14847" max="14858" width="10.73046875" style="21" customWidth="1"/>
    <col min="14859" max="14859" width="4.73046875" style="21" customWidth="1"/>
    <col min="14860" max="14860" width="36.86328125" style="21" customWidth="1"/>
    <col min="14861" max="14872" width="10.73046875" style="21" customWidth="1"/>
    <col min="14873" max="14874" width="0" style="21" hidden="1" customWidth="1"/>
    <col min="14875" max="14875" width="4.59765625" style="21" customWidth="1"/>
    <col min="14876" max="14876" width="37.73046875" style="21" customWidth="1"/>
    <col min="14877" max="14888" width="10.73046875" style="21" customWidth="1"/>
    <col min="14889" max="14889" width="5.73046875" style="21" customWidth="1"/>
    <col min="14890" max="14890" width="36" style="21" customWidth="1"/>
    <col min="14891" max="14898" width="10.73046875" style="21" customWidth="1"/>
    <col min="14899" max="14899" width="11.3984375" style="21" customWidth="1"/>
    <col min="14900" max="14901" width="11.265625" style="21" bestFit="1" customWidth="1"/>
    <col min="14902" max="14902" width="10.73046875" style="21" customWidth="1"/>
    <col min="14903" max="14903" width="5.73046875" style="21" customWidth="1"/>
    <col min="14904" max="14904" width="36" style="21" customWidth="1"/>
    <col min="14905" max="14906" width="11.59765625" style="21" customWidth="1"/>
    <col min="14907" max="14907" width="11.265625" style="21" customWidth="1"/>
    <col min="14908" max="14908" width="11" style="21" customWidth="1"/>
    <col min="14909" max="15100" width="9.1328125" style="21"/>
    <col min="15101" max="15101" width="4.265625" style="21" customWidth="1"/>
    <col min="15102" max="15102" width="37" style="21" customWidth="1"/>
    <col min="15103" max="15114" width="10.73046875" style="21" customWidth="1"/>
    <col min="15115" max="15115" width="4.73046875" style="21" customWidth="1"/>
    <col min="15116" max="15116" width="36.86328125" style="21" customWidth="1"/>
    <col min="15117" max="15128" width="10.73046875" style="21" customWidth="1"/>
    <col min="15129" max="15130" width="0" style="21" hidden="1" customWidth="1"/>
    <col min="15131" max="15131" width="4.59765625" style="21" customWidth="1"/>
    <col min="15132" max="15132" width="37.73046875" style="21" customWidth="1"/>
    <col min="15133" max="15144" width="10.73046875" style="21" customWidth="1"/>
    <col min="15145" max="15145" width="5.73046875" style="21" customWidth="1"/>
    <col min="15146" max="15146" width="36" style="21" customWidth="1"/>
    <col min="15147" max="15154" width="10.73046875" style="21" customWidth="1"/>
    <col min="15155" max="15155" width="11.3984375" style="21" customWidth="1"/>
    <col min="15156" max="15157" width="11.265625" style="21" bestFit="1" customWidth="1"/>
    <col min="15158" max="15158" width="10.73046875" style="21" customWidth="1"/>
    <col min="15159" max="15159" width="5.73046875" style="21" customWidth="1"/>
    <col min="15160" max="15160" width="36" style="21" customWidth="1"/>
    <col min="15161" max="15162" width="11.59765625" style="21" customWidth="1"/>
    <col min="15163" max="15163" width="11.265625" style="21" customWidth="1"/>
    <col min="15164" max="15164" width="11" style="21" customWidth="1"/>
    <col min="15165" max="15356" width="9.1328125" style="21"/>
    <col min="15357" max="15357" width="4.265625" style="21" customWidth="1"/>
    <col min="15358" max="15358" width="37" style="21" customWidth="1"/>
    <col min="15359" max="15370" width="10.73046875" style="21" customWidth="1"/>
    <col min="15371" max="15371" width="4.73046875" style="21" customWidth="1"/>
    <col min="15372" max="15372" width="36.86328125" style="21" customWidth="1"/>
    <col min="15373" max="15384" width="10.73046875" style="21" customWidth="1"/>
    <col min="15385" max="15386" width="0" style="21" hidden="1" customWidth="1"/>
    <col min="15387" max="15387" width="4.59765625" style="21" customWidth="1"/>
    <col min="15388" max="15388" width="37.73046875" style="21" customWidth="1"/>
    <col min="15389" max="15400" width="10.73046875" style="21" customWidth="1"/>
    <col min="15401" max="15401" width="5.73046875" style="21" customWidth="1"/>
    <col min="15402" max="15402" width="36" style="21" customWidth="1"/>
    <col min="15403" max="15410" width="10.73046875" style="21" customWidth="1"/>
    <col min="15411" max="15411" width="11.3984375" style="21" customWidth="1"/>
    <col min="15412" max="15413" width="11.265625" style="21" bestFit="1" customWidth="1"/>
    <col min="15414" max="15414" width="10.73046875" style="21" customWidth="1"/>
    <col min="15415" max="15415" width="5.73046875" style="21" customWidth="1"/>
    <col min="15416" max="15416" width="36" style="21" customWidth="1"/>
    <col min="15417" max="15418" width="11.59765625" style="21" customWidth="1"/>
    <col min="15419" max="15419" width="11.265625" style="21" customWidth="1"/>
    <col min="15420" max="15420" width="11" style="21" customWidth="1"/>
    <col min="15421" max="15612" width="9.1328125" style="21"/>
    <col min="15613" max="15613" width="4.265625" style="21" customWidth="1"/>
    <col min="15614" max="15614" width="37" style="21" customWidth="1"/>
    <col min="15615" max="15626" width="10.73046875" style="21" customWidth="1"/>
    <col min="15627" max="15627" width="4.73046875" style="21" customWidth="1"/>
    <col min="15628" max="15628" width="36.86328125" style="21" customWidth="1"/>
    <col min="15629" max="15640" width="10.73046875" style="21" customWidth="1"/>
    <col min="15641" max="15642" width="0" style="21" hidden="1" customWidth="1"/>
    <col min="15643" max="15643" width="4.59765625" style="21" customWidth="1"/>
    <col min="15644" max="15644" width="37.73046875" style="21" customWidth="1"/>
    <col min="15645" max="15656" width="10.73046875" style="21" customWidth="1"/>
    <col min="15657" max="15657" width="5.73046875" style="21" customWidth="1"/>
    <col min="15658" max="15658" width="36" style="21" customWidth="1"/>
    <col min="15659" max="15666" width="10.73046875" style="21" customWidth="1"/>
    <col min="15667" max="15667" width="11.3984375" style="21" customWidth="1"/>
    <col min="15668" max="15669" width="11.265625" style="21" bestFit="1" customWidth="1"/>
    <col min="15670" max="15670" width="10.73046875" style="21" customWidth="1"/>
    <col min="15671" max="15671" width="5.73046875" style="21" customWidth="1"/>
    <col min="15672" max="15672" width="36" style="21" customWidth="1"/>
    <col min="15673" max="15674" width="11.59765625" style="21" customWidth="1"/>
    <col min="15675" max="15675" width="11.265625" style="21" customWidth="1"/>
    <col min="15676" max="15676" width="11" style="21" customWidth="1"/>
    <col min="15677" max="15868" width="9.1328125" style="21"/>
    <col min="15869" max="15869" width="4.265625" style="21" customWidth="1"/>
    <col min="15870" max="15870" width="37" style="21" customWidth="1"/>
    <col min="15871" max="15882" width="10.73046875" style="21" customWidth="1"/>
    <col min="15883" max="15883" width="4.73046875" style="21" customWidth="1"/>
    <col min="15884" max="15884" width="36.86328125" style="21" customWidth="1"/>
    <col min="15885" max="15896" width="10.73046875" style="21" customWidth="1"/>
    <col min="15897" max="15898" width="0" style="21" hidden="1" customWidth="1"/>
    <col min="15899" max="15899" width="4.59765625" style="21" customWidth="1"/>
    <col min="15900" max="15900" width="37.73046875" style="21" customWidth="1"/>
    <col min="15901" max="15912" width="10.73046875" style="21" customWidth="1"/>
    <col min="15913" max="15913" width="5.73046875" style="21" customWidth="1"/>
    <col min="15914" max="15914" width="36" style="21" customWidth="1"/>
    <col min="15915" max="15922" width="10.73046875" style="21" customWidth="1"/>
    <col min="15923" max="15923" width="11.3984375" style="21" customWidth="1"/>
    <col min="15924" max="15925" width="11.265625" style="21" bestFit="1" customWidth="1"/>
    <col min="15926" max="15926" width="10.73046875" style="21" customWidth="1"/>
    <col min="15927" max="15927" width="5.73046875" style="21" customWidth="1"/>
    <col min="15928" max="15928" width="36" style="21" customWidth="1"/>
    <col min="15929" max="15930" width="11.59765625" style="21" customWidth="1"/>
    <col min="15931" max="15931" width="11.265625" style="21" customWidth="1"/>
    <col min="15932" max="15932" width="11" style="21" customWidth="1"/>
    <col min="15933" max="16124" width="9.1328125" style="21"/>
    <col min="16125" max="16125" width="4.265625" style="21" customWidth="1"/>
    <col min="16126" max="16126" width="37" style="21" customWidth="1"/>
    <col min="16127" max="16138" width="10.73046875" style="21" customWidth="1"/>
    <col min="16139" max="16139" width="4.73046875" style="21" customWidth="1"/>
    <col min="16140" max="16140" width="36.86328125" style="21" customWidth="1"/>
    <col min="16141" max="16152" width="10.73046875" style="21" customWidth="1"/>
    <col min="16153" max="16154" width="0" style="21" hidden="1" customWidth="1"/>
    <col min="16155" max="16155" width="4.59765625" style="21" customWidth="1"/>
    <col min="16156" max="16156" width="37.73046875" style="21" customWidth="1"/>
    <col min="16157" max="16168" width="10.73046875" style="21" customWidth="1"/>
    <col min="16169" max="16169" width="5.73046875" style="21" customWidth="1"/>
    <col min="16170" max="16170" width="36" style="21" customWidth="1"/>
    <col min="16171" max="16178" width="10.73046875" style="21" customWidth="1"/>
    <col min="16179" max="16179" width="11.3984375" style="21" customWidth="1"/>
    <col min="16180" max="16181" width="11.265625" style="21" bestFit="1" customWidth="1"/>
    <col min="16182" max="16182" width="10.73046875" style="21" customWidth="1"/>
    <col min="16183" max="16183" width="5.73046875" style="21" customWidth="1"/>
    <col min="16184" max="16184" width="36" style="21" customWidth="1"/>
    <col min="16185" max="16186" width="11.59765625" style="21" customWidth="1"/>
    <col min="16187" max="16187" width="11.265625" style="21" customWidth="1"/>
    <col min="16188" max="16188" width="11" style="21" customWidth="1"/>
    <col min="16189" max="16384" width="9.1328125" style="21"/>
  </cols>
  <sheetData>
    <row r="1" spans="1:60" ht="61.15" customHeight="1" x14ac:dyDescent="0.35">
      <c r="A1" s="942" t="s">
        <v>518</v>
      </c>
      <c r="B1" s="979"/>
      <c r="C1" s="979"/>
      <c r="D1" s="979"/>
      <c r="E1" s="979"/>
      <c r="F1" s="979"/>
      <c r="G1" s="979"/>
      <c r="H1" s="979"/>
      <c r="I1" s="979"/>
      <c r="J1" s="979"/>
      <c r="K1" s="979"/>
      <c r="L1" s="979"/>
      <c r="M1" s="940" t="s">
        <v>384</v>
      </c>
      <c r="N1" s="941"/>
      <c r="O1" s="942" t="s">
        <v>518</v>
      </c>
      <c r="P1" s="979"/>
      <c r="Q1" s="979"/>
      <c r="R1" s="979"/>
      <c r="S1" s="979"/>
      <c r="T1" s="979"/>
      <c r="U1" s="979"/>
      <c r="V1" s="979"/>
      <c r="W1" s="979"/>
      <c r="X1" s="979"/>
      <c r="Y1" s="979"/>
      <c r="Z1" s="979"/>
      <c r="AA1" s="940" t="s">
        <v>592</v>
      </c>
      <c r="AB1" s="941"/>
      <c r="AC1" s="20"/>
      <c r="AD1" s="20"/>
      <c r="AE1" s="942" t="s">
        <v>518</v>
      </c>
      <c r="AF1" s="979"/>
      <c r="AG1" s="979"/>
      <c r="AH1" s="979"/>
      <c r="AI1" s="979"/>
      <c r="AJ1" s="979"/>
      <c r="AK1" s="979"/>
      <c r="AL1" s="979"/>
      <c r="AM1" s="979"/>
      <c r="AN1" s="979"/>
      <c r="AO1" s="979"/>
      <c r="AP1" s="979"/>
      <c r="AQ1" s="940" t="s">
        <v>384</v>
      </c>
      <c r="AR1" s="941"/>
      <c r="AS1" s="942" t="s">
        <v>518</v>
      </c>
      <c r="AT1" s="979"/>
      <c r="AU1" s="979"/>
      <c r="AV1" s="979"/>
      <c r="AW1" s="979"/>
      <c r="AX1" s="979"/>
      <c r="AY1" s="979"/>
      <c r="AZ1" s="979"/>
      <c r="BA1" s="940" t="s">
        <v>384</v>
      </c>
      <c r="BB1" s="941"/>
      <c r="BC1" s="942" t="s">
        <v>519</v>
      </c>
      <c r="BD1" s="942"/>
      <c r="BE1" s="942"/>
      <c r="BF1" s="942"/>
      <c r="BG1" s="942"/>
      <c r="BH1" s="253" t="s">
        <v>384</v>
      </c>
    </row>
    <row r="2" spans="1:60" s="66" customFormat="1" ht="49.9" customHeight="1" x14ac:dyDescent="0.35">
      <c r="A2" s="969" t="s">
        <v>13</v>
      </c>
      <c r="B2" s="1010"/>
      <c r="C2" s="983" t="s">
        <v>258</v>
      </c>
      <c r="D2" s="1008"/>
      <c r="E2" s="1008"/>
      <c r="F2" s="1009"/>
      <c r="G2" s="983" t="s">
        <v>259</v>
      </c>
      <c r="H2" s="1008"/>
      <c r="I2" s="1008"/>
      <c r="J2" s="1009"/>
      <c r="K2" s="970" t="s">
        <v>260</v>
      </c>
      <c r="L2" s="971"/>
      <c r="M2" s="971"/>
      <c r="N2" s="972"/>
      <c r="O2" s="1012" t="s">
        <v>13</v>
      </c>
      <c r="P2" s="1013"/>
      <c r="Q2" s="983" t="s">
        <v>255</v>
      </c>
      <c r="R2" s="1008"/>
      <c r="S2" s="1008"/>
      <c r="T2" s="1009"/>
      <c r="U2" s="983" t="s">
        <v>256</v>
      </c>
      <c r="V2" s="1008"/>
      <c r="W2" s="1008"/>
      <c r="X2" s="1009"/>
      <c r="Y2" s="983" t="s">
        <v>257</v>
      </c>
      <c r="Z2" s="1008"/>
      <c r="AA2" s="1008"/>
      <c r="AB2" s="1009"/>
      <c r="AC2" s="645"/>
      <c r="AD2" s="645"/>
      <c r="AE2" s="973" t="s">
        <v>13</v>
      </c>
      <c r="AF2" s="974"/>
      <c r="AG2" s="983" t="s">
        <v>252</v>
      </c>
      <c r="AH2" s="984"/>
      <c r="AI2" s="984"/>
      <c r="AJ2" s="968"/>
      <c r="AK2" s="983" t="s">
        <v>253</v>
      </c>
      <c r="AL2" s="984"/>
      <c r="AM2" s="984"/>
      <c r="AN2" s="968"/>
      <c r="AO2" s="970" t="s">
        <v>376</v>
      </c>
      <c r="AP2" s="971"/>
      <c r="AQ2" s="971"/>
      <c r="AR2" s="972"/>
      <c r="AS2" s="973" t="s">
        <v>13</v>
      </c>
      <c r="AT2" s="974"/>
      <c r="AU2" s="970" t="s">
        <v>377</v>
      </c>
      <c r="AV2" s="971"/>
      <c r="AW2" s="971"/>
      <c r="AX2" s="972"/>
      <c r="AY2" s="968" t="s">
        <v>254</v>
      </c>
      <c r="AZ2" s="969"/>
      <c r="BA2" s="969"/>
      <c r="BB2" s="969"/>
      <c r="BC2" s="943" t="s">
        <v>13</v>
      </c>
      <c r="BD2" s="944"/>
      <c r="BE2" s="947" t="s">
        <v>33</v>
      </c>
      <c r="BF2" s="948"/>
      <c r="BG2" s="948"/>
      <c r="BH2" s="949"/>
    </row>
    <row r="3" spans="1:60" s="66" customFormat="1" ht="35.450000000000003" customHeight="1" x14ac:dyDescent="0.35">
      <c r="A3" s="1011"/>
      <c r="B3" s="1010"/>
      <c r="C3" s="254" t="s">
        <v>289</v>
      </c>
      <c r="D3" s="255" t="s">
        <v>290</v>
      </c>
      <c r="E3" s="255" t="s">
        <v>15</v>
      </c>
      <c r="F3" s="214" t="s">
        <v>16</v>
      </c>
      <c r="G3" s="254" t="s">
        <v>289</v>
      </c>
      <c r="H3" s="255" t="s">
        <v>290</v>
      </c>
      <c r="I3" s="255" t="s">
        <v>15</v>
      </c>
      <c r="J3" s="214" t="s">
        <v>16</v>
      </c>
      <c r="K3" s="254" t="s">
        <v>289</v>
      </c>
      <c r="L3" s="255" t="s">
        <v>290</v>
      </c>
      <c r="M3" s="255" t="s">
        <v>15</v>
      </c>
      <c r="N3" s="214" t="s">
        <v>16</v>
      </c>
      <c r="O3" s="1014"/>
      <c r="P3" s="1015"/>
      <c r="Q3" s="254" t="s">
        <v>289</v>
      </c>
      <c r="R3" s="255" t="s">
        <v>290</v>
      </c>
      <c r="S3" s="255" t="s">
        <v>15</v>
      </c>
      <c r="T3" s="214" t="s">
        <v>17</v>
      </c>
      <c r="U3" s="254" t="s">
        <v>289</v>
      </c>
      <c r="V3" s="255" t="s">
        <v>290</v>
      </c>
      <c r="W3" s="255" t="s">
        <v>15</v>
      </c>
      <c r="X3" s="214" t="s">
        <v>17</v>
      </c>
      <c r="Y3" s="254" t="s">
        <v>289</v>
      </c>
      <c r="Z3" s="255" t="s">
        <v>290</v>
      </c>
      <c r="AA3" s="255" t="s">
        <v>15</v>
      </c>
      <c r="AB3" s="214" t="s">
        <v>17</v>
      </c>
      <c r="AC3" s="256"/>
      <c r="AD3" s="256"/>
      <c r="AE3" s="975"/>
      <c r="AF3" s="976"/>
      <c r="AG3" s="254" t="s">
        <v>289</v>
      </c>
      <c r="AH3" s="255" t="s">
        <v>290</v>
      </c>
      <c r="AI3" s="255" t="s">
        <v>15</v>
      </c>
      <c r="AJ3" s="214" t="s">
        <v>16</v>
      </c>
      <c r="AK3" s="254" t="s">
        <v>289</v>
      </c>
      <c r="AL3" s="255" t="s">
        <v>290</v>
      </c>
      <c r="AM3" s="255" t="s">
        <v>15</v>
      </c>
      <c r="AN3" s="214" t="s">
        <v>17</v>
      </c>
      <c r="AO3" s="254" t="s">
        <v>289</v>
      </c>
      <c r="AP3" s="255" t="s">
        <v>290</v>
      </c>
      <c r="AQ3" s="255" t="s">
        <v>15</v>
      </c>
      <c r="AR3" s="214" t="s">
        <v>17</v>
      </c>
      <c r="AS3" s="975"/>
      <c r="AT3" s="976"/>
      <c r="AU3" s="254" t="s">
        <v>289</v>
      </c>
      <c r="AV3" s="255" t="s">
        <v>290</v>
      </c>
      <c r="AW3" s="255" t="s">
        <v>15</v>
      </c>
      <c r="AX3" s="214" t="s">
        <v>17</v>
      </c>
      <c r="AY3" s="254" t="s">
        <v>289</v>
      </c>
      <c r="AZ3" s="255" t="s">
        <v>290</v>
      </c>
      <c r="BA3" s="255" t="s">
        <v>15</v>
      </c>
      <c r="BB3" s="214" t="s">
        <v>17</v>
      </c>
      <c r="BC3" s="945"/>
      <c r="BD3" s="946"/>
      <c r="BE3" s="257" t="s">
        <v>289</v>
      </c>
      <c r="BF3" s="258" t="s">
        <v>290</v>
      </c>
      <c r="BG3" s="258" t="s">
        <v>15</v>
      </c>
      <c r="BH3" s="259" t="s">
        <v>17</v>
      </c>
    </row>
    <row r="4" spans="1:60" s="66" customFormat="1" ht="27" customHeight="1" x14ac:dyDescent="0.35">
      <c r="A4" s="985" t="s">
        <v>25</v>
      </c>
      <c r="B4" s="260" t="s">
        <v>18</v>
      </c>
      <c r="C4" s="986"/>
      <c r="D4" s="987"/>
      <c r="E4" s="261">
        <v>3</v>
      </c>
      <c r="F4" s="992"/>
      <c r="G4" s="986"/>
      <c r="H4" s="995"/>
      <c r="I4" s="24">
        <v>7</v>
      </c>
      <c r="J4" s="992"/>
      <c r="K4" s="986"/>
      <c r="L4" s="995"/>
      <c r="M4" s="24">
        <v>0</v>
      </c>
      <c r="N4" s="992"/>
      <c r="O4" s="950" t="s">
        <v>25</v>
      </c>
      <c r="P4" s="260" t="s">
        <v>18</v>
      </c>
      <c r="Q4" s="953"/>
      <c r="R4" s="1000"/>
      <c r="S4" s="24">
        <v>13</v>
      </c>
      <c r="T4" s="980"/>
      <c r="U4" s="953"/>
      <c r="V4" s="1000"/>
      <c r="W4" s="26">
        <v>10</v>
      </c>
      <c r="X4" s="980"/>
      <c r="Y4" s="962"/>
      <c r="Z4" s="1003"/>
      <c r="AA4" s="22">
        <v>1</v>
      </c>
      <c r="AB4" s="959"/>
      <c r="AC4" s="23"/>
      <c r="AD4" s="23"/>
      <c r="AE4" s="950" t="s">
        <v>25</v>
      </c>
      <c r="AF4" s="260" t="s">
        <v>18</v>
      </c>
      <c r="AG4" s="953"/>
      <c r="AH4" s="954"/>
      <c r="AI4" s="24">
        <v>1</v>
      </c>
      <c r="AJ4" s="980"/>
      <c r="AK4" s="953"/>
      <c r="AL4" s="954"/>
      <c r="AM4" s="22">
        <v>1</v>
      </c>
      <c r="AN4" s="980"/>
      <c r="AO4" s="953"/>
      <c r="AP4" s="954"/>
      <c r="AQ4" s="22">
        <v>6</v>
      </c>
      <c r="AR4" s="959"/>
      <c r="AS4" s="950" t="s">
        <v>25</v>
      </c>
      <c r="AT4" s="260" t="s">
        <v>18</v>
      </c>
      <c r="AU4" s="962"/>
      <c r="AV4" s="963"/>
      <c r="AW4" s="22">
        <v>1</v>
      </c>
      <c r="AX4" s="959"/>
      <c r="AY4" s="962"/>
      <c r="AZ4" s="963"/>
      <c r="BA4" s="24">
        <v>1</v>
      </c>
      <c r="BB4" s="959"/>
      <c r="BC4" s="950" t="s">
        <v>25</v>
      </c>
      <c r="BD4" s="260" t="s">
        <v>18</v>
      </c>
      <c r="BE4" s="953"/>
      <c r="BF4" s="954"/>
      <c r="BG4" s="678">
        <f>BA4+AW4+AQ4+AM4+AI4+AA4+W4+S4+M4+I4+E4</f>
        <v>44</v>
      </c>
      <c r="BH4" s="959"/>
    </row>
    <row r="5" spans="1:60" s="66" customFormat="1" ht="27" customHeight="1" x14ac:dyDescent="0.35">
      <c r="A5" s="985"/>
      <c r="B5" s="262" t="s">
        <v>19</v>
      </c>
      <c r="C5" s="988"/>
      <c r="D5" s="989"/>
      <c r="E5" s="263">
        <v>34</v>
      </c>
      <c r="F5" s="993"/>
      <c r="G5" s="988"/>
      <c r="H5" s="996"/>
      <c r="I5" s="26">
        <v>59</v>
      </c>
      <c r="J5" s="993"/>
      <c r="K5" s="988"/>
      <c r="L5" s="996"/>
      <c r="M5" s="26">
        <v>272</v>
      </c>
      <c r="N5" s="993"/>
      <c r="O5" s="951"/>
      <c r="P5" s="264" t="s">
        <v>19</v>
      </c>
      <c r="Q5" s="988"/>
      <c r="R5" s="1001"/>
      <c r="S5" s="26">
        <v>162</v>
      </c>
      <c r="T5" s="993"/>
      <c r="U5" s="988"/>
      <c r="V5" s="1001"/>
      <c r="W5" s="26">
        <v>218</v>
      </c>
      <c r="X5" s="993"/>
      <c r="Y5" s="1004"/>
      <c r="Z5" s="1005"/>
      <c r="AA5" s="26">
        <v>0</v>
      </c>
      <c r="AB5" s="998"/>
      <c r="AC5" s="265"/>
      <c r="AD5" s="265"/>
      <c r="AE5" s="951"/>
      <c r="AF5" s="262" t="s">
        <v>19</v>
      </c>
      <c r="AG5" s="955"/>
      <c r="AH5" s="956"/>
      <c r="AI5" s="26">
        <v>0</v>
      </c>
      <c r="AJ5" s="981"/>
      <c r="AK5" s="955"/>
      <c r="AL5" s="956"/>
      <c r="AM5" s="25">
        <v>0</v>
      </c>
      <c r="AN5" s="981"/>
      <c r="AO5" s="955"/>
      <c r="AP5" s="956"/>
      <c r="AQ5" s="25">
        <v>1</v>
      </c>
      <c r="AR5" s="960"/>
      <c r="AS5" s="951"/>
      <c r="AT5" s="262" t="s">
        <v>19</v>
      </c>
      <c r="AU5" s="964"/>
      <c r="AV5" s="965"/>
      <c r="AW5" s="25">
        <v>0</v>
      </c>
      <c r="AX5" s="960"/>
      <c r="AY5" s="964"/>
      <c r="AZ5" s="965"/>
      <c r="BA5" s="26">
        <v>0</v>
      </c>
      <c r="BB5" s="960"/>
      <c r="BC5" s="951"/>
      <c r="BD5" s="262" t="s">
        <v>19</v>
      </c>
      <c r="BE5" s="955"/>
      <c r="BF5" s="956"/>
      <c r="BG5" s="680">
        <f t="shared" ref="BG5:BG7" si="0">BA5+AW5+AQ5+AM5+AI5+AA5+W5+S5+M5+I5+E5</f>
        <v>746</v>
      </c>
      <c r="BH5" s="960"/>
    </row>
    <row r="6" spans="1:60" s="66" customFormat="1" ht="27" customHeight="1" x14ac:dyDescent="0.35">
      <c r="A6" s="985"/>
      <c r="B6" s="262" t="s">
        <v>20</v>
      </c>
      <c r="C6" s="988"/>
      <c r="D6" s="989"/>
      <c r="E6" s="266">
        <v>64</v>
      </c>
      <c r="F6" s="993"/>
      <c r="G6" s="988"/>
      <c r="H6" s="996"/>
      <c r="I6" s="26">
        <v>50</v>
      </c>
      <c r="J6" s="993"/>
      <c r="K6" s="988"/>
      <c r="L6" s="996"/>
      <c r="M6" s="26">
        <v>204</v>
      </c>
      <c r="N6" s="993"/>
      <c r="O6" s="951"/>
      <c r="P6" s="264" t="s">
        <v>20</v>
      </c>
      <c r="Q6" s="988"/>
      <c r="R6" s="1001"/>
      <c r="S6" s="26">
        <v>52</v>
      </c>
      <c r="T6" s="993"/>
      <c r="U6" s="988"/>
      <c r="V6" s="1001"/>
      <c r="W6" s="26">
        <v>35</v>
      </c>
      <c r="X6" s="993"/>
      <c r="Y6" s="1004"/>
      <c r="Z6" s="1005"/>
      <c r="AA6" s="25">
        <v>2</v>
      </c>
      <c r="AB6" s="998"/>
      <c r="AC6" s="265"/>
      <c r="AD6" s="265"/>
      <c r="AE6" s="951"/>
      <c r="AF6" s="262" t="s">
        <v>20</v>
      </c>
      <c r="AG6" s="955"/>
      <c r="AH6" s="956"/>
      <c r="AI6" s="26">
        <v>71</v>
      </c>
      <c r="AJ6" s="981"/>
      <c r="AK6" s="955"/>
      <c r="AL6" s="956"/>
      <c r="AM6" s="25">
        <v>17</v>
      </c>
      <c r="AN6" s="981"/>
      <c r="AO6" s="955"/>
      <c r="AP6" s="956"/>
      <c r="AQ6" s="25">
        <v>11</v>
      </c>
      <c r="AR6" s="960"/>
      <c r="AS6" s="951"/>
      <c r="AT6" s="262" t="s">
        <v>20</v>
      </c>
      <c r="AU6" s="964"/>
      <c r="AV6" s="965"/>
      <c r="AW6" s="25">
        <v>0</v>
      </c>
      <c r="AX6" s="960"/>
      <c r="AY6" s="964"/>
      <c r="AZ6" s="965"/>
      <c r="BA6" s="26">
        <v>0</v>
      </c>
      <c r="BB6" s="960"/>
      <c r="BC6" s="951"/>
      <c r="BD6" s="262" t="s">
        <v>20</v>
      </c>
      <c r="BE6" s="955"/>
      <c r="BF6" s="956"/>
      <c r="BG6" s="680">
        <f t="shared" si="0"/>
        <v>506</v>
      </c>
      <c r="BH6" s="960"/>
    </row>
    <row r="7" spans="1:60" s="66" customFormat="1" ht="27" customHeight="1" x14ac:dyDescent="0.35">
      <c r="A7" s="985"/>
      <c r="B7" s="267" t="s">
        <v>21</v>
      </c>
      <c r="C7" s="990"/>
      <c r="D7" s="991"/>
      <c r="E7" s="268">
        <v>1</v>
      </c>
      <c r="F7" s="994"/>
      <c r="G7" s="990"/>
      <c r="H7" s="997"/>
      <c r="I7" s="26">
        <v>3</v>
      </c>
      <c r="J7" s="994"/>
      <c r="K7" s="990"/>
      <c r="L7" s="997"/>
      <c r="M7" s="26">
        <v>0</v>
      </c>
      <c r="N7" s="994"/>
      <c r="O7" s="952"/>
      <c r="P7" s="4" t="s">
        <v>21</v>
      </c>
      <c r="Q7" s="990"/>
      <c r="R7" s="1002"/>
      <c r="S7" s="26">
        <v>2</v>
      </c>
      <c r="T7" s="994"/>
      <c r="U7" s="988"/>
      <c r="V7" s="1002"/>
      <c r="W7" s="26">
        <v>0</v>
      </c>
      <c r="X7" s="994"/>
      <c r="Y7" s="1006"/>
      <c r="Z7" s="1007"/>
      <c r="AA7" s="269">
        <v>1</v>
      </c>
      <c r="AB7" s="999"/>
      <c r="AC7" s="270"/>
      <c r="AD7" s="270"/>
      <c r="AE7" s="952"/>
      <c r="AF7" s="267" t="s">
        <v>21</v>
      </c>
      <c r="AG7" s="957"/>
      <c r="AH7" s="958"/>
      <c r="AI7" s="271">
        <v>1</v>
      </c>
      <c r="AJ7" s="982"/>
      <c r="AK7" s="957"/>
      <c r="AL7" s="958"/>
      <c r="AM7" s="269">
        <v>0</v>
      </c>
      <c r="AN7" s="982"/>
      <c r="AO7" s="957"/>
      <c r="AP7" s="958"/>
      <c r="AQ7" s="272">
        <v>4</v>
      </c>
      <c r="AR7" s="961"/>
      <c r="AS7" s="952"/>
      <c r="AT7" s="267" t="s">
        <v>21</v>
      </c>
      <c r="AU7" s="966"/>
      <c r="AV7" s="967"/>
      <c r="AW7" s="272">
        <v>0</v>
      </c>
      <c r="AX7" s="961"/>
      <c r="AY7" s="977"/>
      <c r="AZ7" s="978"/>
      <c r="BA7" s="26">
        <v>0</v>
      </c>
      <c r="BB7" s="961"/>
      <c r="BC7" s="952"/>
      <c r="BD7" s="267" t="s">
        <v>21</v>
      </c>
      <c r="BE7" s="957"/>
      <c r="BF7" s="958"/>
      <c r="BG7" s="679">
        <f t="shared" si="0"/>
        <v>12</v>
      </c>
      <c r="BH7" s="961"/>
    </row>
    <row r="8" spans="1:60" s="66" customFormat="1" ht="27" customHeight="1" x14ac:dyDescent="0.35">
      <c r="A8" s="950" t="s">
        <v>23</v>
      </c>
      <c r="B8" s="260" t="s">
        <v>34</v>
      </c>
      <c r="C8" s="646">
        <v>8550</v>
      </c>
      <c r="D8" s="274">
        <v>8200</v>
      </c>
      <c r="E8" s="275">
        <v>7454</v>
      </c>
      <c r="F8" s="647">
        <f>E8/C8</f>
        <v>0.87181286549707604</v>
      </c>
      <c r="G8" s="646">
        <v>0</v>
      </c>
      <c r="H8" s="276">
        <v>0</v>
      </c>
      <c r="I8" s="275">
        <v>289</v>
      </c>
      <c r="J8" s="647">
        <v>0</v>
      </c>
      <c r="K8" s="646">
        <v>26655</v>
      </c>
      <c r="L8" s="277">
        <v>29570</v>
      </c>
      <c r="M8" s="275">
        <v>21378</v>
      </c>
      <c r="N8" s="647">
        <f>M8/L8</f>
        <v>0.72296246195468383</v>
      </c>
      <c r="O8" s="951" t="s">
        <v>23</v>
      </c>
      <c r="P8" s="278" t="s">
        <v>34</v>
      </c>
      <c r="Q8" s="279">
        <v>18921.400000000001</v>
      </c>
      <c r="R8" s="280">
        <v>10225</v>
      </c>
      <c r="S8" s="275">
        <v>2204</v>
      </c>
      <c r="T8" s="281">
        <f>S8/R8</f>
        <v>0.21555012224938874</v>
      </c>
      <c r="U8" s="646">
        <v>14345</v>
      </c>
      <c r="V8" s="282">
        <v>12500</v>
      </c>
      <c r="W8" s="283">
        <v>11194</v>
      </c>
      <c r="X8" s="281">
        <f>W8/V8</f>
        <v>0.89551999999999998</v>
      </c>
      <c r="Y8" s="646">
        <v>3838.6</v>
      </c>
      <c r="Z8" s="277">
        <v>2200</v>
      </c>
      <c r="AA8" s="275">
        <v>1470</v>
      </c>
      <c r="AB8" s="647">
        <v>0</v>
      </c>
      <c r="AC8" s="27"/>
      <c r="AD8" s="27"/>
      <c r="AE8" s="950" t="s">
        <v>23</v>
      </c>
      <c r="AF8" s="260" t="s">
        <v>34</v>
      </c>
      <c r="AG8" s="646">
        <v>4683.2</v>
      </c>
      <c r="AH8" s="277">
        <v>2700</v>
      </c>
      <c r="AI8" s="275">
        <v>610</v>
      </c>
      <c r="AJ8" s="293">
        <f>AI8/AH8</f>
        <v>0.22592592592592592</v>
      </c>
      <c r="AK8" s="646">
        <v>0</v>
      </c>
      <c r="AL8" s="277">
        <v>0</v>
      </c>
      <c r="AM8" s="275">
        <v>0</v>
      </c>
      <c r="AN8" s="647">
        <v>0</v>
      </c>
      <c r="AO8" s="279">
        <v>2600</v>
      </c>
      <c r="AP8" s="59">
        <v>3400</v>
      </c>
      <c r="AQ8" s="24">
        <v>1112</v>
      </c>
      <c r="AR8" s="675">
        <f>AQ8/AO8</f>
        <v>0.4276923076923077</v>
      </c>
      <c r="AS8" s="950" t="s">
        <v>23</v>
      </c>
      <c r="AT8" s="284" t="s">
        <v>34</v>
      </c>
      <c r="AU8" s="646">
        <v>6100</v>
      </c>
      <c r="AV8" s="274">
        <v>4800</v>
      </c>
      <c r="AW8" s="275">
        <v>398</v>
      </c>
      <c r="AX8" s="281">
        <f>AW8/AU8</f>
        <v>6.5245901639344267E-2</v>
      </c>
      <c r="AY8" s="646">
        <v>500</v>
      </c>
      <c r="AZ8" s="274">
        <v>500</v>
      </c>
      <c r="BA8" s="274">
        <v>0</v>
      </c>
      <c r="BB8" s="95">
        <v>0</v>
      </c>
      <c r="BC8" s="950" t="s">
        <v>23</v>
      </c>
      <c r="BD8" s="284" t="s">
        <v>34</v>
      </c>
      <c r="BE8" s="646">
        <f>AY8+AU8+AO8+AK8+AG8+Y8+U8+Q8+K8+G8+C8</f>
        <v>86193.2</v>
      </c>
      <c r="BF8" s="274">
        <f>AZ8+AV8+AP8+AL8+AH8+Z8+V8+L8+H8+D8+R8</f>
        <v>74095</v>
      </c>
      <c r="BG8" s="275">
        <f>BA8+AW8+AQ8+AM8+AI8+AA8+W8+S8+M8+I8+E8</f>
        <v>46109</v>
      </c>
      <c r="BH8" s="647">
        <f>BG8/BE8</f>
        <v>0.53494939275952169</v>
      </c>
    </row>
    <row r="9" spans="1:60" s="66" customFormat="1" ht="27" customHeight="1" x14ac:dyDescent="0.35">
      <c r="A9" s="951"/>
      <c r="B9" s="262" t="s">
        <v>35</v>
      </c>
      <c r="C9" s="94">
        <v>500</v>
      </c>
      <c r="D9" s="285">
        <v>1000</v>
      </c>
      <c r="E9" s="286">
        <v>1893</v>
      </c>
      <c r="F9" s="287">
        <f>E9/D9</f>
        <v>1.893</v>
      </c>
      <c r="G9" s="94">
        <v>1000</v>
      </c>
      <c r="H9" s="288">
        <v>1000</v>
      </c>
      <c r="I9" s="286">
        <v>996</v>
      </c>
      <c r="J9" s="287">
        <f>I9/H9</f>
        <v>0.996</v>
      </c>
      <c r="K9" s="94">
        <v>3000</v>
      </c>
      <c r="L9" s="285">
        <v>4000</v>
      </c>
      <c r="M9" s="286">
        <v>6403</v>
      </c>
      <c r="N9" s="287">
        <f>M9/L9</f>
        <v>1.6007499999999999</v>
      </c>
      <c r="O9" s="951"/>
      <c r="P9" s="289" t="s">
        <v>35</v>
      </c>
      <c r="Q9" s="94">
        <v>2800</v>
      </c>
      <c r="R9" s="288">
        <v>3500</v>
      </c>
      <c r="S9" s="286">
        <v>3747</v>
      </c>
      <c r="T9" s="290">
        <f>S9/R9</f>
        <v>1.0705714285714285</v>
      </c>
      <c r="U9" s="291">
        <v>2000</v>
      </c>
      <c r="V9" s="292">
        <v>3000</v>
      </c>
      <c r="W9" s="71">
        <v>5185</v>
      </c>
      <c r="X9" s="290">
        <f>W9/V9</f>
        <v>1.7283333333333333</v>
      </c>
      <c r="Y9" s="291">
        <v>5</v>
      </c>
      <c r="Z9" s="263">
        <v>100</v>
      </c>
      <c r="AA9" s="26">
        <v>116</v>
      </c>
      <c r="AB9" s="77">
        <f>AA9/Z9</f>
        <v>1.1599999999999999</v>
      </c>
      <c r="AC9" s="27"/>
      <c r="AD9" s="27"/>
      <c r="AE9" s="951"/>
      <c r="AF9" s="262" t="s">
        <v>35</v>
      </c>
      <c r="AG9" s="94">
        <v>250</v>
      </c>
      <c r="AH9" s="285">
        <v>1200</v>
      </c>
      <c r="AI9" s="286">
        <v>1486</v>
      </c>
      <c r="AJ9" s="293">
        <f>AI9/AH9</f>
        <v>1.2383333333333333</v>
      </c>
      <c r="AK9" s="94">
        <v>450</v>
      </c>
      <c r="AL9" s="285">
        <v>1000</v>
      </c>
      <c r="AM9" s="286">
        <v>520</v>
      </c>
      <c r="AN9" s="287">
        <f>AM9/AL9</f>
        <v>0.52</v>
      </c>
      <c r="AO9" s="94">
        <v>500</v>
      </c>
      <c r="AP9" s="56">
        <v>500</v>
      </c>
      <c r="AQ9" s="26">
        <v>2712</v>
      </c>
      <c r="AR9" s="77">
        <f>AQ9/AP9</f>
        <v>5.4240000000000004</v>
      </c>
      <c r="AS9" s="951"/>
      <c r="AT9" s="294" t="s">
        <v>35</v>
      </c>
      <c r="AU9" s="291">
        <v>1000</v>
      </c>
      <c r="AV9" s="87">
        <v>2300</v>
      </c>
      <c r="AW9" s="26">
        <v>2199</v>
      </c>
      <c r="AX9" s="290">
        <f>AW9/AV9</f>
        <v>0.95608695652173914</v>
      </c>
      <c r="AY9" s="291">
        <v>300</v>
      </c>
      <c r="AZ9" s="56">
        <v>300</v>
      </c>
      <c r="BA9" s="56">
        <v>373</v>
      </c>
      <c r="BB9" s="295">
        <f>BA9/AZ9</f>
        <v>1.2433333333333334</v>
      </c>
      <c r="BC9" s="951"/>
      <c r="BD9" s="294" t="s">
        <v>35</v>
      </c>
      <c r="BE9" s="363">
        <f t="shared" ref="BE9:BE23" si="1">AY9+AU9+AO9+AK9+AG9+Y9+U9+Q9+K9+G9+C9</f>
        <v>11805</v>
      </c>
      <c r="BF9" s="364">
        <f t="shared" ref="BF9:BF23" si="2">AZ9+AV9+AP9+AL9+AH9+Z9+V9+L9+H9+D9+R9</f>
        <v>17900</v>
      </c>
      <c r="BG9" s="648">
        <f t="shared" ref="BG9:BG23" si="3">BA9+AW9+AQ9+AM9+AI9+AA9+W9+S9+M9+I9+E9</f>
        <v>25630</v>
      </c>
      <c r="BH9" s="424">
        <f>BG9/BF9</f>
        <v>1.4318435754189944</v>
      </c>
    </row>
    <row r="10" spans="1:60" s="66" customFormat="1" ht="27" customHeight="1" x14ac:dyDescent="0.35">
      <c r="A10" s="951"/>
      <c r="B10" s="264" t="s">
        <v>28</v>
      </c>
      <c r="C10" s="94">
        <v>0</v>
      </c>
      <c r="D10" s="285">
        <v>0</v>
      </c>
      <c r="E10" s="286">
        <v>0</v>
      </c>
      <c r="F10" s="287">
        <v>0</v>
      </c>
      <c r="G10" s="94">
        <v>0</v>
      </c>
      <c r="H10" s="288">
        <v>0</v>
      </c>
      <c r="I10" s="286">
        <v>0</v>
      </c>
      <c r="J10" s="287">
        <v>0</v>
      </c>
      <c r="K10" s="94">
        <v>0</v>
      </c>
      <c r="L10" s="285">
        <v>0</v>
      </c>
      <c r="M10" s="286">
        <v>0</v>
      </c>
      <c r="N10" s="287">
        <v>0</v>
      </c>
      <c r="O10" s="951"/>
      <c r="P10" s="289" t="s">
        <v>28</v>
      </c>
      <c r="Q10" s="94">
        <v>0</v>
      </c>
      <c r="R10" s="288">
        <v>0</v>
      </c>
      <c r="S10" s="286">
        <v>0</v>
      </c>
      <c r="T10" s="290">
        <v>0</v>
      </c>
      <c r="U10" s="291">
        <v>0</v>
      </c>
      <c r="V10" s="292">
        <v>0</v>
      </c>
      <c r="W10" s="71">
        <v>0</v>
      </c>
      <c r="X10" s="290">
        <v>0</v>
      </c>
      <c r="Y10" s="291">
        <v>0</v>
      </c>
      <c r="Z10" s="263">
        <v>0</v>
      </c>
      <c r="AA10" s="26">
        <v>0</v>
      </c>
      <c r="AB10" s="77">
        <v>0</v>
      </c>
      <c r="AC10" s="27"/>
      <c r="AD10" s="27"/>
      <c r="AE10" s="951"/>
      <c r="AF10" s="264" t="s">
        <v>28</v>
      </c>
      <c r="AG10" s="94">
        <v>0</v>
      </c>
      <c r="AH10" s="285">
        <v>0</v>
      </c>
      <c r="AI10" s="286">
        <v>0</v>
      </c>
      <c r="AJ10" s="293">
        <v>0</v>
      </c>
      <c r="AK10" s="94">
        <v>0</v>
      </c>
      <c r="AL10" s="285">
        <v>0</v>
      </c>
      <c r="AM10" s="286">
        <v>0</v>
      </c>
      <c r="AN10" s="287">
        <v>0</v>
      </c>
      <c r="AO10" s="94">
        <v>0</v>
      </c>
      <c r="AP10" s="56">
        <v>0</v>
      </c>
      <c r="AQ10" s="26">
        <v>0</v>
      </c>
      <c r="AR10" s="77">
        <v>0</v>
      </c>
      <c r="AS10" s="951"/>
      <c r="AT10" s="294" t="s">
        <v>28</v>
      </c>
      <c r="AU10" s="291">
        <v>0</v>
      </c>
      <c r="AV10" s="87">
        <v>0</v>
      </c>
      <c r="AW10" s="26">
        <v>0</v>
      </c>
      <c r="AX10" s="290">
        <v>0</v>
      </c>
      <c r="AY10" s="291">
        <v>0</v>
      </c>
      <c r="AZ10" s="56">
        <v>0</v>
      </c>
      <c r="BA10" s="56">
        <v>0</v>
      </c>
      <c r="BB10" s="295">
        <v>0</v>
      </c>
      <c r="BC10" s="951"/>
      <c r="BD10" s="294" t="s">
        <v>28</v>
      </c>
      <c r="BE10" s="363">
        <f t="shared" si="1"/>
        <v>0</v>
      </c>
      <c r="BF10" s="364">
        <f t="shared" si="2"/>
        <v>0</v>
      </c>
      <c r="BG10" s="648">
        <f t="shared" si="3"/>
        <v>0</v>
      </c>
      <c r="BH10" s="424">
        <v>0</v>
      </c>
    </row>
    <row r="11" spans="1:60" s="66" customFormat="1" ht="27" customHeight="1" x14ac:dyDescent="0.35">
      <c r="A11" s="951"/>
      <c r="B11" s="262" t="s">
        <v>6</v>
      </c>
      <c r="C11" s="94">
        <v>100</v>
      </c>
      <c r="D11" s="285">
        <v>100</v>
      </c>
      <c r="E11" s="286">
        <v>135</v>
      </c>
      <c r="F11" s="287">
        <f>E11/D11</f>
        <v>1.35</v>
      </c>
      <c r="G11" s="94">
        <v>25</v>
      </c>
      <c r="H11" s="288">
        <v>25</v>
      </c>
      <c r="I11" s="286">
        <v>20</v>
      </c>
      <c r="J11" s="287">
        <f>I11/H11</f>
        <v>0.8</v>
      </c>
      <c r="K11" s="94">
        <v>2500</v>
      </c>
      <c r="L11" s="285">
        <v>2500</v>
      </c>
      <c r="M11" s="286">
        <v>872</v>
      </c>
      <c r="N11" s="287">
        <v>0</v>
      </c>
      <c r="O11" s="951"/>
      <c r="P11" s="289" t="s">
        <v>6</v>
      </c>
      <c r="Q11" s="94">
        <v>550</v>
      </c>
      <c r="R11" s="288">
        <v>250</v>
      </c>
      <c r="S11" s="286">
        <v>109</v>
      </c>
      <c r="T11" s="290">
        <f t="shared" ref="T11:T18" si="4">S11/R11</f>
        <v>0.436</v>
      </c>
      <c r="U11" s="291">
        <v>50</v>
      </c>
      <c r="V11" s="292">
        <v>50</v>
      </c>
      <c r="W11" s="71">
        <v>96</v>
      </c>
      <c r="X11" s="290">
        <f t="shared" ref="X11:X18" si="5">W11/V11</f>
        <v>1.92</v>
      </c>
      <c r="Y11" s="291">
        <v>0</v>
      </c>
      <c r="Z11" s="263">
        <v>0</v>
      </c>
      <c r="AA11" s="26">
        <v>0</v>
      </c>
      <c r="AB11" s="77">
        <v>0</v>
      </c>
      <c r="AC11" s="27"/>
      <c r="AD11" s="27"/>
      <c r="AE11" s="951"/>
      <c r="AF11" s="262" t="s">
        <v>6</v>
      </c>
      <c r="AG11" s="94">
        <v>50</v>
      </c>
      <c r="AH11" s="285">
        <v>50</v>
      </c>
      <c r="AI11" s="286">
        <v>0</v>
      </c>
      <c r="AJ11" s="293">
        <f>AI11/AG11</f>
        <v>0</v>
      </c>
      <c r="AK11" s="94">
        <v>5</v>
      </c>
      <c r="AL11" s="285">
        <v>5</v>
      </c>
      <c r="AM11" s="286">
        <v>0</v>
      </c>
      <c r="AN11" s="287">
        <f t="shared" ref="AN11:AN18" si="6">AM11/AL11</f>
        <v>0</v>
      </c>
      <c r="AO11" s="94">
        <v>350</v>
      </c>
      <c r="AP11" s="56">
        <v>350</v>
      </c>
      <c r="AQ11" s="26">
        <v>81</v>
      </c>
      <c r="AR11" s="77">
        <f>AQ11/AP11</f>
        <v>0.23142857142857143</v>
      </c>
      <c r="AS11" s="951"/>
      <c r="AT11" s="294" t="s">
        <v>6</v>
      </c>
      <c r="AU11" s="291">
        <v>0</v>
      </c>
      <c r="AV11" s="87">
        <v>0</v>
      </c>
      <c r="AW11" s="26">
        <v>0</v>
      </c>
      <c r="AX11" s="290">
        <v>0</v>
      </c>
      <c r="AY11" s="291">
        <v>0</v>
      </c>
      <c r="AZ11" s="56">
        <v>0</v>
      </c>
      <c r="BA11" s="56">
        <v>0</v>
      </c>
      <c r="BB11" s="295">
        <v>0</v>
      </c>
      <c r="BC11" s="951"/>
      <c r="BD11" s="294" t="s">
        <v>6</v>
      </c>
      <c r="BE11" s="363">
        <f t="shared" si="1"/>
        <v>3630</v>
      </c>
      <c r="BF11" s="364">
        <f t="shared" si="2"/>
        <v>3330</v>
      </c>
      <c r="BG11" s="648">
        <f t="shared" si="3"/>
        <v>1313</v>
      </c>
      <c r="BH11" s="424">
        <f t="shared" ref="BH11" si="7">BG11/BF11</f>
        <v>0.3942942942942943</v>
      </c>
    </row>
    <row r="12" spans="1:60" s="66" customFormat="1" ht="27" customHeight="1" x14ac:dyDescent="0.35">
      <c r="A12" s="951"/>
      <c r="B12" s="262" t="s">
        <v>7</v>
      </c>
      <c r="C12" s="94">
        <v>400</v>
      </c>
      <c r="D12" s="285">
        <v>400</v>
      </c>
      <c r="E12" s="286">
        <v>1076</v>
      </c>
      <c r="F12" s="287">
        <f>E12/D12</f>
        <v>2.69</v>
      </c>
      <c r="G12" s="94">
        <v>650</v>
      </c>
      <c r="H12" s="288">
        <v>650</v>
      </c>
      <c r="I12" s="286">
        <v>855</v>
      </c>
      <c r="J12" s="287">
        <f>I12/H12</f>
        <v>1.3153846153846154</v>
      </c>
      <c r="K12" s="94">
        <v>1450</v>
      </c>
      <c r="L12" s="285">
        <v>1450</v>
      </c>
      <c r="M12" s="286">
        <v>1737</v>
      </c>
      <c r="N12" s="287">
        <f t="shared" ref="N12:N18" si="8">M12/L12</f>
        <v>1.1979310344827587</v>
      </c>
      <c r="O12" s="951"/>
      <c r="P12" s="289" t="s">
        <v>7</v>
      </c>
      <c r="Q12" s="94">
        <v>1000</v>
      </c>
      <c r="R12" s="288">
        <v>1300</v>
      </c>
      <c r="S12" s="286">
        <v>1218</v>
      </c>
      <c r="T12" s="290">
        <f t="shared" si="4"/>
        <v>0.93692307692307697</v>
      </c>
      <c r="U12" s="291">
        <v>1100</v>
      </c>
      <c r="V12" s="292">
        <v>1100</v>
      </c>
      <c r="W12" s="71">
        <v>1230</v>
      </c>
      <c r="X12" s="290">
        <f t="shared" si="5"/>
        <v>1.1181818181818182</v>
      </c>
      <c r="Y12" s="291">
        <v>140</v>
      </c>
      <c r="Z12" s="263">
        <v>140</v>
      </c>
      <c r="AA12" s="26">
        <v>160</v>
      </c>
      <c r="AB12" s="77">
        <f>AA12/Z12</f>
        <v>1.1428571428571428</v>
      </c>
      <c r="AC12" s="27"/>
      <c r="AD12" s="27"/>
      <c r="AE12" s="951"/>
      <c r="AF12" s="262" t="s">
        <v>7</v>
      </c>
      <c r="AG12" s="94">
        <v>1000</v>
      </c>
      <c r="AH12" s="285">
        <v>1000</v>
      </c>
      <c r="AI12" s="286">
        <v>1043</v>
      </c>
      <c r="AJ12" s="293">
        <f>AI12/AH12</f>
        <v>1.0429999999999999</v>
      </c>
      <c r="AK12" s="94">
        <v>100</v>
      </c>
      <c r="AL12" s="285">
        <v>100</v>
      </c>
      <c r="AM12" s="286">
        <v>136</v>
      </c>
      <c r="AN12" s="287">
        <f t="shared" si="6"/>
        <v>1.36</v>
      </c>
      <c r="AO12" s="94">
        <v>1100</v>
      </c>
      <c r="AP12" s="56">
        <v>1100</v>
      </c>
      <c r="AQ12" s="26">
        <v>1473</v>
      </c>
      <c r="AR12" s="77">
        <f t="shared" ref="AR12:AR18" si="9">AQ12/AP12</f>
        <v>1.3390909090909091</v>
      </c>
      <c r="AS12" s="951"/>
      <c r="AT12" s="294" t="s">
        <v>7</v>
      </c>
      <c r="AU12" s="291">
        <v>400</v>
      </c>
      <c r="AV12" s="87">
        <v>400</v>
      </c>
      <c r="AW12" s="26">
        <v>400</v>
      </c>
      <c r="AX12" s="290">
        <f>AW12/AV12</f>
        <v>1</v>
      </c>
      <c r="AY12" s="291">
        <v>454</v>
      </c>
      <c r="AZ12" s="56">
        <v>454</v>
      </c>
      <c r="BA12" s="56">
        <v>458</v>
      </c>
      <c r="BB12" s="295">
        <f t="shared" ref="BB12:BB14" si="10">BA12/AZ12</f>
        <v>1.0088105726872247</v>
      </c>
      <c r="BC12" s="951"/>
      <c r="BD12" s="294" t="s">
        <v>7</v>
      </c>
      <c r="BE12" s="363">
        <f t="shared" si="1"/>
        <v>7794</v>
      </c>
      <c r="BF12" s="364">
        <f t="shared" si="2"/>
        <v>8094</v>
      </c>
      <c r="BG12" s="648">
        <f t="shared" si="3"/>
        <v>9786</v>
      </c>
      <c r="BH12" s="424">
        <f>BG12/BF12</f>
        <v>1.2090437361008155</v>
      </c>
    </row>
    <row r="13" spans="1:60" s="66" customFormat="1" ht="27" customHeight="1" x14ac:dyDescent="0.35">
      <c r="A13" s="951"/>
      <c r="B13" s="262" t="s">
        <v>8</v>
      </c>
      <c r="C13" s="94">
        <v>3</v>
      </c>
      <c r="D13" s="285">
        <v>30</v>
      </c>
      <c r="E13" s="286">
        <v>121</v>
      </c>
      <c r="F13" s="287">
        <f>E13/D13</f>
        <v>4.0333333333333332</v>
      </c>
      <c r="G13" s="94">
        <v>1</v>
      </c>
      <c r="H13" s="288">
        <v>1</v>
      </c>
      <c r="I13" s="286">
        <v>7</v>
      </c>
      <c r="J13" s="287">
        <f>I13/H13</f>
        <v>7</v>
      </c>
      <c r="K13" s="94">
        <v>500</v>
      </c>
      <c r="L13" s="285">
        <v>500</v>
      </c>
      <c r="M13" s="286">
        <v>803</v>
      </c>
      <c r="N13" s="287">
        <f t="shared" si="8"/>
        <v>1.6060000000000001</v>
      </c>
      <c r="O13" s="951"/>
      <c r="P13" s="289" t="s">
        <v>8</v>
      </c>
      <c r="Q13" s="94">
        <v>300</v>
      </c>
      <c r="R13" s="288">
        <v>800</v>
      </c>
      <c r="S13" s="286">
        <v>113</v>
      </c>
      <c r="T13" s="290">
        <f t="shared" si="4"/>
        <v>0.14124999999999999</v>
      </c>
      <c r="U13" s="291">
        <v>50</v>
      </c>
      <c r="V13" s="292">
        <v>50</v>
      </c>
      <c r="W13" s="71">
        <v>284</v>
      </c>
      <c r="X13" s="290">
        <f t="shared" si="5"/>
        <v>5.68</v>
      </c>
      <c r="Y13" s="291">
        <v>0</v>
      </c>
      <c r="Z13" s="263">
        <v>0</v>
      </c>
      <c r="AA13" s="26">
        <v>94</v>
      </c>
      <c r="AB13" s="77">
        <v>0</v>
      </c>
      <c r="AC13" s="27"/>
      <c r="AD13" s="27"/>
      <c r="AE13" s="951"/>
      <c r="AF13" s="262" t="s">
        <v>8</v>
      </c>
      <c r="AG13" s="94">
        <v>0</v>
      </c>
      <c r="AH13" s="285">
        <v>0</v>
      </c>
      <c r="AI13" s="286">
        <v>0</v>
      </c>
      <c r="AJ13" s="293">
        <v>0</v>
      </c>
      <c r="AK13" s="94">
        <v>20</v>
      </c>
      <c r="AL13" s="285">
        <v>20</v>
      </c>
      <c r="AM13" s="286">
        <v>5</v>
      </c>
      <c r="AN13" s="287">
        <f t="shared" si="6"/>
        <v>0.25</v>
      </c>
      <c r="AO13" s="94">
        <v>10</v>
      </c>
      <c r="AP13" s="56">
        <v>10</v>
      </c>
      <c r="AQ13" s="26">
        <v>76</v>
      </c>
      <c r="AR13" s="77">
        <f t="shared" si="9"/>
        <v>7.6</v>
      </c>
      <c r="AS13" s="951"/>
      <c r="AT13" s="294" t="s">
        <v>8</v>
      </c>
      <c r="AU13" s="291">
        <v>0</v>
      </c>
      <c r="AV13" s="87">
        <v>0</v>
      </c>
      <c r="AW13" s="26">
        <v>0</v>
      </c>
      <c r="AX13" s="290">
        <v>0</v>
      </c>
      <c r="AY13" s="291">
        <v>0</v>
      </c>
      <c r="AZ13" s="56">
        <v>0</v>
      </c>
      <c r="BA13" s="56">
        <v>0</v>
      </c>
      <c r="BB13" s="295">
        <v>0</v>
      </c>
      <c r="BC13" s="951"/>
      <c r="BD13" s="294" t="s">
        <v>8</v>
      </c>
      <c r="BE13" s="363">
        <f t="shared" si="1"/>
        <v>884</v>
      </c>
      <c r="BF13" s="364">
        <f t="shared" si="2"/>
        <v>1411</v>
      </c>
      <c r="BG13" s="648">
        <f t="shared" si="3"/>
        <v>1503</v>
      </c>
      <c r="BH13" s="424">
        <f>BG13/BF13</f>
        <v>1.0652019844082212</v>
      </c>
    </row>
    <row r="14" spans="1:60" s="66" customFormat="1" ht="27" customHeight="1" x14ac:dyDescent="0.35">
      <c r="A14" s="951"/>
      <c r="B14" s="262" t="s">
        <v>9</v>
      </c>
      <c r="C14" s="296">
        <v>200</v>
      </c>
      <c r="D14" s="297">
        <v>255</v>
      </c>
      <c r="E14" s="286">
        <v>1209</v>
      </c>
      <c r="F14" s="287">
        <f>E14/D14</f>
        <v>4.7411764705882353</v>
      </c>
      <c r="G14" s="296">
        <v>150</v>
      </c>
      <c r="H14" s="298">
        <v>150</v>
      </c>
      <c r="I14" s="286">
        <v>255</v>
      </c>
      <c r="J14" s="287">
        <f>I14/H14</f>
        <v>1.7</v>
      </c>
      <c r="K14" s="94">
        <v>550</v>
      </c>
      <c r="L14" s="285">
        <v>550</v>
      </c>
      <c r="M14" s="286">
        <v>484</v>
      </c>
      <c r="N14" s="287">
        <f t="shared" si="8"/>
        <v>0.88</v>
      </c>
      <c r="O14" s="951"/>
      <c r="P14" s="289" t="s">
        <v>9</v>
      </c>
      <c r="Q14" s="94">
        <v>650</v>
      </c>
      <c r="R14" s="288">
        <v>1250</v>
      </c>
      <c r="S14" s="286">
        <v>517</v>
      </c>
      <c r="T14" s="290">
        <f t="shared" si="4"/>
        <v>0.41360000000000002</v>
      </c>
      <c r="U14" s="291">
        <v>1500</v>
      </c>
      <c r="V14" s="292">
        <v>1500</v>
      </c>
      <c r="W14" s="71">
        <v>923</v>
      </c>
      <c r="X14" s="290">
        <f t="shared" si="5"/>
        <v>0.61533333333333329</v>
      </c>
      <c r="Y14" s="291">
        <v>70</v>
      </c>
      <c r="Z14" s="263">
        <v>70</v>
      </c>
      <c r="AA14" s="26">
        <v>59</v>
      </c>
      <c r="AB14" s="77">
        <f>AA14/Z14</f>
        <v>0.84285714285714286</v>
      </c>
      <c r="AC14" s="27"/>
      <c r="AD14" s="27"/>
      <c r="AE14" s="951"/>
      <c r="AF14" s="262" t="s">
        <v>9</v>
      </c>
      <c r="AG14" s="296">
        <v>700</v>
      </c>
      <c r="AH14" s="297">
        <v>700</v>
      </c>
      <c r="AI14" s="286">
        <v>1388</v>
      </c>
      <c r="AJ14" s="293">
        <f>AI14/AH14</f>
        <v>1.9828571428571429</v>
      </c>
      <c r="AK14" s="296">
        <v>260</v>
      </c>
      <c r="AL14" s="297">
        <v>260</v>
      </c>
      <c r="AM14" s="286">
        <v>167</v>
      </c>
      <c r="AN14" s="287">
        <f t="shared" si="6"/>
        <v>0.64230769230769236</v>
      </c>
      <c r="AO14" s="296">
        <v>400</v>
      </c>
      <c r="AP14" s="56">
        <v>400</v>
      </c>
      <c r="AQ14" s="26">
        <v>637</v>
      </c>
      <c r="AR14" s="77">
        <f t="shared" si="9"/>
        <v>1.5925</v>
      </c>
      <c r="AS14" s="951"/>
      <c r="AT14" s="294" t="s">
        <v>9</v>
      </c>
      <c r="AU14" s="291">
        <v>2501</v>
      </c>
      <c r="AV14" s="87">
        <v>2501</v>
      </c>
      <c r="AW14" s="26">
        <v>1330</v>
      </c>
      <c r="AX14" s="290">
        <f>AW14/AV14</f>
        <v>0.53178728508596562</v>
      </c>
      <c r="AY14" s="291">
        <v>170</v>
      </c>
      <c r="AZ14" s="56">
        <v>170</v>
      </c>
      <c r="BA14" s="56">
        <v>122</v>
      </c>
      <c r="BB14" s="295">
        <f t="shared" si="10"/>
        <v>0.71764705882352942</v>
      </c>
      <c r="BC14" s="951"/>
      <c r="BD14" s="294" t="s">
        <v>9</v>
      </c>
      <c r="BE14" s="363">
        <f t="shared" si="1"/>
        <v>7151</v>
      </c>
      <c r="BF14" s="364">
        <f t="shared" si="2"/>
        <v>7806</v>
      </c>
      <c r="BG14" s="648">
        <f t="shared" si="3"/>
        <v>7091</v>
      </c>
      <c r="BH14" s="424">
        <f>BG14/BF14</f>
        <v>0.9084037919549065</v>
      </c>
    </row>
    <row r="15" spans="1:60" s="66" customFormat="1" ht="27" customHeight="1" x14ac:dyDescent="0.35">
      <c r="A15" s="951"/>
      <c r="B15" s="262" t="s">
        <v>129</v>
      </c>
      <c r="C15" s="296">
        <v>0</v>
      </c>
      <c r="D15" s="297">
        <v>0</v>
      </c>
      <c r="E15" s="286">
        <v>0</v>
      </c>
      <c r="F15" s="287">
        <v>0</v>
      </c>
      <c r="G15" s="296">
        <v>0</v>
      </c>
      <c r="H15" s="298">
        <v>0</v>
      </c>
      <c r="I15" s="286">
        <v>0</v>
      </c>
      <c r="J15" s="287">
        <v>0</v>
      </c>
      <c r="K15" s="94">
        <v>0</v>
      </c>
      <c r="L15" s="285">
        <v>0</v>
      </c>
      <c r="M15" s="286">
        <v>0</v>
      </c>
      <c r="N15" s="287">
        <v>0</v>
      </c>
      <c r="O15" s="951"/>
      <c r="P15" s="262" t="s">
        <v>129</v>
      </c>
      <c r="Q15" s="94">
        <v>0</v>
      </c>
      <c r="R15" s="288">
        <v>0</v>
      </c>
      <c r="S15" s="286">
        <v>0</v>
      </c>
      <c r="T15" s="290">
        <v>0</v>
      </c>
      <c r="U15" s="291">
        <v>0</v>
      </c>
      <c r="V15" s="292">
        <v>0</v>
      </c>
      <c r="W15" s="71">
        <v>0</v>
      </c>
      <c r="X15" s="290">
        <v>0</v>
      </c>
      <c r="Y15" s="291">
        <v>0</v>
      </c>
      <c r="Z15" s="263">
        <v>0</v>
      </c>
      <c r="AA15" s="26">
        <v>0</v>
      </c>
      <c r="AB15" s="77">
        <v>0</v>
      </c>
      <c r="AC15" s="27"/>
      <c r="AD15" s="27"/>
      <c r="AE15" s="951"/>
      <c r="AF15" s="262" t="s">
        <v>129</v>
      </c>
      <c r="AG15" s="296">
        <v>0</v>
      </c>
      <c r="AH15" s="297">
        <v>0</v>
      </c>
      <c r="AI15" s="286">
        <v>0</v>
      </c>
      <c r="AJ15" s="293">
        <v>0</v>
      </c>
      <c r="AK15" s="296">
        <v>0</v>
      </c>
      <c r="AL15" s="297">
        <v>0</v>
      </c>
      <c r="AM15" s="286">
        <v>0</v>
      </c>
      <c r="AN15" s="287">
        <v>0</v>
      </c>
      <c r="AO15" s="296">
        <v>0</v>
      </c>
      <c r="AP15" s="56">
        <v>0</v>
      </c>
      <c r="AQ15" s="26">
        <v>0</v>
      </c>
      <c r="AR15" s="77">
        <v>0</v>
      </c>
      <c r="AS15" s="951"/>
      <c r="AT15" s="301" t="s">
        <v>129</v>
      </c>
      <c r="AU15" s="291">
        <v>0</v>
      </c>
      <c r="AV15" s="87">
        <v>0</v>
      </c>
      <c r="AW15" s="26">
        <v>0</v>
      </c>
      <c r="AX15" s="290">
        <v>0</v>
      </c>
      <c r="AY15" s="291">
        <v>0</v>
      </c>
      <c r="AZ15" s="56">
        <v>0</v>
      </c>
      <c r="BA15" s="56">
        <v>0</v>
      </c>
      <c r="BB15" s="295">
        <v>0</v>
      </c>
      <c r="BC15" s="951"/>
      <c r="BD15" s="301" t="s">
        <v>129</v>
      </c>
      <c r="BE15" s="363">
        <f t="shared" si="1"/>
        <v>0</v>
      </c>
      <c r="BF15" s="364">
        <f t="shared" si="2"/>
        <v>0</v>
      </c>
      <c r="BG15" s="648">
        <f t="shared" si="3"/>
        <v>0</v>
      </c>
      <c r="BH15" s="424">
        <v>0</v>
      </c>
    </row>
    <row r="16" spans="1:60" s="66" customFormat="1" ht="27" customHeight="1" x14ac:dyDescent="0.35">
      <c r="A16" s="951"/>
      <c r="B16" s="262" t="s">
        <v>130</v>
      </c>
      <c r="C16" s="296">
        <v>0</v>
      </c>
      <c r="D16" s="297">
        <v>0</v>
      </c>
      <c r="E16" s="286">
        <v>0</v>
      </c>
      <c r="F16" s="287">
        <v>0</v>
      </c>
      <c r="G16" s="296">
        <v>0</v>
      </c>
      <c r="H16" s="298">
        <v>0</v>
      </c>
      <c r="I16" s="286">
        <v>0</v>
      </c>
      <c r="J16" s="287">
        <v>0</v>
      </c>
      <c r="K16" s="94">
        <v>0</v>
      </c>
      <c r="L16" s="285">
        <v>0</v>
      </c>
      <c r="M16" s="286">
        <v>0</v>
      </c>
      <c r="N16" s="287">
        <v>0</v>
      </c>
      <c r="O16" s="951"/>
      <c r="P16" s="262" t="s">
        <v>130</v>
      </c>
      <c r="Q16" s="94">
        <v>0</v>
      </c>
      <c r="R16" s="288">
        <v>0</v>
      </c>
      <c r="S16" s="286">
        <v>0</v>
      </c>
      <c r="T16" s="290">
        <v>0</v>
      </c>
      <c r="U16" s="291">
        <v>0</v>
      </c>
      <c r="V16" s="292">
        <v>0</v>
      </c>
      <c r="W16" s="71">
        <v>0</v>
      </c>
      <c r="X16" s="290">
        <v>0</v>
      </c>
      <c r="Y16" s="291">
        <v>0</v>
      </c>
      <c r="Z16" s="263">
        <v>0</v>
      </c>
      <c r="AA16" s="26">
        <v>0</v>
      </c>
      <c r="AB16" s="77">
        <v>0</v>
      </c>
      <c r="AC16" s="27"/>
      <c r="AD16" s="27"/>
      <c r="AE16" s="951"/>
      <c r="AF16" s="262" t="s">
        <v>130</v>
      </c>
      <c r="AG16" s="296">
        <v>0</v>
      </c>
      <c r="AH16" s="297">
        <v>0</v>
      </c>
      <c r="AI16" s="286">
        <v>0</v>
      </c>
      <c r="AJ16" s="293">
        <v>0</v>
      </c>
      <c r="AK16" s="296">
        <v>0</v>
      </c>
      <c r="AL16" s="297">
        <v>0</v>
      </c>
      <c r="AM16" s="286">
        <v>0</v>
      </c>
      <c r="AN16" s="287">
        <v>0</v>
      </c>
      <c r="AO16" s="296">
        <v>0</v>
      </c>
      <c r="AP16" s="56">
        <v>0</v>
      </c>
      <c r="AQ16" s="26">
        <v>0</v>
      </c>
      <c r="AR16" s="77">
        <v>0</v>
      </c>
      <c r="AS16" s="951"/>
      <c r="AT16" s="301" t="s">
        <v>130</v>
      </c>
      <c r="AU16" s="291">
        <v>0</v>
      </c>
      <c r="AV16" s="87">
        <v>0</v>
      </c>
      <c r="AW16" s="26">
        <v>0</v>
      </c>
      <c r="AX16" s="290">
        <v>0</v>
      </c>
      <c r="AY16" s="291">
        <v>0</v>
      </c>
      <c r="AZ16" s="56">
        <v>0</v>
      </c>
      <c r="BA16" s="56">
        <v>0</v>
      </c>
      <c r="BB16" s="295">
        <v>0</v>
      </c>
      <c r="BC16" s="951"/>
      <c r="BD16" s="301" t="s">
        <v>130</v>
      </c>
      <c r="BE16" s="363">
        <f t="shared" si="1"/>
        <v>0</v>
      </c>
      <c r="BF16" s="364">
        <f t="shared" si="2"/>
        <v>0</v>
      </c>
      <c r="BG16" s="648">
        <f t="shared" si="3"/>
        <v>0</v>
      </c>
      <c r="BH16" s="424">
        <v>0</v>
      </c>
    </row>
    <row r="17" spans="1:60" s="66" customFormat="1" ht="27" customHeight="1" x14ac:dyDescent="0.35">
      <c r="A17" s="951"/>
      <c r="B17" s="262" t="s">
        <v>29</v>
      </c>
      <c r="C17" s="296">
        <v>500</v>
      </c>
      <c r="D17" s="297">
        <v>500</v>
      </c>
      <c r="E17" s="286">
        <v>1894</v>
      </c>
      <c r="F17" s="287">
        <f t="shared" ref="F17" si="11">E17/D17</f>
        <v>3.7879999999999998</v>
      </c>
      <c r="G17" s="296">
        <v>100</v>
      </c>
      <c r="H17" s="298">
        <v>100</v>
      </c>
      <c r="I17" s="286">
        <v>1595</v>
      </c>
      <c r="J17" s="287">
        <v>0</v>
      </c>
      <c r="K17" s="94">
        <v>100</v>
      </c>
      <c r="L17" s="285">
        <v>100</v>
      </c>
      <c r="M17" s="286">
        <v>21018</v>
      </c>
      <c r="N17" s="287">
        <v>0</v>
      </c>
      <c r="O17" s="951"/>
      <c r="P17" s="289" t="s">
        <v>29</v>
      </c>
      <c r="Q17" s="94">
        <v>100</v>
      </c>
      <c r="R17" s="288">
        <v>1795</v>
      </c>
      <c r="S17" s="286">
        <v>3799</v>
      </c>
      <c r="T17" s="290">
        <f t="shared" si="4"/>
        <v>2.1164345403899723</v>
      </c>
      <c r="U17" s="291">
        <v>50</v>
      </c>
      <c r="V17" s="292">
        <v>50</v>
      </c>
      <c r="W17" s="71">
        <v>2427</v>
      </c>
      <c r="X17" s="290">
        <v>0</v>
      </c>
      <c r="Y17" s="291">
        <v>5</v>
      </c>
      <c r="Z17" s="263">
        <v>5</v>
      </c>
      <c r="AA17" s="26">
        <v>0</v>
      </c>
      <c r="AB17" s="77">
        <v>0</v>
      </c>
      <c r="AC17" s="27"/>
      <c r="AD17" s="27"/>
      <c r="AE17" s="951"/>
      <c r="AF17" s="262" t="s">
        <v>29</v>
      </c>
      <c r="AG17" s="296">
        <v>300</v>
      </c>
      <c r="AH17" s="297">
        <v>300</v>
      </c>
      <c r="AI17" s="286">
        <v>432</v>
      </c>
      <c r="AJ17" s="293">
        <f>AI17/AH17</f>
        <v>1.44</v>
      </c>
      <c r="AK17" s="296">
        <v>100</v>
      </c>
      <c r="AL17" s="297">
        <v>100</v>
      </c>
      <c r="AM17" s="286">
        <v>222</v>
      </c>
      <c r="AN17" s="287">
        <f t="shared" si="6"/>
        <v>2.2200000000000002</v>
      </c>
      <c r="AO17" s="296">
        <v>155</v>
      </c>
      <c r="AP17" s="56">
        <v>155</v>
      </c>
      <c r="AQ17" s="26">
        <v>160</v>
      </c>
      <c r="AR17" s="77">
        <f t="shared" si="9"/>
        <v>1.032258064516129</v>
      </c>
      <c r="AS17" s="951"/>
      <c r="AT17" s="294" t="s">
        <v>29</v>
      </c>
      <c r="AU17" s="291">
        <v>100</v>
      </c>
      <c r="AV17" s="87">
        <v>100</v>
      </c>
      <c r="AW17" s="26">
        <v>0</v>
      </c>
      <c r="AX17" s="290">
        <v>0</v>
      </c>
      <c r="AY17" s="291">
        <v>290</v>
      </c>
      <c r="AZ17" s="56">
        <v>290</v>
      </c>
      <c r="BA17" s="56">
        <v>-172</v>
      </c>
      <c r="BB17" s="295">
        <v>0</v>
      </c>
      <c r="BC17" s="951"/>
      <c r="BD17" s="294" t="s">
        <v>29</v>
      </c>
      <c r="BE17" s="363">
        <f t="shared" si="1"/>
        <v>1800</v>
      </c>
      <c r="BF17" s="364">
        <f t="shared" si="2"/>
        <v>3495</v>
      </c>
      <c r="BG17" s="648">
        <f t="shared" si="3"/>
        <v>31375</v>
      </c>
      <c r="BH17" s="424">
        <f>BG17/BF17</f>
        <v>8.9771101573676688</v>
      </c>
    </row>
    <row r="18" spans="1:60" s="66" customFormat="1" ht="27" customHeight="1" x14ac:dyDescent="0.35">
      <c r="A18" s="951"/>
      <c r="B18" s="262" t="s">
        <v>10</v>
      </c>
      <c r="C18" s="296">
        <v>40</v>
      </c>
      <c r="D18" s="297">
        <v>50</v>
      </c>
      <c r="E18" s="286">
        <v>544</v>
      </c>
      <c r="F18" s="287">
        <v>0</v>
      </c>
      <c r="G18" s="296">
        <v>55</v>
      </c>
      <c r="H18" s="298">
        <v>55</v>
      </c>
      <c r="I18" s="286">
        <v>984</v>
      </c>
      <c r="J18" s="287">
        <v>0</v>
      </c>
      <c r="K18" s="94">
        <v>100</v>
      </c>
      <c r="L18" s="285">
        <v>100</v>
      </c>
      <c r="M18" s="286">
        <v>909</v>
      </c>
      <c r="N18" s="287">
        <f t="shared" si="8"/>
        <v>9.09</v>
      </c>
      <c r="O18" s="951"/>
      <c r="P18" s="262" t="s">
        <v>10</v>
      </c>
      <c r="Q18" s="94">
        <v>200</v>
      </c>
      <c r="R18" s="288">
        <v>520</v>
      </c>
      <c r="S18" s="286">
        <v>438</v>
      </c>
      <c r="T18" s="290">
        <f t="shared" si="4"/>
        <v>0.84230769230769231</v>
      </c>
      <c r="U18" s="291">
        <v>50</v>
      </c>
      <c r="V18" s="292">
        <v>50</v>
      </c>
      <c r="W18" s="71">
        <v>189</v>
      </c>
      <c r="X18" s="290">
        <f t="shared" si="5"/>
        <v>3.78</v>
      </c>
      <c r="Y18" s="291">
        <v>1</v>
      </c>
      <c r="Z18" s="263">
        <v>1</v>
      </c>
      <c r="AA18" s="26">
        <v>587</v>
      </c>
      <c r="AB18" s="77">
        <v>0</v>
      </c>
      <c r="AC18" s="27"/>
      <c r="AD18" s="27"/>
      <c r="AE18" s="951"/>
      <c r="AF18" s="262" t="s">
        <v>10</v>
      </c>
      <c r="AG18" s="296">
        <v>100</v>
      </c>
      <c r="AH18" s="297">
        <v>100</v>
      </c>
      <c r="AI18" s="286">
        <v>199</v>
      </c>
      <c r="AJ18" s="293">
        <f>AI18/AH18</f>
        <v>1.99</v>
      </c>
      <c r="AK18" s="296">
        <v>20</v>
      </c>
      <c r="AL18" s="297">
        <v>20</v>
      </c>
      <c r="AM18" s="286">
        <v>12</v>
      </c>
      <c r="AN18" s="287">
        <f t="shared" si="6"/>
        <v>0.6</v>
      </c>
      <c r="AO18" s="296">
        <v>200</v>
      </c>
      <c r="AP18" s="56">
        <v>200</v>
      </c>
      <c r="AQ18" s="26">
        <v>118</v>
      </c>
      <c r="AR18" s="77">
        <f t="shared" si="9"/>
        <v>0.59</v>
      </c>
      <c r="AS18" s="951"/>
      <c r="AT18" s="262" t="s">
        <v>10</v>
      </c>
      <c r="AU18" s="291">
        <v>0</v>
      </c>
      <c r="AV18" s="87">
        <v>0</v>
      </c>
      <c r="AW18" s="26">
        <v>0</v>
      </c>
      <c r="AX18" s="290">
        <v>0</v>
      </c>
      <c r="AY18" s="291">
        <v>0</v>
      </c>
      <c r="AZ18" s="302">
        <v>0</v>
      </c>
      <c r="BA18" s="56">
        <v>0</v>
      </c>
      <c r="BB18" s="295">
        <v>0</v>
      </c>
      <c r="BC18" s="951"/>
      <c r="BD18" s="262" t="s">
        <v>10</v>
      </c>
      <c r="BE18" s="363">
        <f t="shared" si="1"/>
        <v>766</v>
      </c>
      <c r="BF18" s="364">
        <f t="shared" si="2"/>
        <v>1096</v>
      </c>
      <c r="BG18" s="648">
        <f t="shared" si="3"/>
        <v>3980</v>
      </c>
      <c r="BH18" s="424">
        <f>BG18/BF18</f>
        <v>3.6313868613138687</v>
      </c>
    </row>
    <row r="19" spans="1:60" s="66" customFormat="1" ht="27" customHeight="1" x14ac:dyDescent="0.35">
      <c r="A19" s="951"/>
      <c r="B19" s="303" t="s">
        <v>96</v>
      </c>
      <c r="C19" s="304">
        <v>0</v>
      </c>
      <c r="D19" s="305">
        <v>0</v>
      </c>
      <c r="E19" s="306">
        <v>0</v>
      </c>
      <c r="F19" s="307">
        <v>0</v>
      </c>
      <c r="G19" s="304">
        <v>0</v>
      </c>
      <c r="H19" s="305">
        <v>0</v>
      </c>
      <c r="I19" s="306">
        <v>0</v>
      </c>
      <c r="J19" s="287">
        <v>0</v>
      </c>
      <c r="K19" s="308">
        <v>0</v>
      </c>
      <c r="L19" s="309">
        <v>0</v>
      </c>
      <c r="M19" s="306">
        <v>0</v>
      </c>
      <c r="N19" s="307">
        <v>0</v>
      </c>
      <c r="O19" s="951"/>
      <c r="P19" s="303" t="s">
        <v>96</v>
      </c>
      <c r="Q19" s="308">
        <v>0</v>
      </c>
      <c r="R19" s="310">
        <v>0</v>
      </c>
      <c r="S19" s="306">
        <v>0</v>
      </c>
      <c r="T19" s="92">
        <v>0</v>
      </c>
      <c r="U19" s="311">
        <v>0</v>
      </c>
      <c r="V19" s="312">
        <v>0</v>
      </c>
      <c r="W19" s="91">
        <v>0</v>
      </c>
      <c r="X19" s="92">
        <v>0</v>
      </c>
      <c r="Y19" s="311">
        <v>0</v>
      </c>
      <c r="Z19" s="313">
        <v>0</v>
      </c>
      <c r="AA19" s="312">
        <v>0</v>
      </c>
      <c r="AB19" s="89">
        <v>0</v>
      </c>
      <c r="AC19" s="27"/>
      <c r="AD19" s="27"/>
      <c r="AE19" s="951"/>
      <c r="AF19" s="303" t="s">
        <v>96</v>
      </c>
      <c r="AG19" s="304">
        <v>0</v>
      </c>
      <c r="AH19" s="314">
        <v>0</v>
      </c>
      <c r="AI19" s="306">
        <v>0</v>
      </c>
      <c r="AJ19" s="315">
        <v>0</v>
      </c>
      <c r="AK19" s="304">
        <v>0</v>
      </c>
      <c r="AL19" s="314">
        <v>0</v>
      </c>
      <c r="AM19" s="306">
        <v>0</v>
      </c>
      <c r="AN19" s="307">
        <v>0</v>
      </c>
      <c r="AO19" s="304">
        <v>0</v>
      </c>
      <c r="AP19" s="305">
        <v>0</v>
      </c>
      <c r="AQ19" s="312">
        <v>0</v>
      </c>
      <c r="AR19" s="89">
        <v>0</v>
      </c>
      <c r="AS19" s="951"/>
      <c r="AT19" s="303" t="s">
        <v>96</v>
      </c>
      <c r="AU19" s="311">
        <v>0</v>
      </c>
      <c r="AV19" s="313">
        <v>0</v>
      </c>
      <c r="AW19" s="312">
        <v>0</v>
      </c>
      <c r="AX19" s="92">
        <v>0</v>
      </c>
      <c r="AY19" s="311">
        <v>0</v>
      </c>
      <c r="AZ19" s="302">
        <v>0</v>
      </c>
      <c r="BA19" s="56">
        <v>0</v>
      </c>
      <c r="BB19" s="316">
        <v>0</v>
      </c>
      <c r="BC19" s="951"/>
      <c r="BD19" s="303" t="s">
        <v>96</v>
      </c>
      <c r="BE19" s="363">
        <f t="shared" si="1"/>
        <v>0</v>
      </c>
      <c r="BF19" s="364">
        <f t="shared" si="2"/>
        <v>0</v>
      </c>
      <c r="BG19" s="648">
        <f t="shared" si="3"/>
        <v>0</v>
      </c>
      <c r="BH19" s="424">
        <v>0</v>
      </c>
    </row>
    <row r="20" spans="1:60" s="321" customFormat="1" ht="27" customHeight="1" x14ac:dyDescent="0.35">
      <c r="A20" s="951"/>
      <c r="B20" s="317" t="s">
        <v>378</v>
      </c>
      <c r="C20" s="296">
        <v>0</v>
      </c>
      <c r="D20" s="299">
        <v>0</v>
      </c>
      <c r="E20" s="286">
        <v>0</v>
      </c>
      <c r="F20" s="287">
        <v>0</v>
      </c>
      <c r="G20" s="296">
        <v>0</v>
      </c>
      <c r="H20" s="299">
        <v>0</v>
      </c>
      <c r="I20" s="306">
        <v>0</v>
      </c>
      <c r="J20" s="287">
        <v>0</v>
      </c>
      <c r="K20" s="94">
        <v>0</v>
      </c>
      <c r="L20" s="318">
        <v>0</v>
      </c>
      <c r="M20" s="286">
        <v>0</v>
      </c>
      <c r="N20" s="287">
        <v>0</v>
      </c>
      <c r="O20" s="951"/>
      <c r="P20" s="317" t="s">
        <v>378</v>
      </c>
      <c r="Q20" s="94">
        <v>0</v>
      </c>
      <c r="R20" s="288">
        <v>0</v>
      </c>
      <c r="S20" s="286">
        <v>0</v>
      </c>
      <c r="T20" s="293">
        <v>0</v>
      </c>
      <c r="U20" s="94">
        <v>0</v>
      </c>
      <c r="V20" s="319">
        <v>0</v>
      </c>
      <c r="W20" s="320">
        <v>0</v>
      </c>
      <c r="X20" s="293">
        <v>0</v>
      </c>
      <c r="Y20" s="94">
        <v>0</v>
      </c>
      <c r="Z20" s="56">
        <v>0</v>
      </c>
      <c r="AA20" s="286">
        <v>0</v>
      </c>
      <c r="AB20" s="287">
        <v>0</v>
      </c>
      <c r="AC20" s="28"/>
      <c r="AD20" s="28"/>
      <c r="AE20" s="951"/>
      <c r="AF20" s="317" t="s">
        <v>378</v>
      </c>
      <c r="AG20" s="296">
        <v>0</v>
      </c>
      <c r="AH20" s="299">
        <v>0</v>
      </c>
      <c r="AI20" s="286">
        <v>0</v>
      </c>
      <c r="AJ20" s="293">
        <v>0</v>
      </c>
      <c r="AK20" s="296">
        <v>0</v>
      </c>
      <c r="AL20" s="299">
        <v>0</v>
      </c>
      <c r="AM20" s="286">
        <v>0</v>
      </c>
      <c r="AN20" s="287">
        <v>0</v>
      </c>
      <c r="AO20" s="296">
        <v>0</v>
      </c>
      <c r="AP20" s="299">
        <v>0</v>
      </c>
      <c r="AQ20" s="286">
        <v>0</v>
      </c>
      <c r="AR20" s="287">
        <v>0</v>
      </c>
      <c r="AS20" s="951"/>
      <c r="AT20" s="317" t="s">
        <v>378</v>
      </c>
      <c r="AU20" s="94">
        <v>0</v>
      </c>
      <c r="AV20" s="56">
        <v>0</v>
      </c>
      <c r="AW20" s="286">
        <v>0</v>
      </c>
      <c r="AX20" s="293">
        <v>0</v>
      </c>
      <c r="AY20" s="94">
        <v>0</v>
      </c>
      <c r="AZ20" s="302">
        <v>0</v>
      </c>
      <c r="BA20" s="56">
        <v>0</v>
      </c>
      <c r="BB20" s="78">
        <v>0</v>
      </c>
      <c r="BC20" s="951"/>
      <c r="BD20" s="317" t="s">
        <v>378</v>
      </c>
      <c r="BE20" s="363">
        <f t="shared" si="1"/>
        <v>0</v>
      </c>
      <c r="BF20" s="364">
        <f t="shared" si="2"/>
        <v>0</v>
      </c>
      <c r="BG20" s="648">
        <f t="shared" si="3"/>
        <v>0</v>
      </c>
      <c r="BH20" s="424">
        <v>0</v>
      </c>
    </row>
    <row r="21" spans="1:60" s="321" customFormat="1" ht="27" customHeight="1" x14ac:dyDescent="0.35">
      <c r="A21" s="951"/>
      <c r="B21" s="317" t="s">
        <v>131</v>
      </c>
      <c r="C21" s="296">
        <v>0</v>
      </c>
      <c r="D21" s="299">
        <v>0</v>
      </c>
      <c r="E21" s="286">
        <v>0</v>
      </c>
      <c r="F21" s="287">
        <v>0</v>
      </c>
      <c r="G21" s="296">
        <v>0</v>
      </c>
      <c r="H21" s="299">
        <v>0</v>
      </c>
      <c r="I21" s="306">
        <v>0</v>
      </c>
      <c r="J21" s="287">
        <v>0</v>
      </c>
      <c r="K21" s="94">
        <v>0</v>
      </c>
      <c r="L21" s="318">
        <v>0</v>
      </c>
      <c r="M21" s="286">
        <v>0</v>
      </c>
      <c r="N21" s="287">
        <v>0</v>
      </c>
      <c r="O21" s="951"/>
      <c r="P21" s="317" t="s">
        <v>131</v>
      </c>
      <c r="Q21" s="94">
        <v>0</v>
      </c>
      <c r="R21" s="288">
        <v>0</v>
      </c>
      <c r="S21" s="286">
        <v>0</v>
      </c>
      <c r="T21" s="293">
        <v>0</v>
      </c>
      <c r="U21" s="94">
        <v>0</v>
      </c>
      <c r="V21" s="319">
        <v>0</v>
      </c>
      <c r="W21" s="320">
        <v>0</v>
      </c>
      <c r="X21" s="293">
        <v>0</v>
      </c>
      <c r="Y21" s="94">
        <v>0</v>
      </c>
      <c r="Z21" s="56">
        <v>0</v>
      </c>
      <c r="AA21" s="286">
        <v>0</v>
      </c>
      <c r="AB21" s="287">
        <v>0</v>
      </c>
      <c r="AC21" s="28"/>
      <c r="AD21" s="28"/>
      <c r="AE21" s="951"/>
      <c r="AF21" s="317" t="s">
        <v>131</v>
      </c>
      <c r="AG21" s="296">
        <v>0</v>
      </c>
      <c r="AH21" s="299">
        <v>0</v>
      </c>
      <c r="AI21" s="286">
        <v>0</v>
      </c>
      <c r="AJ21" s="293">
        <v>0</v>
      </c>
      <c r="AK21" s="296">
        <v>0</v>
      </c>
      <c r="AL21" s="299">
        <v>0</v>
      </c>
      <c r="AM21" s="286">
        <v>0</v>
      </c>
      <c r="AN21" s="287">
        <v>0</v>
      </c>
      <c r="AO21" s="296">
        <v>0</v>
      </c>
      <c r="AP21" s="299">
        <v>0</v>
      </c>
      <c r="AQ21" s="286">
        <v>0</v>
      </c>
      <c r="AR21" s="287">
        <v>0</v>
      </c>
      <c r="AS21" s="951"/>
      <c r="AT21" s="317" t="s">
        <v>131</v>
      </c>
      <c r="AU21" s="94">
        <v>0</v>
      </c>
      <c r="AV21" s="56">
        <v>0</v>
      </c>
      <c r="AW21" s="286">
        <v>0</v>
      </c>
      <c r="AX21" s="293">
        <v>0</v>
      </c>
      <c r="AY21" s="94">
        <v>0</v>
      </c>
      <c r="AZ21" s="302">
        <v>0</v>
      </c>
      <c r="BA21" s="56">
        <v>0</v>
      </c>
      <c r="BB21" s="78">
        <v>0</v>
      </c>
      <c r="BC21" s="951"/>
      <c r="BD21" s="317" t="s">
        <v>131</v>
      </c>
      <c r="BE21" s="363">
        <f t="shared" si="1"/>
        <v>0</v>
      </c>
      <c r="BF21" s="364">
        <f t="shared" si="2"/>
        <v>0</v>
      </c>
      <c r="BG21" s="648">
        <f t="shared" si="3"/>
        <v>0</v>
      </c>
      <c r="BH21" s="424">
        <v>0</v>
      </c>
    </row>
    <row r="22" spans="1:60" s="321" customFormat="1" ht="27" customHeight="1" x14ac:dyDescent="0.35">
      <c r="A22" s="951"/>
      <c r="B22" s="317" t="s">
        <v>99</v>
      </c>
      <c r="C22" s="296">
        <v>0</v>
      </c>
      <c r="D22" s="299">
        <v>0</v>
      </c>
      <c r="E22" s="286">
        <v>0</v>
      </c>
      <c r="F22" s="287">
        <v>0</v>
      </c>
      <c r="G22" s="296">
        <v>0</v>
      </c>
      <c r="H22" s="299">
        <v>0</v>
      </c>
      <c r="I22" s="306">
        <v>0</v>
      </c>
      <c r="J22" s="287">
        <v>0</v>
      </c>
      <c r="K22" s="94">
        <v>0</v>
      </c>
      <c r="L22" s="318">
        <v>0</v>
      </c>
      <c r="M22" s="286">
        <v>0</v>
      </c>
      <c r="N22" s="287">
        <v>0</v>
      </c>
      <c r="O22" s="951"/>
      <c r="P22" s="317" t="s">
        <v>99</v>
      </c>
      <c r="Q22" s="94">
        <v>0</v>
      </c>
      <c r="R22" s="288">
        <v>0</v>
      </c>
      <c r="S22" s="286">
        <v>0</v>
      </c>
      <c r="T22" s="293">
        <v>0</v>
      </c>
      <c r="U22" s="94">
        <v>0</v>
      </c>
      <c r="V22" s="319">
        <v>0</v>
      </c>
      <c r="W22" s="320">
        <v>0</v>
      </c>
      <c r="X22" s="293">
        <v>0</v>
      </c>
      <c r="Y22" s="94">
        <v>0</v>
      </c>
      <c r="Z22" s="56">
        <v>0</v>
      </c>
      <c r="AA22" s="286">
        <v>0</v>
      </c>
      <c r="AB22" s="287">
        <v>0</v>
      </c>
      <c r="AC22" s="28"/>
      <c r="AD22" s="28"/>
      <c r="AE22" s="951"/>
      <c r="AF22" s="317" t="s">
        <v>99</v>
      </c>
      <c r="AG22" s="296">
        <v>0</v>
      </c>
      <c r="AH22" s="299">
        <v>0</v>
      </c>
      <c r="AI22" s="286">
        <v>0</v>
      </c>
      <c r="AJ22" s="293">
        <v>0</v>
      </c>
      <c r="AK22" s="296">
        <v>0</v>
      </c>
      <c r="AL22" s="299">
        <v>0</v>
      </c>
      <c r="AM22" s="286">
        <v>0</v>
      </c>
      <c r="AN22" s="287">
        <v>0</v>
      </c>
      <c r="AO22" s="296">
        <v>0</v>
      </c>
      <c r="AP22" s="299">
        <v>0</v>
      </c>
      <c r="AQ22" s="286">
        <v>0</v>
      </c>
      <c r="AR22" s="287">
        <v>0</v>
      </c>
      <c r="AS22" s="951"/>
      <c r="AT22" s="317" t="s">
        <v>99</v>
      </c>
      <c r="AU22" s="94">
        <v>0</v>
      </c>
      <c r="AV22" s="56">
        <v>0</v>
      </c>
      <c r="AW22" s="286">
        <v>0</v>
      </c>
      <c r="AX22" s="293">
        <v>0</v>
      </c>
      <c r="AY22" s="94">
        <v>0</v>
      </c>
      <c r="AZ22" s="302">
        <v>0</v>
      </c>
      <c r="BA22" s="56">
        <v>0</v>
      </c>
      <c r="BB22" s="78">
        <v>0</v>
      </c>
      <c r="BC22" s="951"/>
      <c r="BD22" s="317" t="s">
        <v>99</v>
      </c>
      <c r="BE22" s="363">
        <f t="shared" si="1"/>
        <v>0</v>
      </c>
      <c r="BF22" s="364">
        <f t="shared" si="2"/>
        <v>0</v>
      </c>
      <c r="BG22" s="648">
        <f t="shared" si="3"/>
        <v>0</v>
      </c>
      <c r="BH22" s="424">
        <v>0</v>
      </c>
    </row>
    <row r="23" spans="1:60" s="66" customFormat="1" ht="27" customHeight="1" x14ac:dyDescent="0.35">
      <c r="A23" s="951"/>
      <c r="B23" s="322" t="s">
        <v>97</v>
      </c>
      <c r="C23" s="323">
        <v>0</v>
      </c>
      <c r="D23" s="324">
        <v>0</v>
      </c>
      <c r="E23" s="325">
        <v>0</v>
      </c>
      <c r="F23" s="68">
        <v>0</v>
      </c>
      <c r="G23" s="326">
        <v>0</v>
      </c>
      <c r="H23" s="327">
        <v>0</v>
      </c>
      <c r="I23" s="306">
        <v>0</v>
      </c>
      <c r="J23" s="287">
        <v>0</v>
      </c>
      <c r="K23" s="328">
        <v>0</v>
      </c>
      <c r="L23" s="329">
        <v>0</v>
      </c>
      <c r="M23" s="325">
        <v>0</v>
      </c>
      <c r="N23" s="68">
        <v>0</v>
      </c>
      <c r="O23" s="951"/>
      <c r="P23" s="322" t="s">
        <v>97</v>
      </c>
      <c r="Q23" s="328">
        <v>0</v>
      </c>
      <c r="R23" s="330">
        <v>0</v>
      </c>
      <c r="S23" s="325">
        <v>0</v>
      </c>
      <c r="T23" s="331">
        <v>0</v>
      </c>
      <c r="U23" s="328">
        <v>0</v>
      </c>
      <c r="V23" s="332">
        <v>0</v>
      </c>
      <c r="W23" s="333">
        <v>0</v>
      </c>
      <c r="X23" s="334">
        <v>0</v>
      </c>
      <c r="Y23" s="328">
        <v>0</v>
      </c>
      <c r="Z23" s="330">
        <v>0</v>
      </c>
      <c r="AA23" s="325">
        <v>0</v>
      </c>
      <c r="AB23" s="68">
        <v>0</v>
      </c>
      <c r="AC23" s="27"/>
      <c r="AD23" s="27"/>
      <c r="AE23" s="951"/>
      <c r="AF23" s="322" t="s">
        <v>97</v>
      </c>
      <c r="AG23" s="326">
        <v>0</v>
      </c>
      <c r="AH23" s="327">
        <v>0</v>
      </c>
      <c r="AI23" s="325">
        <v>0</v>
      </c>
      <c r="AJ23" s="331">
        <v>0</v>
      </c>
      <c r="AK23" s="326">
        <v>0</v>
      </c>
      <c r="AL23" s="327">
        <v>0</v>
      </c>
      <c r="AM23" s="325">
        <v>0</v>
      </c>
      <c r="AN23" s="68">
        <v>0</v>
      </c>
      <c r="AO23" s="326">
        <v>0</v>
      </c>
      <c r="AP23" s="327">
        <v>0</v>
      </c>
      <c r="AQ23" s="325">
        <v>0</v>
      </c>
      <c r="AR23" s="676">
        <v>0</v>
      </c>
      <c r="AS23" s="951"/>
      <c r="AT23" s="322" t="s">
        <v>97</v>
      </c>
      <c r="AU23" s="335">
        <v>0</v>
      </c>
      <c r="AV23" s="336">
        <v>0</v>
      </c>
      <c r="AW23" s="325">
        <v>0</v>
      </c>
      <c r="AX23" s="331">
        <v>0</v>
      </c>
      <c r="AY23" s="335">
        <v>0</v>
      </c>
      <c r="AZ23" s="302">
        <v>0</v>
      </c>
      <c r="BA23" s="330">
        <v>0</v>
      </c>
      <c r="BB23" s="337">
        <v>0</v>
      </c>
      <c r="BC23" s="951"/>
      <c r="BD23" s="322" t="s">
        <v>97</v>
      </c>
      <c r="BE23" s="61">
        <f t="shared" si="1"/>
        <v>0</v>
      </c>
      <c r="BF23" s="336">
        <f t="shared" si="2"/>
        <v>0</v>
      </c>
      <c r="BG23" s="57">
        <f t="shared" si="3"/>
        <v>0</v>
      </c>
      <c r="BH23" s="68">
        <v>0</v>
      </c>
    </row>
    <row r="24" spans="1:60" s="66" customFormat="1" ht="37.15" customHeight="1" x14ac:dyDescent="0.35">
      <c r="A24" s="952"/>
      <c r="B24" s="338" t="s">
        <v>27</v>
      </c>
      <c r="C24" s="339">
        <f>SUM(C8:C23)</f>
        <v>10293</v>
      </c>
      <c r="D24" s="340">
        <f>SUM(D8:D23)</f>
        <v>10535</v>
      </c>
      <c r="E24" s="341">
        <f>SUM(E8:E23)</f>
        <v>14326</v>
      </c>
      <c r="F24" s="342">
        <f>E24/D24</f>
        <v>1.3598481252966304</v>
      </c>
      <c r="G24" s="339">
        <f>SUM(G8:G23)</f>
        <v>1981</v>
      </c>
      <c r="H24" s="340">
        <f>SUM(H8:H23)</f>
        <v>1981</v>
      </c>
      <c r="I24" s="341">
        <f>SUM(I8:I23)</f>
        <v>5001</v>
      </c>
      <c r="J24" s="342">
        <f>I24/H24</f>
        <v>2.5244825845532559</v>
      </c>
      <c r="K24" s="339">
        <f>SUM(K8:K23)</f>
        <v>34855</v>
      </c>
      <c r="L24" s="343">
        <f>SUM(L8:L23)</f>
        <v>38770</v>
      </c>
      <c r="M24" s="341">
        <f>SUM(M8:M23)</f>
        <v>53604</v>
      </c>
      <c r="N24" s="342">
        <f>M24/L24</f>
        <v>1.3826154242971369</v>
      </c>
      <c r="O24" s="951"/>
      <c r="P24" s="344" t="s">
        <v>27</v>
      </c>
      <c r="Q24" s="339">
        <f>SUM(Q8:Q23)</f>
        <v>24521.4</v>
      </c>
      <c r="R24" s="340">
        <f>SUM(R8:R23)</f>
        <v>19640</v>
      </c>
      <c r="S24" s="341">
        <f>SUM(S8:S23)</f>
        <v>12145</v>
      </c>
      <c r="T24" s="345">
        <f>S24/R24</f>
        <v>0.61838085539714871</v>
      </c>
      <c r="U24" s="339">
        <f>SUM(U8:U23)</f>
        <v>19145</v>
      </c>
      <c r="V24" s="340">
        <f>SUM(V8:V23)</f>
        <v>18300</v>
      </c>
      <c r="W24" s="341">
        <f>SUM(W8:W23)</f>
        <v>21528</v>
      </c>
      <c r="X24" s="346">
        <f>W24/V24</f>
        <v>1.1763934426229508</v>
      </c>
      <c r="Y24" s="339">
        <f>SUM(Y8:Y23)</f>
        <v>4059.6</v>
      </c>
      <c r="Z24" s="340">
        <f>SUM(Z8:Z23)</f>
        <v>2516</v>
      </c>
      <c r="AA24" s="341">
        <f>SUM(AA8:AA23)</f>
        <v>2486</v>
      </c>
      <c r="AB24" s="342">
        <f>AA24/Z24</f>
        <v>0.9880763116057234</v>
      </c>
      <c r="AC24" s="29"/>
      <c r="AD24" s="29"/>
      <c r="AE24" s="952"/>
      <c r="AF24" s="347" t="s">
        <v>27</v>
      </c>
      <c r="AG24" s="339">
        <f>SUM(AG8:AG23)</f>
        <v>7083.2</v>
      </c>
      <c r="AH24" s="340">
        <f>SUM(AH8:AH23)</f>
        <v>6050</v>
      </c>
      <c r="AI24" s="341">
        <f>SUM(AI8:AI23)</f>
        <v>5158</v>
      </c>
      <c r="AJ24" s="345">
        <f>AI24/AH24</f>
        <v>0.85256198347107437</v>
      </c>
      <c r="AK24" s="339">
        <f>SUM(AK8:AK19)</f>
        <v>955</v>
      </c>
      <c r="AL24" s="340">
        <f>SUM(AL8:AL19)</f>
        <v>1505</v>
      </c>
      <c r="AM24" s="341">
        <f>SUM(AM8:AM23)</f>
        <v>1062</v>
      </c>
      <c r="AN24" s="342">
        <f>AM24/AL24</f>
        <v>0.70564784053156149</v>
      </c>
      <c r="AO24" s="339">
        <f>SUM(AO8:AO23)</f>
        <v>5315</v>
      </c>
      <c r="AP24" s="340">
        <f>SUM(AP8:AP19)</f>
        <v>6115</v>
      </c>
      <c r="AQ24" s="349">
        <f>SUM(AQ8:AQ23)</f>
        <v>6369</v>
      </c>
      <c r="AR24" s="342">
        <f>AQ24/AP24</f>
        <v>1.0415372035977106</v>
      </c>
      <c r="AS24" s="952"/>
      <c r="AT24" s="348" t="s">
        <v>27</v>
      </c>
      <c r="AU24" s="339">
        <f>SUM(AU8:AU23)</f>
        <v>10101</v>
      </c>
      <c r="AV24" s="340">
        <f>SUM(AV8:AV23)</f>
        <v>10101</v>
      </c>
      <c r="AW24" s="349">
        <f>SUM(AW8:AW23)</f>
        <v>4327</v>
      </c>
      <c r="AX24" s="345">
        <f>AW24/AV24</f>
        <v>0.4283734283734284</v>
      </c>
      <c r="AY24" s="339">
        <f>SUM(AY8:AY23)</f>
        <v>1714</v>
      </c>
      <c r="AZ24" s="340">
        <f>SUM(AZ8:AZ23)</f>
        <v>1714</v>
      </c>
      <c r="BA24" s="340">
        <f>SUM(BA8:BA23)</f>
        <v>781</v>
      </c>
      <c r="BB24" s="350">
        <f>BA24/AZ24</f>
        <v>0.45565927654609101</v>
      </c>
      <c r="BC24" s="952"/>
      <c r="BD24" s="351" t="s">
        <v>27</v>
      </c>
      <c r="BE24" s="352">
        <f>SUM(BE8:BE23)</f>
        <v>120023.2</v>
      </c>
      <c r="BF24" s="353">
        <f>SUM(BF8:BF19)</f>
        <v>117227</v>
      </c>
      <c r="BG24" s="354">
        <f>SUM(BG8:BG23)</f>
        <v>126787</v>
      </c>
      <c r="BH24" s="355">
        <f>BG24/BF24</f>
        <v>1.0815511784827727</v>
      </c>
    </row>
    <row r="25" spans="1:60" s="66" customFormat="1" ht="27" customHeight="1" x14ac:dyDescent="0.35">
      <c r="A25" s="985" t="s">
        <v>24</v>
      </c>
      <c r="B25" s="260" t="s">
        <v>2</v>
      </c>
      <c r="C25" s="356">
        <v>2100</v>
      </c>
      <c r="D25" s="357">
        <v>2100</v>
      </c>
      <c r="E25" s="275">
        <v>1441</v>
      </c>
      <c r="F25" s="647">
        <f>E25/D25</f>
        <v>0.68619047619047624</v>
      </c>
      <c r="G25" s="646">
        <v>4950</v>
      </c>
      <c r="H25" s="277">
        <v>4950</v>
      </c>
      <c r="I25" s="275">
        <v>5627</v>
      </c>
      <c r="J25" s="647">
        <f>I25/H25</f>
        <v>1.1367676767676769</v>
      </c>
      <c r="K25" s="646">
        <v>19200</v>
      </c>
      <c r="L25" s="277">
        <v>19200</v>
      </c>
      <c r="M25" s="275">
        <v>19942</v>
      </c>
      <c r="N25" s="647">
        <f>M25/L25</f>
        <v>1.0386458333333333</v>
      </c>
      <c r="O25" s="950" t="s">
        <v>24</v>
      </c>
      <c r="P25" s="278" t="s">
        <v>2</v>
      </c>
      <c r="Q25" s="279">
        <v>11200</v>
      </c>
      <c r="R25" s="358">
        <v>11200</v>
      </c>
      <c r="S25" s="275">
        <v>12342</v>
      </c>
      <c r="T25" s="281">
        <f>S25/R25</f>
        <v>1.1019642857142857</v>
      </c>
      <c r="U25" s="308">
        <v>8500</v>
      </c>
      <c r="V25" s="277">
        <v>8500</v>
      </c>
      <c r="W25" s="275">
        <v>8058</v>
      </c>
      <c r="X25" s="281">
        <f>W25/V25</f>
        <v>0.94799999999999995</v>
      </c>
      <c r="Y25" s="646">
        <v>0</v>
      </c>
      <c r="Z25" s="274">
        <v>0</v>
      </c>
      <c r="AA25" s="283">
        <v>0</v>
      </c>
      <c r="AB25" s="647">
        <v>0</v>
      </c>
      <c r="AC25" s="27"/>
      <c r="AD25" s="27"/>
      <c r="AE25" s="950" t="str">
        <f>O25</f>
        <v>výnosy</v>
      </c>
      <c r="AF25" s="260" t="s">
        <v>2</v>
      </c>
      <c r="AG25" s="646">
        <v>0</v>
      </c>
      <c r="AH25" s="274">
        <v>0</v>
      </c>
      <c r="AI25" s="275">
        <v>0</v>
      </c>
      <c r="AJ25" s="281">
        <v>0</v>
      </c>
      <c r="AK25" s="646">
        <v>0</v>
      </c>
      <c r="AL25" s="274">
        <v>0</v>
      </c>
      <c r="AM25" s="275">
        <v>0</v>
      </c>
      <c r="AN25" s="647">
        <v>0</v>
      </c>
      <c r="AO25" s="279">
        <v>50</v>
      </c>
      <c r="AP25" s="59">
        <v>50</v>
      </c>
      <c r="AQ25" s="24">
        <v>43</v>
      </c>
      <c r="AR25" s="675">
        <f>AQ25/AP25</f>
        <v>0.86</v>
      </c>
      <c r="AS25" s="951" t="s">
        <v>24</v>
      </c>
      <c r="AT25" s="359" t="s">
        <v>2</v>
      </c>
      <c r="AU25" s="646">
        <v>0</v>
      </c>
      <c r="AV25" s="274">
        <v>0</v>
      </c>
      <c r="AW25" s="275">
        <v>0</v>
      </c>
      <c r="AX25" s="281">
        <v>0</v>
      </c>
      <c r="AY25" s="646">
        <v>0</v>
      </c>
      <c r="AZ25" s="274">
        <v>0</v>
      </c>
      <c r="BA25" s="274">
        <v>0</v>
      </c>
      <c r="BB25" s="95">
        <v>0</v>
      </c>
      <c r="BC25" s="951" t="s">
        <v>24</v>
      </c>
      <c r="BD25" s="359" t="s">
        <v>2</v>
      </c>
      <c r="BE25" s="646">
        <f>AY25+AU25+AK25+AG25+Y25+U25+Q25+K25+G25+C25+AO25</f>
        <v>46000</v>
      </c>
      <c r="BF25" s="649">
        <f t="shared" ref="BF25:BG35" si="12">AZ25+AV25+AL25+AH25+Z25+V25+R25+L25+H25+D25+AP25</f>
        <v>46000</v>
      </c>
      <c r="BG25" s="650">
        <f t="shared" si="12"/>
        <v>47453</v>
      </c>
      <c r="BH25" s="647">
        <f>BG25/BF25</f>
        <v>1.031586956521739</v>
      </c>
    </row>
    <row r="26" spans="1:60" s="66" customFormat="1" ht="27" customHeight="1" x14ac:dyDescent="0.35">
      <c r="A26" s="985"/>
      <c r="B26" s="262" t="s">
        <v>11</v>
      </c>
      <c r="C26" s="360">
        <v>8500</v>
      </c>
      <c r="D26" s="361">
        <v>8500</v>
      </c>
      <c r="E26" s="285">
        <v>5866</v>
      </c>
      <c r="F26" s="287">
        <f>E26/D26</f>
        <v>0.6901176470588235</v>
      </c>
      <c r="G26" s="94">
        <v>3000</v>
      </c>
      <c r="H26" s="285">
        <v>3000</v>
      </c>
      <c r="I26" s="286">
        <v>3725</v>
      </c>
      <c r="J26" s="287">
        <f>I26/H26</f>
        <v>1.2416666666666667</v>
      </c>
      <c r="K26" s="94">
        <v>34500</v>
      </c>
      <c r="L26" s="285">
        <v>34500</v>
      </c>
      <c r="M26" s="286">
        <v>36880</v>
      </c>
      <c r="N26" s="287">
        <f>M26/L26</f>
        <v>1.0689855072463768</v>
      </c>
      <c r="O26" s="951"/>
      <c r="P26" s="289" t="s">
        <v>11</v>
      </c>
      <c r="Q26" s="94">
        <v>9500</v>
      </c>
      <c r="R26" s="285">
        <v>9500</v>
      </c>
      <c r="S26" s="286">
        <v>10792</v>
      </c>
      <c r="T26" s="290">
        <f>S26/R26</f>
        <v>1.1359999999999999</v>
      </c>
      <c r="U26" s="291">
        <v>420</v>
      </c>
      <c r="V26" s="263">
        <v>420</v>
      </c>
      <c r="W26" s="26">
        <v>744</v>
      </c>
      <c r="X26" s="290">
        <f>W26/V26</f>
        <v>1.7714285714285714</v>
      </c>
      <c r="Y26" s="291">
        <v>650</v>
      </c>
      <c r="Z26" s="87">
        <v>650</v>
      </c>
      <c r="AA26" s="71">
        <v>564</v>
      </c>
      <c r="AB26" s="77">
        <f>AA26/Z26</f>
        <v>0.86769230769230765</v>
      </c>
      <c r="AC26" s="27"/>
      <c r="AD26" s="27"/>
      <c r="AE26" s="951"/>
      <c r="AF26" s="262" t="s">
        <v>11</v>
      </c>
      <c r="AG26" s="94">
        <v>10500</v>
      </c>
      <c r="AH26" s="56">
        <v>10500</v>
      </c>
      <c r="AI26" s="286">
        <v>11246</v>
      </c>
      <c r="AJ26" s="293">
        <f>AI26/AH26</f>
        <v>1.071047619047619</v>
      </c>
      <c r="AK26" s="94">
        <v>2500</v>
      </c>
      <c r="AL26" s="56">
        <v>2500</v>
      </c>
      <c r="AM26" s="286">
        <v>2347</v>
      </c>
      <c r="AN26" s="287">
        <f>AM26/AL26</f>
        <v>0.93879999999999997</v>
      </c>
      <c r="AO26" s="94">
        <v>16500</v>
      </c>
      <c r="AP26" s="56">
        <v>16500</v>
      </c>
      <c r="AQ26" s="26">
        <v>15830</v>
      </c>
      <c r="AR26" s="77">
        <f>AQ26/AP26</f>
        <v>0.95939393939393935</v>
      </c>
      <c r="AS26" s="951"/>
      <c r="AT26" s="294" t="s">
        <v>11</v>
      </c>
      <c r="AU26" s="291">
        <v>37</v>
      </c>
      <c r="AV26" s="87">
        <v>37</v>
      </c>
      <c r="AW26" s="26">
        <v>37</v>
      </c>
      <c r="AX26" s="290">
        <f>AW26/AV26</f>
        <v>1</v>
      </c>
      <c r="AY26" s="291">
        <v>1195</v>
      </c>
      <c r="AZ26" s="87">
        <v>1195</v>
      </c>
      <c r="BA26" s="56">
        <v>636</v>
      </c>
      <c r="BB26" s="295">
        <f>BA26/AZ26</f>
        <v>0.53221757322175733</v>
      </c>
      <c r="BC26" s="951"/>
      <c r="BD26" s="294" t="s">
        <v>11</v>
      </c>
      <c r="BE26" s="363">
        <f t="shared" ref="BE26:BE35" si="13">AY26+AU26+AK26+AG26+Y26+U26+Q26+K26+G26+C26+AO26</f>
        <v>87302</v>
      </c>
      <c r="BF26" s="651">
        <f t="shared" si="12"/>
        <v>87302</v>
      </c>
      <c r="BG26" s="423">
        <f t="shared" si="12"/>
        <v>88667</v>
      </c>
      <c r="BH26" s="424">
        <f>BG26/BF26</f>
        <v>1.0156353806327461</v>
      </c>
    </row>
    <row r="27" spans="1:60" s="66" customFormat="1" ht="27" customHeight="1" x14ac:dyDescent="0.35">
      <c r="A27" s="985"/>
      <c r="B27" s="262" t="s">
        <v>3</v>
      </c>
      <c r="C27" s="311">
        <v>0</v>
      </c>
      <c r="D27" s="362">
        <v>0</v>
      </c>
      <c r="E27" s="285">
        <v>0</v>
      </c>
      <c r="F27" s="287">
        <v>0</v>
      </c>
      <c r="G27" s="94">
        <v>0</v>
      </c>
      <c r="H27" s="285">
        <v>0</v>
      </c>
      <c r="I27" s="286">
        <v>0</v>
      </c>
      <c r="J27" s="287">
        <v>0</v>
      </c>
      <c r="K27" s="94">
        <v>0</v>
      </c>
      <c r="L27" s="285">
        <v>0</v>
      </c>
      <c r="M27" s="286">
        <v>0</v>
      </c>
      <c r="N27" s="287">
        <v>0</v>
      </c>
      <c r="O27" s="951"/>
      <c r="P27" s="289" t="s">
        <v>3</v>
      </c>
      <c r="Q27" s="94">
        <v>0</v>
      </c>
      <c r="R27" s="285">
        <v>0</v>
      </c>
      <c r="S27" s="286">
        <v>0</v>
      </c>
      <c r="T27" s="290">
        <v>0</v>
      </c>
      <c r="U27" s="291">
        <v>0</v>
      </c>
      <c r="V27" s="263">
        <v>0</v>
      </c>
      <c r="W27" s="26">
        <v>0</v>
      </c>
      <c r="X27" s="290">
        <v>0</v>
      </c>
      <c r="Y27" s="291">
        <v>0</v>
      </c>
      <c r="Z27" s="87">
        <v>0</v>
      </c>
      <c r="AA27" s="71">
        <v>0</v>
      </c>
      <c r="AB27" s="77">
        <v>0</v>
      </c>
      <c r="AC27" s="27"/>
      <c r="AD27" s="27"/>
      <c r="AE27" s="951"/>
      <c r="AF27" s="262" t="s">
        <v>3</v>
      </c>
      <c r="AG27" s="94">
        <v>0</v>
      </c>
      <c r="AH27" s="56">
        <v>0</v>
      </c>
      <c r="AI27" s="286">
        <v>0</v>
      </c>
      <c r="AJ27" s="293">
        <v>0</v>
      </c>
      <c r="AK27" s="94">
        <v>0</v>
      </c>
      <c r="AL27" s="56">
        <v>0</v>
      </c>
      <c r="AM27" s="286">
        <v>0</v>
      </c>
      <c r="AN27" s="287">
        <v>0</v>
      </c>
      <c r="AO27" s="94">
        <v>0</v>
      </c>
      <c r="AP27" s="56">
        <v>0</v>
      </c>
      <c r="AQ27" s="26">
        <v>0</v>
      </c>
      <c r="AR27" s="77">
        <v>0</v>
      </c>
      <c r="AS27" s="951"/>
      <c r="AT27" s="294" t="s">
        <v>3</v>
      </c>
      <c r="AU27" s="291">
        <v>0</v>
      </c>
      <c r="AV27" s="87">
        <v>0</v>
      </c>
      <c r="AW27" s="26">
        <v>0</v>
      </c>
      <c r="AX27" s="290">
        <v>0</v>
      </c>
      <c r="AY27" s="291">
        <v>850</v>
      </c>
      <c r="AZ27" s="87">
        <v>850</v>
      </c>
      <c r="BA27" s="56">
        <v>1481</v>
      </c>
      <c r="BB27" s="295">
        <f>BA27/AZ27</f>
        <v>1.7423529411764707</v>
      </c>
      <c r="BC27" s="951"/>
      <c r="BD27" s="294" t="s">
        <v>3</v>
      </c>
      <c r="BE27" s="363">
        <f t="shared" si="13"/>
        <v>850</v>
      </c>
      <c r="BF27" s="651">
        <f t="shared" si="12"/>
        <v>850</v>
      </c>
      <c r="BG27" s="423">
        <f t="shared" si="12"/>
        <v>1481</v>
      </c>
      <c r="BH27" s="424">
        <f>BG27/BF27</f>
        <v>1.7423529411764707</v>
      </c>
    </row>
    <row r="28" spans="1:60" s="66" customFormat="1" ht="27" customHeight="1" x14ac:dyDescent="0.35">
      <c r="A28" s="985"/>
      <c r="B28" s="262" t="s">
        <v>4</v>
      </c>
      <c r="C28" s="94">
        <v>10</v>
      </c>
      <c r="D28" s="56">
        <v>10</v>
      </c>
      <c r="E28" s="285">
        <v>5</v>
      </c>
      <c r="F28" s="287">
        <f>E28/D28</f>
        <v>0.5</v>
      </c>
      <c r="G28" s="94">
        <v>5</v>
      </c>
      <c r="H28" s="285">
        <v>5</v>
      </c>
      <c r="I28" s="286">
        <v>1718</v>
      </c>
      <c r="J28" s="287">
        <v>0</v>
      </c>
      <c r="K28" s="94">
        <v>5</v>
      </c>
      <c r="L28" s="285">
        <v>5</v>
      </c>
      <c r="M28" s="286">
        <v>842</v>
      </c>
      <c r="N28" s="287">
        <v>0</v>
      </c>
      <c r="O28" s="951"/>
      <c r="P28" s="289" t="s">
        <v>4</v>
      </c>
      <c r="Q28" s="94">
        <v>3</v>
      </c>
      <c r="R28" s="285">
        <v>3</v>
      </c>
      <c r="S28" s="286">
        <v>2307</v>
      </c>
      <c r="T28" s="290">
        <v>0</v>
      </c>
      <c r="U28" s="291">
        <v>1.5</v>
      </c>
      <c r="V28" s="263">
        <v>1.5</v>
      </c>
      <c r="W28" s="26">
        <v>441</v>
      </c>
      <c r="X28" s="290">
        <v>0</v>
      </c>
      <c r="Y28" s="291">
        <v>0</v>
      </c>
      <c r="Z28" s="87">
        <v>0</v>
      </c>
      <c r="AA28" s="71">
        <v>0</v>
      </c>
      <c r="AB28" s="77">
        <v>0</v>
      </c>
      <c r="AC28" s="27"/>
      <c r="AD28" s="27"/>
      <c r="AE28" s="951"/>
      <c r="AF28" s="262" t="s">
        <v>4</v>
      </c>
      <c r="AG28" s="94">
        <v>1.5</v>
      </c>
      <c r="AH28" s="56">
        <v>1.5</v>
      </c>
      <c r="AI28" s="286">
        <v>37</v>
      </c>
      <c r="AJ28" s="293">
        <v>0</v>
      </c>
      <c r="AK28" s="94">
        <v>1.5</v>
      </c>
      <c r="AL28" s="56">
        <v>1.5</v>
      </c>
      <c r="AM28" s="286">
        <v>25</v>
      </c>
      <c r="AN28" s="287">
        <v>0</v>
      </c>
      <c r="AO28" s="94">
        <v>5</v>
      </c>
      <c r="AP28" s="56">
        <v>5</v>
      </c>
      <c r="AQ28" s="26">
        <v>37</v>
      </c>
      <c r="AR28" s="77">
        <f>AQ28/AO28</f>
        <v>7.4</v>
      </c>
      <c r="AS28" s="951"/>
      <c r="AT28" s="294" t="s">
        <v>4</v>
      </c>
      <c r="AU28" s="291">
        <v>7</v>
      </c>
      <c r="AV28" s="87">
        <v>7</v>
      </c>
      <c r="AW28" s="26">
        <v>3</v>
      </c>
      <c r="AX28" s="290">
        <f>AW28/AV28</f>
        <v>0.42857142857142855</v>
      </c>
      <c r="AY28" s="291">
        <v>0</v>
      </c>
      <c r="AZ28" s="87">
        <v>0</v>
      </c>
      <c r="BA28" s="56">
        <v>13</v>
      </c>
      <c r="BB28" s="295">
        <v>0</v>
      </c>
      <c r="BC28" s="951"/>
      <c r="BD28" s="294" t="s">
        <v>4</v>
      </c>
      <c r="BE28" s="363">
        <f t="shared" si="13"/>
        <v>39.5</v>
      </c>
      <c r="BF28" s="651">
        <f t="shared" si="12"/>
        <v>39.5</v>
      </c>
      <c r="BG28" s="423">
        <f t="shared" si="12"/>
        <v>5428</v>
      </c>
      <c r="BH28" s="424">
        <v>0</v>
      </c>
    </row>
    <row r="29" spans="1:60" s="66" customFormat="1" ht="27" customHeight="1" x14ac:dyDescent="0.35">
      <c r="A29" s="985"/>
      <c r="B29" s="262" t="s">
        <v>32</v>
      </c>
      <c r="C29" s="94">
        <v>0</v>
      </c>
      <c r="D29" s="56">
        <v>0</v>
      </c>
      <c r="E29" s="285">
        <v>164</v>
      </c>
      <c r="F29" s="287">
        <v>0</v>
      </c>
      <c r="G29" s="94">
        <v>-50</v>
      </c>
      <c r="H29" s="285">
        <v>-50</v>
      </c>
      <c r="I29" s="286">
        <v>-179</v>
      </c>
      <c r="J29" s="287">
        <v>0</v>
      </c>
      <c r="K29" s="94">
        <v>-800</v>
      </c>
      <c r="L29" s="285">
        <v>-800</v>
      </c>
      <c r="M29" s="286">
        <v>5304</v>
      </c>
      <c r="N29" s="287">
        <v>0</v>
      </c>
      <c r="O29" s="951"/>
      <c r="P29" s="289" t="s">
        <v>32</v>
      </c>
      <c r="Q29" s="94">
        <v>350</v>
      </c>
      <c r="R29" s="285">
        <v>350</v>
      </c>
      <c r="S29" s="286">
        <v>1528</v>
      </c>
      <c r="T29" s="290">
        <f>S29/R29</f>
        <v>4.3657142857142857</v>
      </c>
      <c r="U29" s="291">
        <v>100</v>
      </c>
      <c r="V29" s="263">
        <v>100</v>
      </c>
      <c r="W29" s="26">
        <v>230</v>
      </c>
      <c r="X29" s="290">
        <f>W29/V29</f>
        <v>2.2999999999999998</v>
      </c>
      <c r="Y29" s="291">
        <v>0</v>
      </c>
      <c r="Z29" s="87">
        <v>0</v>
      </c>
      <c r="AA29" s="71">
        <v>0</v>
      </c>
      <c r="AB29" s="77">
        <v>0</v>
      </c>
      <c r="AC29" s="27"/>
      <c r="AD29" s="27"/>
      <c r="AE29" s="951"/>
      <c r="AF29" s="262" t="s">
        <v>32</v>
      </c>
      <c r="AG29" s="94">
        <v>0</v>
      </c>
      <c r="AH29" s="56">
        <v>0</v>
      </c>
      <c r="AI29" s="286">
        <v>9</v>
      </c>
      <c r="AJ29" s="293">
        <v>0</v>
      </c>
      <c r="AK29" s="94">
        <v>0</v>
      </c>
      <c r="AL29" s="56">
        <v>0</v>
      </c>
      <c r="AM29" s="286">
        <v>80</v>
      </c>
      <c r="AN29" s="287">
        <v>0</v>
      </c>
      <c r="AO29" s="94">
        <v>10</v>
      </c>
      <c r="AP29" s="56">
        <v>10</v>
      </c>
      <c r="AQ29" s="26">
        <v>346</v>
      </c>
      <c r="AR29" s="77">
        <v>0</v>
      </c>
      <c r="AS29" s="951"/>
      <c r="AT29" s="294" t="s">
        <v>32</v>
      </c>
      <c r="AU29" s="291">
        <v>0</v>
      </c>
      <c r="AV29" s="87">
        <v>0</v>
      </c>
      <c r="AW29" s="26">
        <v>0</v>
      </c>
      <c r="AX29" s="290">
        <v>0</v>
      </c>
      <c r="AY29" s="291">
        <v>0</v>
      </c>
      <c r="AZ29" s="87">
        <v>0</v>
      </c>
      <c r="BA29" s="56">
        <v>3</v>
      </c>
      <c r="BB29" s="295">
        <v>0</v>
      </c>
      <c r="BC29" s="951"/>
      <c r="BD29" s="294" t="s">
        <v>32</v>
      </c>
      <c r="BE29" s="363">
        <f t="shared" si="13"/>
        <v>-390</v>
      </c>
      <c r="BF29" s="651">
        <f t="shared" si="12"/>
        <v>-390</v>
      </c>
      <c r="BG29" s="423">
        <f t="shared" si="12"/>
        <v>7485</v>
      </c>
      <c r="BH29" s="424">
        <v>0</v>
      </c>
    </row>
    <row r="30" spans="1:60" s="66" customFormat="1" ht="27" customHeight="1" x14ac:dyDescent="0.35">
      <c r="A30" s="985"/>
      <c r="B30" s="262" t="s">
        <v>30</v>
      </c>
      <c r="C30" s="94">
        <v>0</v>
      </c>
      <c r="D30" s="56">
        <v>0</v>
      </c>
      <c r="E30" s="285">
        <v>0</v>
      </c>
      <c r="F30" s="287">
        <v>0</v>
      </c>
      <c r="G30" s="94">
        <v>0</v>
      </c>
      <c r="H30" s="285">
        <v>0</v>
      </c>
      <c r="I30" s="286">
        <v>0</v>
      </c>
      <c r="J30" s="287">
        <v>0</v>
      </c>
      <c r="K30" s="94">
        <v>0</v>
      </c>
      <c r="L30" s="285">
        <v>0</v>
      </c>
      <c r="M30" s="286">
        <v>0</v>
      </c>
      <c r="N30" s="287">
        <v>0</v>
      </c>
      <c r="O30" s="951"/>
      <c r="P30" s="289" t="s">
        <v>30</v>
      </c>
      <c r="Q30" s="94">
        <v>0</v>
      </c>
      <c r="R30" s="285">
        <v>0</v>
      </c>
      <c r="S30" s="286">
        <v>0</v>
      </c>
      <c r="T30" s="290">
        <v>0</v>
      </c>
      <c r="U30" s="291">
        <v>0</v>
      </c>
      <c r="V30" s="263">
        <v>0</v>
      </c>
      <c r="W30" s="26">
        <v>0</v>
      </c>
      <c r="X30" s="290">
        <v>0</v>
      </c>
      <c r="Y30" s="291">
        <v>0</v>
      </c>
      <c r="Z30" s="87">
        <v>0</v>
      </c>
      <c r="AA30" s="71">
        <v>0</v>
      </c>
      <c r="AB30" s="77">
        <v>0</v>
      </c>
      <c r="AC30" s="27"/>
      <c r="AD30" s="27"/>
      <c r="AE30" s="951"/>
      <c r="AF30" s="262" t="s">
        <v>30</v>
      </c>
      <c r="AG30" s="94">
        <v>0</v>
      </c>
      <c r="AH30" s="56">
        <v>0</v>
      </c>
      <c r="AI30" s="286">
        <v>0</v>
      </c>
      <c r="AJ30" s="293">
        <v>0</v>
      </c>
      <c r="AK30" s="94">
        <v>0</v>
      </c>
      <c r="AL30" s="56">
        <v>0</v>
      </c>
      <c r="AM30" s="286">
        <v>0</v>
      </c>
      <c r="AN30" s="287">
        <v>0</v>
      </c>
      <c r="AO30" s="94">
        <v>0</v>
      </c>
      <c r="AP30" s="56">
        <v>0</v>
      </c>
      <c r="AQ30" s="26">
        <v>0</v>
      </c>
      <c r="AR30" s="77">
        <v>0</v>
      </c>
      <c r="AS30" s="951"/>
      <c r="AT30" s="294" t="s">
        <v>30</v>
      </c>
      <c r="AU30" s="291">
        <v>0</v>
      </c>
      <c r="AV30" s="87">
        <v>0</v>
      </c>
      <c r="AW30" s="26">
        <v>0</v>
      </c>
      <c r="AX30" s="290">
        <v>0</v>
      </c>
      <c r="AY30" s="291">
        <f>C30+G30+K30+Q30+Y30+AG30+AK30+AO30+U30+AU30</f>
        <v>0</v>
      </c>
      <c r="AZ30" s="87">
        <f>D30+H30+L30+R30+Z30+AH30+AL30+AP30+V30+AV30</f>
        <v>0</v>
      </c>
      <c r="BA30" s="56">
        <v>0</v>
      </c>
      <c r="BB30" s="295">
        <v>0</v>
      </c>
      <c r="BC30" s="951"/>
      <c r="BD30" s="294" t="s">
        <v>30</v>
      </c>
      <c r="BE30" s="363">
        <f t="shared" si="13"/>
        <v>0</v>
      </c>
      <c r="BF30" s="651">
        <f t="shared" si="12"/>
        <v>0</v>
      </c>
      <c r="BG30" s="423">
        <f t="shared" si="12"/>
        <v>0</v>
      </c>
      <c r="BH30" s="424">
        <v>0</v>
      </c>
    </row>
    <row r="31" spans="1:60" s="66" customFormat="1" ht="27" customHeight="1" x14ac:dyDescent="0.35">
      <c r="A31" s="985"/>
      <c r="B31" s="262" t="s">
        <v>194</v>
      </c>
      <c r="C31" s="94">
        <v>0</v>
      </c>
      <c r="D31" s="56">
        <v>0</v>
      </c>
      <c r="E31" s="285">
        <v>0</v>
      </c>
      <c r="F31" s="287">
        <v>0</v>
      </c>
      <c r="G31" s="94">
        <v>0</v>
      </c>
      <c r="H31" s="285">
        <v>0</v>
      </c>
      <c r="I31" s="286">
        <v>0</v>
      </c>
      <c r="J31" s="287">
        <v>0</v>
      </c>
      <c r="K31" s="94">
        <v>0</v>
      </c>
      <c r="L31" s="285">
        <v>0</v>
      </c>
      <c r="M31" s="286">
        <v>0</v>
      </c>
      <c r="N31" s="287">
        <v>0</v>
      </c>
      <c r="O31" s="951"/>
      <c r="P31" s="262" t="s">
        <v>194</v>
      </c>
      <c r="Q31" s="363">
        <v>0</v>
      </c>
      <c r="R31" s="364">
        <v>0</v>
      </c>
      <c r="S31" s="286">
        <v>0</v>
      </c>
      <c r="T31" s="287">
        <v>0</v>
      </c>
      <c r="U31" s="94">
        <v>0</v>
      </c>
      <c r="V31" s="285">
        <v>0</v>
      </c>
      <c r="W31" s="286">
        <v>0</v>
      </c>
      <c r="X31" s="290">
        <v>0</v>
      </c>
      <c r="Y31" s="94">
        <v>0</v>
      </c>
      <c r="Z31" s="285">
        <v>0</v>
      </c>
      <c r="AA31" s="286">
        <v>0</v>
      </c>
      <c r="AB31" s="287">
        <v>0</v>
      </c>
      <c r="AC31" s="27"/>
      <c r="AD31" s="27"/>
      <c r="AE31" s="951"/>
      <c r="AF31" s="262" t="s">
        <v>194</v>
      </c>
      <c r="AG31" s="94">
        <v>0</v>
      </c>
      <c r="AH31" s="285">
        <v>0</v>
      </c>
      <c r="AI31" s="286">
        <v>0</v>
      </c>
      <c r="AJ31" s="287">
        <v>0</v>
      </c>
      <c r="AK31" s="94">
        <v>0</v>
      </c>
      <c r="AL31" s="285">
        <v>0</v>
      </c>
      <c r="AM31" s="286">
        <v>0</v>
      </c>
      <c r="AN31" s="287">
        <v>0</v>
      </c>
      <c r="AO31" s="363">
        <v>0</v>
      </c>
      <c r="AP31" s="364">
        <v>0</v>
      </c>
      <c r="AQ31" s="285">
        <v>0</v>
      </c>
      <c r="AR31" s="77">
        <v>0</v>
      </c>
      <c r="AS31" s="951"/>
      <c r="AT31" s="262" t="s">
        <v>194</v>
      </c>
      <c r="AU31" s="94">
        <v>0</v>
      </c>
      <c r="AV31" s="285">
        <v>0</v>
      </c>
      <c r="AW31" s="286">
        <v>0</v>
      </c>
      <c r="AX31" s="287">
        <v>0</v>
      </c>
      <c r="AY31" s="94">
        <v>0</v>
      </c>
      <c r="AZ31" s="285">
        <v>0</v>
      </c>
      <c r="BA31" s="56">
        <v>0</v>
      </c>
      <c r="BB31" s="287">
        <v>0</v>
      </c>
      <c r="BC31" s="951"/>
      <c r="BD31" s="262" t="s">
        <v>194</v>
      </c>
      <c r="BE31" s="363">
        <f t="shared" si="13"/>
        <v>0</v>
      </c>
      <c r="BF31" s="651">
        <f t="shared" si="12"/>
        <v>0</v>
      </c>
      <c r="BG31" s="423">
        <f t="shared" si="12"/>
        <v>0</v>
      </c>
      <c r="BH31" s="424">
        <v>0</v>
      </c>
    </row>
    <row r="32" spans="1:60" s="66" customFormat="1" ht="27" customHeight="1" x14ac:dyDescent="0.35">
      <c r="A32" s="985"/>
      <c r="B32" s="262" t="s">
        <v>5</v>
      </c>
      <c r="C32" s="94">
        <v>9</v>
      </c>
      <c r="D32" s="56">
        <v>9</v>
      </c>
      <c r="E32" s="285">
        <v>286</v>
      </c>
      <c r="F32" s="287">
        <v>0</v>
      </c>
      <c r="G32" s="94">
        <v>500</v>
      </c>
      <c r="H32" s="285">
        <v>500</v>
      </c>
      <c r="I32" s="286">
        <v>223</v>
      </c>
      <c r="J32" s="287">
        <f>I32/H32</f>
        <v>0.44600000000000001</v>
      </c>
      <c r="K32" s="94">
        <v>500</v>
      </c>
      <c r="L32" s="285">
        <v>500</v>
      </c>
      <c r="M32" s="286">
        <v>117</v>
      </c>
      <c r="N32" s="287">
        <f>M32/L32</f>
        <v>0.23400000000000001</v>
      </c>
      <c r="O32" s="951"/>
      <c r="P32" s="289" t="s">
        <v>5</v>
      </c>
      <c r="Q32" s="94">
        <v>1000</v>
      </c>
      <c r="R32" s="285">
        <v>1000</v>
      </c>
      <c r="S32" s="286">
        <v>4228</v>
      </c>
      <c r="T32" s="290">
        <f>S32/R32</f>
        <v>4.2279999999999998</v>
      </c>
      <c r="U32" s="291">
        <v>1000</v>
      </c>
      <c r="V32" s="263">
        <v>1000</v>
      </c>
      <c r="W32" s="26">
        <v>1842</v>
      </c>
      <c r="X32" s="290">
        <f t="shared" ref="X32" si="14">W32/V32</f>
        <v>1.8420000000000001</v>
      </c>
      <c r="Y32" s="291">
        <v>1</v>
      </c>
      <c r="Z32" s="87">
        <v>1</v>
      </c>
      <c r="AA32" s="71">
        <v>-4</v>
      </c>
      <c r="AB32" s="77">
        <v>0</v>
      </c>
      <c r="AC32" s="27"/>
      <c r="AD32" s="27"/>
      <c r="AE32" s="951"/>
      <c r="AF32" s="262" t="s">
        <v>5</v>
      </c>
      <c r="AG32" s="94">
        <v>20</v>
      </c>
      <c r="AH32" s="56">
        <v>20</v>
      </c>
      <c r="AI32" s="286">
        <v>7</v>
      </c>
      <c r="AJ32" s="293">
        <f>AI32/AH32</f>
        <v>0.35</v>
      </c>
      <c r="AK32" s="94">
        <v>30</v>
      </c>
      <c r="AL32" s="56">
        <v>30</v>
      </c>
      <c r="AM32" s="286">
        <v>0</v>
      </c>
      <c r="AN32" s="287">
        <f>AM32/AL32</f>
        <v>0</v>
      </c>
      <c r="AO32" s="94">
        <v>30</v>
      </c>
      <c r="AP32" s="56">
        <v>30</v>
      </c>
      <c r="AQ32" s="26">
        <v>124</v>
      </c>
      <c r="AR32" s="77">
        <f>AQ32/AO32</f>
        <v>4.1333333333333337</v>
      </c>
      <c r="AS32" s="951"/>
      <c r="AT32" s="294" t="s">
        <v>5</v>
      </c>
      <c r="AU32" s="291">
        <v>0</v>
      </c>
      <c r="AV32" s="87">
        <v>0</v>
      </c>
      <c r="AW32" s="26">
        <v>0</v>
      </c>
      <c r="AX32" s="290">
        <v>0</v>
      </c>
      <c r="AY32" s="291">
        <v>0</v>
      </c>
      <c r="AZ32" s="87">
        <v>0</v>
      </c>
      <c r="BA32" s="56">
        <v>1</v>
      </c>
      <c r="BB32" s="295">
        <v>0</v>
      </c>
      <c r="BC32" s="951"/>
      <c r="BD32" s="294" t="s">
        <v>5</v>
      </c>
      <c r="BE32" s="363">
        <f t="shared" si="13"/>
        <v>3090</v>
      </c>
      <c r="BF32" s="651">
        <f t="shared" si="12"/>
        <v>3090</v>
      </c>
      <c r="BG32" s="423">
        <f t="shared" si="12"/>
        <v>6824</v>
      </c>
      <c r="BH32" s="424">
        <f>BG32/BE32</f>
        <v>2.2084142394822006</v>
      </c>
    </row>
    <row r="33" spans="1:60" s="66" customFormat="1" ht="27" customHeight="1" x14ac:dyDescent="0.35">
      <c r="A33" s="985"/>
      <c r="B33" s="262" t="s">
        <v>31</v>
      </c>
      <c r="C33" s="94">
        <v>0</v>
      </c>
      <c r="D33" s="56">
        <v>0</v>
      </c>
      <c r="E33" s="285">
        <v>0</v>
      </c>
      <c r="F33" s="287">
        <v>0</v>
      </c>
      <c r="G33" s="94">
        <v>0</v>
      </c>
      <c r="H33" s="56">
        <v>0</v>
      </c>
      <c r="I33" s="286">
        <v>0</v>
      </c>
      <c r="J33" s="287">
        <v>0</v>
      </c>
      <c r="K33" s="94">
        <v>0</v>
      </c>
      <c r="L33" s="318">
        <v>0</v>
      </c>
      <c r="M33" s="286">
        <v>890</v>
      </c>
      <c r="N33" s="287">
        <v>0</v>
      </c>
      <c r="O33" s="951"/>
      <c r="P33" s="289" t="s">
        <v>31</v>
      </c>
      <c r="Q33" s="94">
        <v>0</v>
      </c>
      <c r="R33" s="56">
        <v>0</v>
      </c>
      <c r="S33" s="286">
        <v>0</v>
      </c>
      <c r="T33" s="290">
        <v>0</v>
      </c>
      <c r="U33" s="291">
        <v>0</v>
      </c>
      <c r="V33" s="87">
        <v>0</v>
      </c>
      <c r="W33" s="26">
        <v>0</v>
      </c>
      <c r="X33" s="290">
        <v>0</v>
      </c>
      <c r="Y33" s="291">
        <v>0</v>
      </c>
      <c r="Z33" s="87">
        <v>0</v>
      </c>
      <c r="AA33" s="71">
        <v>0</v>
      </c>
      <c r="AB33" s="77">
        <v>0</v>
      </c>
      <c r="AC33" s="27"/>
      <c r="AD33" s="27"/>
      <c r="AE33" s="951"/>
      <c r="AF33" s="262" t="s">
        <v>31</v>
      </c>
      <c r="AG33" s="94">
        <v>0</v>
      </c>
      <c r="AH33" s="56">
        <v>0</v>
      </c>
      <c r="AI33" s="286">
        <v>12</v>
      </c>
      <c r="AJ33" s="293">
        <v>0</v>
      </c>
      <c r="AK33" s="94">
        <v>0</v>
      </c>
      <c r="AL33" s="56">
        <v>0</v>
      </c>
      <c r="AM33" s="286">
        <v>0</v>
      </c>
      <c r="AN33" s="287">
        <v>0</v>
      </c>
      <c r="AO33" s="94">
        <v>0</v>
      </c>
      <c r="AP33" s="56">
        <v>0</v>
      </c>
      <c r="AQ33" s="26">
        <v>0</v>
      </c>
      <c r="AR33" s="77">
        <v>0</v>
      </c>
      <c r="AS33" s="951"/>
      <c r="AT33" s="294" t="s">
        <v>31</v>
      </c>
      <c r="AU33" s="291">
        <v>0</v>
      </c>
      <c r="AV33" s="87">
        <v>0</v>
      </c>
      <c r="AW33" s="26">
        <v>0</v>
      </c>
      <c r="AX33" s="290">
        <v>0</v>
      </c>
      <c r="AY33" s="291">
        <f>C33+G33+K33+Q33+Y33+AG33+AK33+AO33+U33+AU33</f>
        <v>0</v>
      </c>
      <c r="AZ33" s="87">
        <f>D33+H33+L33+R33+Z33+AH33+AL33+AP33+V33+AV33</f>
        <v>0</v>
      </c>
      <c r="BA33" s="56">
        <v>0</v>
      </c>
      <c r="BB33" s="295">
        <v>0</v>
      </c>
      <c r="BC33" s="951"/>
      <c r="BD33" s="294" t="s">
        <v>31</v>
      </c>
      <c r="BE33" s="363">
        <f t="shared" si="13"/>
        <v>0</v>
      </c>
      <c r="BF33" s="651">
        <f t="shared" si="12"/>
        <v>0</v>
      </c>
      <c r="BG33" s="423">
        <f t="shared" si="12"/>
        <v>902</v>
      </c>
      <c r="BH33" s="424">
        <v>0</v>
      </c>
    </row>
    <row r="34" spans="1:60" s="66" customFormat="1" ht="27" customHeight="1" x14ac:dyDescent="0.35">
      <c r="A34" s="985"/>
      <c r="B34" s="434" t="s">
        <v>95</v>
      </c>
      <c r="C34" s="335">
        <v>0</v>
      </c>
      <c r="D34" s="336">
        <v>0</v>
      </c>
      <c r="E34" s="435">
        <v>0</v>
      </c>
      <c r="F34" s="438">
        <v>0</v>
      </c>
      <c r="G34" s="335">
        <v>0</v>
      </c>
      <c r="H34" s="336">
        <v>0</v>
      </c>
      <c r="I34" s="435">
        <v>0</v>
      </c>
      <c r="J34" s="438">
        <v>0</v>
      </c>
      <c r="K34" s="335">
        <v>0</v>
      </c>
      <c r="L34" s="439">
        <v>0</v>
      </c>
      <c r="M34" s="435">
        <v>0</v>
      </c>
      <c r="N34" s="68">
        <v>0</v>
      </c>
      <c r="O34" s="951"/>
      <c r="P34" s="434" t="s">
        <v>95</v>
      </c>
      <c r="Q34" s="94">
        <v>0</v>
      </c>
      <c r="R34" s="56">
        <v>0</v>
      </c>
      <c r="S34" s="435">
        <v>0</v>
      </c>
      <c r="T34" s="436">
        <v>0</v>
      </c>
      <c r="U34" s="335">
        <v>0</v>
      </c>
      <c r="V34" s="336">
        <v>0</v>
      </c>
      <c r="W34" s="435">
        <v>0</v>
      </c>
      <c r="X34" s="436">
        <v>0</v>
      </c>
      <c r="Y34" s="335">
        <v>0</v>
      </c>
      <c r="Z34" s="336">
        <v>0</v>
      </c>
      <c r="AA34" s="437">
        <v>0</v>
      </c>
      <c r="AB34" s="68">
        <v>0</v>
      </c>
      <c r="AC34" s="27"/>
      <c r="AD34" s="27"/>
      <c r="AE34" s="951"/>
      <c r="AF34" s="434" t="s">
        <v>95</v>
      </c>
      <c r="AG34" s="335">
        <v>0</v>
      </c>
      <c r="AH34" s="336">
        <v>0</v>
      </c>
      <c r="AI34" s="435">
        <v>0</v>
      </c>
      <c r="AJ34" s="436">
        <v>0</v>
      </c>
      <c r="AK34" s="335">
        <v>0</v>
      </c>
      <c r="AL34" s="336">
        <v>0</v>
      </c>
      <c r="AM34" s="435">
        <v>0</v>
      </c>
      <c r="AN34" s="68">
        <v>0</v>
      </c>
      <c r="AO34" s="428">
        <v>0</v>
      </c>
      <c r="AP34" s="429">
        <v>0</v>
      </c>
      <c r="AQ34" s="430">
        <v>0</v>
      </c>
      <c r="AR34" s="677">
        <v>0</v>
      </c>
      <c r="AS34" s="951"/>
      <c r="AT34" s="427" t="s">
        <v>95</v>
      </c>
      <c r="AU34" s="360">
        <v>0</v>
      </c>
      <c r="AV34" s="361">
        <v>0</v>
      </c>
      <c r="AW34" s="432">
        <v>0</v>
      </c>
      <c r="AX34" s="431">
        <v>0</v>
      </c>
      <c r="AY34" s="360">
        <f>C34+G34+K34+Q34+Y34+AG34+AK34+AO34+U34+AU34</f>
        <v>0</v>
      </c>
      <c r="AZ34" s="361">
        <f>D34+H34+L34+R34+Z34+AH34+AL34+AP34+V34+AV34</f>
        <v>0</v>
      </c>
      <c r="BA34" s="361">
        <v>0</v>
      </c>
      <c r="BB34" s="433">
        <v>0</v>
      </c>
      <c r="BC34" s="951"/>
      <c r="BD34" s="427" t="s">
        <v>95</v>
      </c>
      <c r="BE34" s="363">
        <f t="shared" si="13"/>
        <v>0</v>
      </c>
      <c r="BF34" s="651">
        <f t="shared" si="12"/>
        <v>0</v>
      </c>
      <c r="BG34" s="423">
        <f t="shared" si="12"/>
        <v>0</v>
      </c>
      <c r="BH34" s="424">
        <v>0</v>
      </c>
    </row>
    <row r="35" spans="1:60" s="66" customFormat="1" ht="27" customHeight="1" x14ac:dyDescent="0.35">
      <c r="A35" s="985"/>
      <c r="B35" s="644" t="s">
        <v>386</v>
      </c>
      <c r="C35" s="61">
        <v>0</v>
      </c>
      <c r="D35" s="62">
        <v>0</v>
      </c>
      <c r="E35" s="325">
        <v>0</v>
      </c>
      <c r="F35" s="68">
        <v>0</v>
      </c>
      <c r="G35" s="328">
        <v>0</v>
      </c>
      <c r="H35" s="330">
        <v>0</v>
      </c>
      <c r="I35" s="325">
        <v>0</v>
      </c>
      <c r="J35" s="68">
        <v>0</v>
      </c>
      <c r="K35" s="328">
        <v>0</v>
      </c>
      <c r="L35" s="329">
        <v>0</v>
      </c>
      <c r="M35" s="325">
        <v>0</v>
      </c>
      <c r="N35" s="68">
        <v>0</v>
      </c>
      <c r="O35" s="951"/>
      <c r="P35" s="644" t="s">
        <v>386</v>
      </c>
      <c r="Q35" s="328">
        <v>0</v>
      </c>
      <c r="R35" s="330">
        <v>0</v>
      </c>
      <c r="S35" s="325">
        <v>0</v>
      </c>
      <c r="T35" s="331">
        <v>0</v>
      </c>
      <c r="U35" s="328">
        <v>0</v>
      </c>
      <c r="V35" s="330">
        <v>0</v>
      </c>
      <c r="W35" s="325">
        <v>0</v>
      </c>
      <c r="X35" s="331">
        <v>0</v>
      </c>
      <c r="Y35" s="328">
        <v>0</v>
      </c>
      <c r="Z35" s="330">
        <v>0</v>
      </c>
      <c r="AA35" s="333">
        <v>0</v>
      </c>
      <c r="AB35" s="68">
        <v>0</v>
      </c>
      <c r="AC35" s="27"/>
      <c r="AD35" s="27"/>
      <c r="AE35" s="951"/>
      <c r="AF35" s="644" t="s">
        <v>386</v>
      </c>
      <c r="AG35" s="328">
        <v>0</v>
      </c>
      <c r="AH35" s="330">
        <v>0</v>
      </c>
      <c r="AI35" s="325">
        <v>0</v>
      </c>
      <c r="AJ35" s="331">
        <v>0</v>
      </c>
      <c r="AK35" s="328">
        <v>0</v>
      </c>
      <c r="AL35" s="330">
        <v>0</v>
      </c>
      <c r="AM35" s="422">
        <v>0</v>
      </c>
      <c r="AN35" s="68">
        <v>0</v>
      </c>
      <c r="AO35" s="328">
        <v>0</v>
      </c>
      <c r="AP35" s="330">
        <v>0</v>
      </c>
      <c r="AQ35" s="325">
        <v>0</v>
      </c>
      <c r="AR35" s="88">
        <v>0</v>
      </c>
      <c r="AS35" s="951"/>
      <c r="AT35" s="644" t="s">
        <v>386</v>
      </c>
      <c r="AU35" s="61">
        <v>0</v>
      </c>
      <c r="AV35" s="62">
        <v>0</v>
      </c>
      <c r="AW35" s="325">
        <v>0</v>
      </c>
      <c r="AX35" s="331">
        <v>0</v>
      </c>
      <c r="AY35" s="61">
        <v>0</v>
      </c>
      <c r="AZ35" s="62">
        <v>0</v>
      </c>
      <c r="BA35" s="330">
        <v>0</v>
      </c>
      <c r="BB35" s="337">
        <v>0</v>
      </c>
      <c r="BC35" s="951"/>
      <c r="BD35" s="644" t="s">
        <v>386</v>
      </c>
      <c r="BE35" s="61">
        <f t="shared" si="13"/>
        <v>0</v>
      </c>
      <c r="BF35" s="652">
        <f t="shared" si="12"/>
        <v>0</v>
      </c>
      <c r="BG35" s="80">
        <f t="shared" si="12"/>
        <v>0</v>
      </c>
      <c r="BH35" s="68">
        <v>0</v>
      </c>
    </row>
    <row r="36" spans="1:60" s="66" customFormat="1" ht="39" customHeight="1" x14ac:dyDescent="0.35">
      <c r="A36" s="985"/>
      <c r="B36" s="338" t="s">
        <v>27</v>
      </c>
      <c r="C36" s="339">
        <f>SUM(C25:C35)</f>
        <v>10619</v>
      </c>
      <c r="D36" s="340">
        <f>SUM(D25:D35)</f>
        <v>10619</v>
      </c>
      <c r="E36" s="341">
        <f>SUM(E25:E35)</f>
        <v>7762</v>
      </c>
      <c r="F36" s="342">
        <f>E36/D36</f>
        <v>0.73095395046614564</v>
      </c>
      <c r="G36" s="339">
        <f>SUM(G25:G35)</f>
        <v>8405</v>
      </c>
      <c r="H36" s="340">
        <f>SUM(H25:H35)</f>
        <v>8405</v>
      </c>
      <c r="I36" s="341">
        <f>SUM(I25:I35)</f>
        <v>11114</v>
      </c>
      <c r="J36" s="342">
        <f>I36/H36</f>
        <v>1.3223081499107674</v>
      </c>
      <c r="K36" s="339">
        <f>SUM(K25:K35)</f>
        <v>53405</v>
      </c>
      <c r="L36" s="343">
        <f>SUM(L25:L35)</f>
        <v>53405</v>
      </c>
      <c r="M36" s="341">
        <f>SUM(M25:M35)</f>
        <v>63975</v>
      </c>
      <c r="N36" s="342">
        <f>M36/L36</f>
        <v>1.1979215429266923</v>
      </c>
      <c r="O36" s="952"/>
      <c r="P36" s="344" t="s">
        <v>27</v>
      </c>
      <c r="Q36" s="339">
        <f>SUM(Q25:Q35)</f>
        <v>22053</v>
      </c>
      <c r="R36" s="340">
        <f>SUM(R25:R35)</f>
        <v>22053</v>
      </c>
      <c r="S36" s="341">
        <f>SUM(S25:S35)</f>
        <v>31197</v>
      </c>
      <c r="T36" s="345">
        <f>S36/R36</f>
        <v>1.4146374642905728</v>
      </c>
      <c r="U36" s="339">
        <f>SUM(U25:U35)</f>
        <v>10021.5</v>
      </c>
      <c r="V36" s="340">
        <f>SUM(V25:V35)</f>
        <v>10021.5</v>
      </c>
      <c r="W36" s="341">
        <f>SUM(W25:W35)</f>
        <v>11315</v>
      </c>
      <c r="X36" s="345">
        <f>W36/V36</f>
        <v>1.1290724941376042</v>
      </c>
      <c r="Y36" s="339">
        <f>SUM(Y25:Y35)</f>
        <v>651</v>
      </c>
      <c r="Z36" s="340">
        <f>SUM(Z25:Z35)</f>
        <v>651</v>
      </c>
      <c r="AA36" s="341">
        <f>SUM(AA25:AA35)</f>
        <v>560</v>
      </c>
      <c r="AB36" s="342">
        <f>AA36/Z36</f>
        <v>0.86021505376344087</v>
      </c>
      <c r="AC36" s="29"/>
      <c r="AD36" s="29"/>
      <c r="AE36" s="952"/>
      <c r="AF36" s="365" t="s">
        <v>27</v>
      </c>
      <c r="AG36" s="339">
        <f>SUM(AG25:AG35)</f>
        <v>10521.5</v>
      </c>
      <c r="AH36" s="340">
        <f>SUM(AH25:AH35)</f>
        <v>10521.5</v>
      </c>
      <c r="AI36" s="341">
        <f>SUM(AI25:AI35)</f>
        <v>11311</v>
      </c>
      <c r="AJ36" s="345">
        <f>AI36/AH36</f>
        <v>1.0750368293494275</v>
      </c>
      <c r="AK36" s="339">
        <f>SUM(AK25:AK35)</f>
        <v>2531.5</v>
      </c>
      <c r="AL36" s="340">
        <f>SUM(AL25:AL35)</f>
        <v>2531.5</v>
      </c>
      <c r="AM36" s="366">
        <f>SUM(AM25:AM35)</f>
        <v>2452</v>
      </c>
      <c r="AN36" s="342">
        <f>AM36/AL36</f>
        <v>0.96859569425241954</v>
      </c>
      <c r="AO36" s="339">
        <f>SUM(AO25:AO35)</f>
        <v>16595</v>
      </c>
      <c r="AP36" s="340">
        <f>SUM(AP25:AP35)</f>
        <v>16595</v>
      </c>
      <c r="AQ36" s="341">
        <f>SUM(AQ25:AQ35)</f>
        <v>16380</v>
      </c>
      <c r="AR36" s="345">
        <f>AQ36/AP36</f>
        <v>0.98704429044893038</v>
      </c>
      <c r="AS36" s="952"/>
      <c r="AT36" s="367" t="s">
        <v>27</v>
      </c>
      <c r="AU36" s="339">
        <f>SUM(AU25:AU35)</f>
        <v>44</v>
      </c>
      <c r="AV36" s="340">
        <f>SUM(AV25:AV35)</f>
        <v>44</v>
      </c>
      <c r="AW36" s="341">
        <f>SUM(AW25:AW35)</f>
        <v>40</v>
      </c>
      <c r="AX36" s="345">
        <f>AW36/AV36</f>
        <v>0.90909090909090906</v>
      </c>
      <c r="AY36" s="339">
        <f>SUM(AY25:AY34)</f>
        <v>2045</v>
      </c>
      <c r="AZ36" s="340">
        <f>SUM(AZ25:AZ34)</f>
        <v>2045</v>
      </c>
      <c r="BA36" s="340">
        <f>SUM(BA25:BA34)</f>
        <v>2134</v>
      </c>
      <c r="BB36" s="350">
        <f>BA36/AZ36</f>
        <v>1.0435207823960879</v>
      </c>
      <c r="BC36" s="952"/>
      <c r="BD36" s="368" t="s">
        <v>27</v>
      </c>
      <c r="BE36" s="352">
        <f>SUM(BE25:BE35)</f>
        <v>136891.5</v>
      </c>
      <c r="BF36" s="353">
        <f>SUM(BF25:BF34)</f>
        <v>136891.5</v>
      </c>
      <c r="BG36" s="369">
        <f>SUM(BG25:BG34)</f>
        <v>158240</v>
      </c>
      <c r="BH36" s="355">
        <f>BG36/BF36</f>
        <v>1.1559519765653821</v>
      </c>
    </row>
    <row r="37" spans="1:60" s="66" customFormat="1" ht="64.900000000000006" customHeight="1" x14ac:dyDescent="0.35">
      <c r="A37" s="1018" t="s">
        <v>26</v>
      </c>
      <c r="B37" s="1019"/>
      <c r="C37" s="370">
        <f>C36-C24</f>
        <v>326</v>
      </c>
      <c r="D37" s="217">
        <f>D36-D24</f>
        <v>84</v>
      </c>
      <c r="E37" s="215">
        <f>E36-E24</f>
        <v>-6564</v>
      </c>
      <c r="F37" s="216">
        <v>0</v>
      </c>
      <c r="G37" s="370">
        <f>G36-G24</f>
        <v>6424</v>
      </c>
      <c r="H37" s="217">
        <f>H36-H24</f>
        <v>6424</v>
      </c>
      <c r="I37" s="215">
        <f>I36-I24</f>
        <v>6113</v>
      </c>
      <c r="J37" s="216">
        <f>I37/H37</f>
        <v>0.95158779576587793</v>
      </c>
      <c r="K37" s="370">
        <f>K36-K24</f>
        <v>18550</v>
      </c>
      <c r="L37" s="371">
        <f>L36-L24</f>
        <v>14635</v>
      </c>
      <c r="M37" s="215">
        <f>M36-M24</f>
        <v>10371</v>
      </c>
      <c r="N37" s="216">
        <f>M37/K37</f>
        <v>0.55908355795148246</v>
      </c>
      <c r="O37" s="1020" t="s">
        <v>26</v>
      </c>
      <c r="P37" s="1021"/>
      <c r="Q37" s="370">
        <f>Q36-Q24</f>
        <v>-2468.4000000000015</v>
      </c>
      <c r="R37" s="217">
        <f>R36-R24</f>
        <v>2413</v>
      </c>
      <c r="S37" s="215">
        <f>S36-S24</f>
        <v>19052</v>
      </c>
      <c r="T37" s="372">
        <f>S37/R37</f>
        <v>7.8955656858682142</v>
      </c>
      <c r="U37" s="370">
        <f>U36-U24</f>
        <v>-9123.5</v>
      </c>
      <c r="V37" s="217">
        <f>V36-V24</f>
        <v>-8278.5</v>
      </c>
      <c r="W37" s="215">
        <f>W36-W24</f>
        <v>-10213</v>
      </c>
      <c r="X37" s="372">
        <v>0</v>
      </c>
      <c r="Y37" s="370">
        <f>Y36-Y24</f>
        <v>-3408.6</v>
      </c>
      <c r="Z37" s="217">
        <f>Z36-Z24</f>
        <v>-1865</v>
      </c>
      <c r="AA37" s="215">
        <f>AA36-AA24</f>
        <v>-1926</v>
      </c>
      <c r="AB37" s="216">
        <v>0</v>
      </c>
      <c r="AC37" s="373"/>
      <c r="AD37" s="373"/>
      <c r="AE37" s="1022" t="s">
        <v>26</v>
      </c>
      <c r="AF37" s="1023"/>
      <c r="AG37" s="370">
        <f>AG36-AG24</f>
        <v>3438.3</v>
      </c>
      <c r="AH37" s="217">
        <f>AH36-AH24</f>
        <v>4471.5</v>
      </c>
      <c r="AI37" s="215">
        <f>AI36-AI24</f>
        <v>6153</v>
      </c>
      <c r="AJ37" s="372">
        <f>AI37/AH37</f>
        <v>1.3760483059376047</v>
      </c>
      <c r="AK37" s="370">
        <f>AK36-AK24</f>
        <v>1576.5</v>
      </c>
      <c r="AL37" s="217">
        <f>AL36-AL24</f>
        <v>1026.5</v>
      </c>
      <c r="AM37" s="215">
        <f>AM36-AM24</f>
        <v>1390</v>
      </c>
      <c r="AN37" s="216">
        <f>AM37/AL37</f>
        <v>1.3541159279103752</v>
      </c>
      <c r="AO37" s="370">
        <f>AO36-AO24</f>
        <v>11280</v>
      </c>
      <c r="AP37" s="217">
        <f>AP36-AP24</f>
        <v>10480</v>
      </c>
      <c r="AQ37" s="374">
        <f>AQ36-AQ24</f>
        <v>10011</v>
      </c>
      <c r="AR37" s="216">
        <f>AQ37/AP37</f>
        <v>0.95524809160305346</v>
      </c>
      <c r="AS37" s="1024" t="s">
        <v>26</v>
      </c>
      <c r="AT37" s="1025"/>
      <c r="AU37" s="370">
        <f>AU36-AU24</f>
        <v>-10057</v>
      </c>
      <c r="AV37" s="217">
        <f>AV36-AV24</f>
        <v>-10057</v>
      </c>
      <c r="AW37" s="215">
        <f>AW36-AW24</f>
        <v>-4287</v>
      </c>
      <c r="AX37" s="372">
        <v>0</v>
      </c>
      <c r="AY37" s="370">
        <f>AY36-AY24</f>
        <v>331</v>
      </c>
      <c r="AZ37" s="217">
        <f>AZ36-AZ24</f>
        <v>331</v>
      </c>
      <c r="BA37" s="375">
        <f>BA36-BA24</f>
        <v>1353</v>
      </c>
      <c r="BB37" s="376">
        <f>BA37/AZ37</f>
        <v>4.0876132930513593</v>
      </c>
      <c r="BC37" s="1016" t="s">
        <v>26</v>
      </c>
      <c r="BD37" s="1017"/>
      <c r="BE37" s="377">
        <f>BE36-BE24</f>
        <v>16868.300000000003</v>
      </c>
      <c r="BF37" s="377">
        <f>BF36-BF24</f>
        <v>19664.5</v>
      </c>
      <c r="BG37" s="378">
        <f>BG36-BG24</f>
        <v>31453</v>
      </c>
      <c r="BH37" s="379">
        <f>BG37/BF37</f>
        <v>1.5994812987871545</v>
      </c>
    </row>
    <row r="38" spans="1:60" x14ac:dyDescent="0.35">
      <c r="B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1:60" x14ac:dyDescent="0.35">
      <c r="B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spans="1:60" x14ac:dyDescent="0.35">
      <c r="B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spans="1:60" x14ac:dyDescent="0.35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</row>
    <row r="42" spans="1:60" x14ac:dyDescent="0.3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</row>
    <row r="43" spans="1:60" x14ac:dyDescent="0.35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</row>
    <row r="44" spans="1:60" x14ac:dyDescent="0.3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</row>
    <row r="45" spans="1:60" x14ac:dyDescent="0.35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60" x14ac:dyDescent="0.3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60" x14ac:dyDescent="0.3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60" x14ac:dyDescent="0.35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0"/>
      <c r="Q48" s="31"/>
      <c r="R48" s="31"/>
      <c r="S48" s="31"/>
      <c r="T48" s="31"/>
      <c r="U48" s="31"/>
      <c r="V48" s="31"/>
      <c r="W48" s="31"/>
      <c r="X48" s="31"/>
      <c r="Y48" s="31"/>
    </row>
    <row r="49" spans="2:25" x14ac:dyDescent="0.3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</row>
    <row r="50" spans="2:25" x14ac:dyDescent="0.3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</row>
    <row r="51" spans="2:25" x14ac:dyDescent="0.3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</row>
    <row r="52" spans="2:25" x14ac:dyDescent="0.3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</row>
    <row r="53" spans="2:25" x14ac:dyDescent="0.35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</row>
    <row r="54" spans="2:25" x14ac:dyDescent="0.35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</row>
    <row r="55" spans="2:25" x14ac:dyDescent="0.3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</row>
    <row r="56" spans="2:25" x14ac:dyDescent="0.35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</row>
    <row r="57" spans="2:25" x14ac:dyDescent="0.35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</row>
    <row r="58" spans="2:25" x14ac:dyDescent="0.3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</row>
    <row r="59" spans="2:25" x14ac:dyDescent="0.35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</row>
    <row r="60" spans="2:25" x14ac:dyDescent="0.3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</row>
    <row r="61" spans="2:25" x14ac:dyDescent="0.3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</row>
    <row r="62" spans="2:25" x14ac:dyDescent="0.3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</row>
    <row r="63" spans="2:25" x14ac:dyDescent="0.35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</row>
    <row r="64" spans="2:25" x14ac:dyDescent="0.35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</row>
    <row r="65" spans="2:25" x14ac:dyDescent="0.35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</row>
    <row r="66" spans="2:25" x14ac:dyDescent="0.35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</row>
    <row r="67" spans="2:25" x14ac:dyDescent="0.35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</row>
    <row r="68" spans="2:25" x14ac:dyDescent="0.35"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</row>
    <row r="69" spans="2:25" x14ac:dyDescent="0.35"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</row>
    <row r="70" spans="2:25" x14ac:dyDescent="0.35"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</row>
    <row r="71" spans="2:25" x14ac:dyDescent="0.35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</row>
    <row r="72" spans="2:25" x14ac:dyDescent="0.35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</row>
    <row r="73" spans="2:25" x14ac:dyDescent="0.35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</row>
    <row r="74" spans="2:25" x14ac:dyDescent="0.35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</row>
    <row r="75" spans="2:25" x14ac:dyDescent="0.35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</row>
    <row r="76" spans="2:25" x14ac:dyDescent="0.35"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</row>
    <row r="77" spans="2:25" x14ac:dyDescent="0.35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</row>
    <row r="78" spans="2:25" x14ac:dyDescent="0.35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</row>
    <row r="79" spans="2:25" x14ac:dyDescent="0.35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</row>
    <row r="80" spans="2:25" x14ac:dyDescent="0.35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</row>
    <row r="81" spans="2:25" x14ac:dyDescent="0.35"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</row>
    <row r="82" spans="2:25" x14ac:dyDescent="0.35"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</row>
    <row r="83" spans="2:25" x14ac:dyDescent="0.35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</row>
    <row r="84" spans="2:25" x14ac:dyDescent="0.35"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</row>
    <row r="85" spans="2:25" x14ac:dyDescent="0.35"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</row>
    <row r="86" spans="2:25" x14ac:dyDescent="0.35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</row>
    <row r="87" spans="2:25" x14ac:dyDescent="0.35"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</row>
    <row r="88" spans="2:25" x14ac:dyDescent="0.35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</row>
    <row r="89" spans="2:25" x14ac:dyDescent="0.35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</row>
    <row r="90" spans="2:25" x14ac:dyDescent="0.35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2:25" x14ac:dyDescent="0.35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</row>
    <row r="92" spans="2:25" x14ac:dyDescent="0.35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</row>
    <row r="93" spans="2:25" x14ac:dyDescent="0.35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</row>
    <row r="94" spans="2:25" x14ac:dyDescent="0.35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</row>
    <row r="95" spans="2:25" x14ac:dyDescent="0.35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</row>
    <row r="96" spans="2:25" x14ac:dyDescent="0.35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</row>
    <row r="97" spans="2:25" x14ac:dyDescent="0.35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</row>
    <row r="98" spans="2:25" x14ac:dyDescent="0.35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</row>
    <row r="99" spans="2:25" x14ac:dyDescent="0.35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</row>
    <row r="100" spans="2:25" x14ac:dyDescent="0.3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</row>
    <row r="101" spans="2:25" x14ac:dyDescent="0.35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</row>
    <row r="102" spans="2:25" x14ac:dyDescent="0.35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</row>
    <row r="103" spans="2:25" x14ac:dyDescent="0.35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</row>
    <row r="104" spans="2:25" x14ac:dyDescent="0.35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</row>
    <row r="105" spans="2:25" x14ac:dyDescent="0.35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</row>
    <row r="106" spans="2:25" x14ac:dyDescent="0.35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</row>
    <row r="107" spans="2:25" x14ac:dyDescent="0.35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</row>
    <row r="108" spans="2:25" x14ac:dyDescent="0.35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</row>
    <row r="109" spans="2:25" x14ac:dyDescent="0.35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</row>
    <row r="110" spans="2:25" x14ac:dyDescent="0.35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</row>
    <row r="111" spans="2:25" x14ac:dyDescent="0.35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</row>
    <row r="112" spans="2:25" x14ac:dyDescent="0.35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</row>
    <row r="113" spans="2:25" x14ac:dyDescent="0.35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</row>
    <row r="114" spans="2:25" x14ac:dyDescent="0.35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</row>
    <row r="115" spans="2:25" x14ac:dyDescent="0.35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</row>
    <row r="116" spans="2:25" x14ac:dyDescent="0.35"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</row>
    <row r="117" spans="2:25" x14ac:dyDescent="0.35"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</row>
  </sheetData>
  <mergeCells count="70">
    <mergeCell ref="BC25:BC36"/>
    <mergeCell ref="BC37:BD37"/>
    <mergeCell ref="A37:B37"/>
    <mergeCell ref="O37:P37"/>
    <mergeCell ref="AE37:AF37"/>
    <mergeCell ref="AS37:AT37"/>
    <mergeCell ref="A25:A36"/>
    <mergeCell ref="O25:O36"/>
    <mergeCell ref="AE25:AE36"/>
    <mergeCell ref="AS25:AS36"/>
    <mergeCell ref="A8:A24"/>
    <mergeCell ref="O8:O24"/>
    <mergeCell ref="AE8:AE24"/>
    <mergeCell ref="AS8:AS24"/>
    <mergeCell ref="BC8:BC24"/>
    <mergeCell ref="AA1:AB1"/>
    <mergeCell ref="A1:L1"/>
    <mergeCell ref="M1:N1"/>
    <mergeCell ref="U2:X2"/>
    <mergeCell ref="A2:B3"/>
    <mergeCell ref="Y2:AB2"/>
    <mergeCell ref="O2:P3"/>
    <mergeCell ref="C2:F2"/>
    <mergeCell ref="G2:J2"/>
    <mergeCell ref="K2:N2"/>
    <mergeCell ref="Q2:T2"/>
    <mergeCell ref="O1:Z1"/>
    <mergeCell ref="AS1:AZ1"/>
    <mergeCell ref="A4:A7"/>
    <mergeCell ref="C4:D7"/>
    <mergeCell ref="F4:F7"/>
    <mergeCell ref="G4:H7"/>
    <mergeCell ref="AE4:AE7"/>
    <mergeCell ref="AB4:AB7"/>
    <mergeCell ref="J4:J7"/>
    <mergeCell ref="K4:L7"/>
    <mergeCell ref="N4:N7"/>
    <mergeCell ref="O4:O7"/>
    <mergeCell ref="Q4:R7"/>
    <mergeCell ref="T4:T7"/>
    <mergeCell ref="U4:V7"/>
    <mergeCell ref="X4:X7"/>
    <mergeCell ref="Y4:Z7"/>
    <mergeCell ref="AE1:AP1"/>
    <mergeCell ref="AQ1:AR1"/>
    <mergeCell ref="AG4:AH7"/>
    <mergeCell ref="AJ4:AJ7"/>
    <mergeCell ref="AK4:AL7"/>
    <mergeCell ref="AN4:AN7"/>
    <mergeCell ref="AO4:AP7"/>
    <mergeCell ref="AE2:AF3"/>
    <mergeCell ref="AO2:AR2"/>
    <mergeCell ref="AG2:AJ2"/>
    <mergeCell ref="AK2:AN2"/>
    <mergeCell ref="AR4:AR7"/>
    <mergeCell ref="AU4:AV7"/>
    <mergeCell ref="AX4:AX7"/>
    <mergeCell ref="AS4:AS7"/>
    <mergeCell ref="AY2:BB2"/>
    <mergeCell ref="AU2:AX2"/>
    <mergeCell ref="AS2:AT3"/>
    <mergeCell ref="AY4:AZ7"/>
    <mergeCell ref="BB4:BB7"/>
    <mergeCell ref="BA1:BB1"/>
    <mergeCell ref="BC1:BG1"/>
    <mergeCell ref="BC2:BD3"/>
    <mergeCell ref="BE2:BH2"/>
    <mergeCell ref="BC4:BC7"/>
    <mergeCell ref="BE4:BF7"/>
    <mergeCell ref="BH4:BH7"/>
  </mergeCells>
  <printOptions horizontalCentered="1"/>
  <pageMargins left="0.55118110236220474" right="0.55118110236220474" top="0.59055118110236227" bottom="0.47244094488188981" header="0" footer="0.19685039370078741"/>
  <pageSetup paperSize="9" scale="56" orientation="portrait" r:id="rId1"/>
  <headerFooter alignWithMargins="0">
    <oddFooter>&amp;L&amp;"Arial,Obyčejné"&amp;9Závěrečný účet za rok 2022</oddFooter>
  </headerFooter>
  <colBreaks count="5" manualBreakCount="5">
    <brk id="14" max="1048575" man="1"/>
    <brk id="30" max="37" man="1"/>
    <brk id="44" max="1048575" man="1"/>
    <brk id="54" max="37" man="1"/>
    <brk id="60" max="3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fitToPage="1"/>
  </sheetPr>
  <dimension ref="A1:O146"/>
  <sheetViews>
    <sheetView view="pageBreakPreview" zoomScale="90" zoomScaleNormal="100" zoomScaleSheetLayoutView="90" workbookViewId="0">
      <selection activeCell="I142" sqref="I142"/>
    </sheetView>
  </sheetViews>
  <sheetFormatPr defaultColWidth="15.3984375" defaultRowHeight="12.75" x14ac:dyDescent="0.35"/>
  <cols>
    <col min="1" max="1" width="8.265625" style="21" customWidth="1"/>
    <col min="2" max="2" width="38" style="21" customWidth="1"/>
    <col min="3" max="4" width="11.86328125" style="21" customWidth="1"/>
    <col min="5" max="5" width="11.73046875" style="21" customWidth="1"/>
    <col min="6" max="6" width="10.3984375" style="21" customWidth="1"/>
    <col min="7" max="8" width="11.265625" style="21" customWidth="1"/>
    <col min="9" max="9" width="11.1328125" style="21" customWidth="1"/>
    <col min="10" max="10" width="10.59765625" style="21" customWidth="1"/>
    <col min="11" max="11" width="10.86328125" style="21" customWidth="1"/>
    <col min="12" max="12" width="12.265625" style="21" customWidth="1"/>
    <col min="13" max="13" width="11.3984375" style="21" customWidth="1"/>
    <col min="14" max="14" width="10.3984375" style="21" customWidth="1"/>
    <col min="15" max="15" width="0.1328125" style="21" customWidth="1"/>
    <col min="16" max="256" width="15.3984375" style="21"/>
    <col min="257" max="257" width="8.265625" style="21" customWidth="1"/>
    <col min="258" max="258" width="38" style="21" customWidth="1"/>
    <col min="259" max="260" width="11.86328125" style="21" customWidth="1"/>
    <col min="261" max="261" width="11.73046875" style="21" customWidth="1"/>
    <col min="262" max="262" width="10.3984375" style="21" customWidth="1"/>
    <col min="263" max="264" width="11.265625" style="21" customWidth="1"/>
    <col min="265" max="265" width="11.1328125" style="21" customWidth="1"/>
    <col min="266" max="266" width="10.59765625" style="21" customWidth="1"/>
    <col min="267" max="267" width="10.86328125" style="21" customWidth="1"/>
    <col min="268" max="268" width="11" style="21" customWidth="1"/>
    <col min="269" max="269" width="11.3984375" style="21" customWidth="1"/>
    <col min="270" max="270" width="10.3984375" style="21" customWidth="1"/>
    <col min="271" max="271" width="0.1328125" style="21" customWidth="1"/>
    <col min="272" max="512" width="15.3984375" style="21"/>
    <col min="513" max="513" width="8.265625" style="21" customWidth="1"/>
    <col min="514" max="514" width="38" style="21" customWidth="1"/>
    <col min="515" max="516" width="11.86328125" style="21" customWidth="1"/>
    <col min="517" max="517" width="11.73046875" style="21" customWidth="1"/>
    <col min="518" max="518" width="10.3984375" style="21" customWidth="1"/>
    <col min="519" max="520" width="11.265625" style="21" customWidth="1"/>
    <col min="521" max="521" width="11.1328125" style="21" customWidth="1"/>
    <col min="522" max="522" width="10.59765625" style="21" customWidth="1"/>
    <col min="523" max="523" width="10.86328125" style="21" customWidth="1"/>
    <col min="524" max="524" width="11" style="21" customWidth="1"/>
    <col min="525" max="525" width="11.3984375" style="21" customWidth="1"/>
    <col min="526" max="526" width="10.3984375" style="21" customWidth="1"/>
    <col min="527" max="527" width="0.1328125" style="21" customWidth="1"/>
    <col min="528" max="768" width="15.3984375" style="21"/>
    <col min="769" max="769" width="8.265625" style="21" customWidth="1"/>
    <col min="770" max="770" width="38" style="21" customWidth="1"/>
    <col min="771" max="772" width="11.86328125" style="21" customWidth="1"/>
    <col min="773" max="773" width="11.73046875" style="21" customWidth="1"/>
    <col min="774" max="774" width="10.3984375" style="21" customWidth="1"/>
    <col min="775" max="776" width="11.265625" style="21" customWidth="1"/>
    <col min="777" max="777" width="11.1328125" style="21" customWidth="1"/>
    <col min="778" max="778" width="10.59765625" style="21" customWidth="1"/>
    <col min="779" max="779" width="10.86328125" style="21" customWidth="1"/>
    <col min="780" max="780" width="11" style="21" customWidth="1"/>
    <col min="781" max="781" width="11.3984375" style="21" customWidth="1"/>
    <col min="782" max="782" width="10.3984375" style="21" customWidth="1"/>
    <col min="783" max="783" width="0.1328125" style="21" customWidth="1"/>
    <col min="784" max="1024" width="15.3984375" style="21"/>
    <col min="1025" max="1025" width="8.265625" style="21" customWidth="1"/>
    <col min="1026" max="1026" width="38" style="21" customWidth="1"/>
    <col min="1027" max="1028" width="11.86328125" style="21" customWidth="1"/>
    <col min="1029" max="1029" width="11.73046875" style="21" customWidth="1"/>
    <col min="1030" max="1030" width="10.3984375" style="21" customWidth="1"/>
    <col min="1031" max="1032" width="11.265625" style="21" customWidth="1"/>
    <col min="1033" max="1033" width="11.1328125" style="21" customWidth="1"/>
    <col min="1034" max="1034" width="10.59765625" style="21" customWidth="1"/>
    <col min="1035" max="1035" width="10.86328125" style="21" customWidth="1"/>
    <col min="1036" max="1036" width="11" style="21" customWidth="1"/>
    <col min="1037" max="1037" width="11.3984375" style="21" customWidth="1"/>
    <col min="1038" max="1038" width="10.3984375" style="21" customWidth="1"/>
    <col min="1039" max="1039" width="0.1328125" style="21" customWidth="1"/>
    <col min="1040" max="1280" width="15.3984375" style="21"/>
    <col min="1281" max="1281" width="8.265625" style="21" customWidth="1"/>
    <col min="1282" max="1282" width="38" style="21" customWidth="1"/>
    <col min="1283" max="1284" width="11.86328125" style="21" customWidth="1"/>
    <col min="1285" max="1285" width="11.73046875" style="21" customWidth="1"/>
    <col min="1286" max="1286" width="10.3984375" style="21" customWidth="1"/>
    <col min="1287" max="1288" width="11.265625" style="21" customWidth="1"/>
    <col min="1289" max="1289" width="11.1328125" style="21" customWidth="1"/>
    <col min="1290" max="1290" width="10.59765625" style="21" customWidth="1"/>
    <col min="1291" max="1291" width="10.86328125" style="21" customWidth="1"/>
    <col min="1292" max="1292" width="11" style="21" customWidth="1"/>
    <col min="1293" max="1293" width="11.3984375" style="21" customWidth="1"/>
    <col min="1294" max="1294" width="10.3984375" style="21" customWidth="1"/>
    <col min="1295" max="1295" width="0.1328125" style="21" customWidth="1"/>
    <col min="1296" max="1536" width="15.3984375" style="21"/>
    <col min="1537" max="1537" width="8.265625" style="21" customWidth="1"/>
    <col min="1538" max="1538" width="38" style="21" customWidth="1"/>
    <col min="1539" max="1540" width="11.86328125" style="21" customWidth="1"/>
    <col min="1541" max="1541" width="11.73046875" style="21" customWidth="1"/>
    <col min="1542" max="1542" width="10.3984375" style="21" customWidth="1"/>
    <col min="1543" max="1544" width="11.265625" style="21" customWidth="1"/>
    <col min="1545" max="1545" width="11.1328125" style="21" customWidth="1"/>
    <col min="1546" max="1546" width="10.59765625" style="21" customWidth="1"/>
    <col min="1547" max="1547" width="10.86328125" style="21" customWidth="1"/>
    <col min="1548" max="1548" width="11" style="21" customWidth="1"/>
    <col min="1549" max="1549" width="11.3984375" style="21" customWidth="1"/>
    <col min="1550" max="1550" width="10.3984375" style="21" customWidth="1"/>
    <col min="1551" max="1551" width="0.1328125" style="21" customWidth="1"/>
    <col min="1552" max="1792" width="15.3984375" style="21"/>
    <col min="1793" max="1793" width="8.265625" style="21" customWidth="1"/>
    <col min="1794" max="1794" width="38" style="21" customWidth="1"/>
    <col min="1795" max="1796" width="11.86328125" style="21" customWidth="1"/>
    <col min="1797" max="1797" width="11.73046875" style="21" customWidth="1"/>
    <col min="1798" max="1798" width="10.3984375" style="21" customWidth="1"/>
    <col min="1799" max="1800" width="11.265625" style="21" customWidth="1"/>
    <col min="1801" max="1801" width="11.1328125" style="21" customWidth="1"/>
    <col min="1802" max="1802" width="10.59765625" style="21" customWidth="1"/>
    <col min="1803" max="1803" width="10.86328125" style="21" customWidth="1"/>
    <col min="1804" max="1804" width="11" style="21" customWidth="1"/>
    <col min="1805" max="1805" width="11.3984375" style="21" customWidth="1"/>
    <col min="1806" max="1806" width="10.3984375" style="21" customWidth="1"/>
    <col min="1807" max="1807" width="0.1328125" style="21" customWidth="1"/>
    <col min="1808" max="2048" width="15.3984375" style="21"/>
    <col min="2049" max="2049" width="8.265625" style="21" customWidth="1"/>
    <col min="2050" max="2050" width="38" style="21" customWidth="1"/>
    <col min="2051" max="2052" width="11.86328125" style="21" customWidth="1"/>
    <col min="2053" max="2053" width="11.73046875" style="21" customWidth="1"/>
    <col min="2054" max="2054" width="10.3984375" style="21" customWidth="1"/>
    <col min="2055" max="2056" width="11.265625" style="21" customWidth="1"/>
    <col min="2057" max="2057" width="11.1328125" style="21" customWidth="1"/>
    <col min="2058" max="2058" width="10.59765625" style="21" customWidth="1"/>
    <col min="2059" max="2059" width="10.86328125" style="21" customWidth="1"/>
    <col min="2060" max="2060" width="11" style="21" customWidth="1"/>
    <col min="2061" max="2061" width="11.3984375" style="21" customWidth="1"/>
    <col min="2062" max="2062" width="10.3984375" style="21" customWidth="1"/>
    <col min="2063" max="2063" width="0.1328125" style="21" customWidth="1"/>
    <col min="2064" max="2304" width="15.3984375" style="21"/>
    <col min="2305" max="2305" width="8.265625" style="21" customWidth="1"/>
    <col min="2306" max="2306" width="38" style="21" customWidth="1"/>
    <col min="2307" max="2308" width="11.86328125" style="21" customWidth="1"/>
    <col min="2309" max="2309" width="11.73046875" style="21" customWidth="1"/>
    <col min="2310" max="2310" width="10.3984375" style="21" customWidth="1"/>
    <col min="2311" max="2312" width="11.265625" style="21" customWidth="1"/>
    <col min="2313" max="2313" width="11.1328125" style="21" customWidth="1"/>
    <col min="2314" max="2314" width="10.59765625" style="21" customWidth="1"/>
    <col min="2315" max="2315" width="10.86328125" style="21" customWidth="1"/>
    <col min="2316" max="2316" width="11" style="21" customWidth="1"/>
    <col min="2317" max="2317" width="11.3984375" style="21" customWidth="1"/>
    <col min="2318" max="2318" width="10.3984375" style="21" customWidth="1"/>
    <col min="2319" max="2319" width="0.1328125" style="21" customWidth="1"/>
    <col min="2320" max="2560" width="15.3984375" style="21"/>
    <col min="2561" max="2561" width="8.265625" style="21" customWidth="1"/>
    <col min="2562" max="2562" width="38" style="21" customWidth="1"/>
    <col min="2563" max="2564" width="11.86328125" style="21" customWidth="1"/>
    <col min="2565" max="2565" width="11.73046875" style="21" customWidth="1"/>
    <col min="2566" max="2566" width="10.3984375" style="21" customWidth="1"/>
    <col min="2567" max="2568" width="11.265625" style="21" customWidth="1"/>
    <col min="2569" max="2569" width="11.1328125" style="21" customWidth="1"/>
    <col min="2570" max="2570" width="10.59765625" style="21" customWidth="1"/>
    <col min="2571" max="2571" width="10.86328125" style="21" customWidth="1"/>
    <col min="2572" max="2572" width="11" style="21" customWidth="1"/>
    <col min="2573" max="2573" width="11.3984375" style="21" customWidth="1"/>
    <col min="2574" max="2574" width="10.3984375" style="21" customWidth="1"/>
    <col min="2575" max="2575" width="0.1328125" style="21" customWidth="1"/>
    <col min="2576" max="2816" width="15.3984375" style="21"/>
    <col min="2817" max="2817" width="8.265625" style="21" customWidth="1"/>
    <col min="2818" max="2818" width="38" style="21" customWidth="1"/>
    <col min="2819" max="2820" width="11.86328125" style="21" customWidth="1"/>
    <col min="2821" max="2821" width="11.73046875" style="21" customWidth="1"/>
    <col min="2822" max="2822" width="10.3984375" style="21" customWidth="1"/>
    <col min="2823" max="2824" width="11.265625" style="21" customWidth="1"/>
    <col min="2825" max="2825" width="11.1328125" style="21" customWidth="1"/>
    <col min="2826" max="2826" width="10.59765625" style="21" customWidth="1"/>
    <col min="2827" max="2827" width="10.86328125" style="21" customWidth="1"/>
    <col min="2828" max="2828" width="11" style="21" customWidth="1"/>
    <col min="2829" max="2829" width="11.3984375" style="21" customWidth="1"/>
    <col min="2830" max="2830" width="10.3984375" style="21" customWidth="1"/>
    <col min="2831" max="2831" width="0.1328125" style="21" customWidth="1"/>
    <col min="2832" max="3072" width="15.3984375" style="21"/>
    <col min="3073" max="3073" width="8.265625" style="21" customWidth="1"/>
    <col min="3074" max="3074" width="38" style="21" customWidth="1"/>
    <col min="3075" max="3076" width="11.86328125" style="21" customWidth="1"/>
    <col min="3077" max="3077" width="11.73046875" style="21" customWidth="1"/>
    <col min="3078" max="3078" width="10.3984375" style="21" customWidth="1"/>
    <col min="3079" max="3080" width="11.265625" style="21" customWidth="1"/>
    <col min="3081" max="3081" width="11.1328125" style="21" customWidth="1"/>
    <col min="3082" max="3082" width="10.59765625" style="21" customWidth="1"/>
    <col min="3083" max="3083" width="10.86328125" style="21" customWidth="1"/>
    <col min="3084" max="3084" width="11" style="21" customWidth="1"/>
    <col min="3085" max="3085" width="11.3984375" style="21" customWidth="1"/>
    <col min="3086" max="3086" width="10.3984375" style="21" customWidth="1"/>
    <col min="3087" max="3087" width="0.1328125" style="21" customWidth="1"/>
    <col min="3088" max="3328" width="15.3984375" style="21"/>
    <col min="3329" max="3329" width="8.265625" style="21" customWidth="1"/>
    <col min="3330" max="3330" width="38" style="21" customWidth="1"/>
    <col min="3331" max="3332" width="11.86328125" style="21" customWidth="1"/>
    <col min="3333" max="3333" width="11.73046875" style="21" customWidth="1"/>
    <col min="3334" max="3334" width="10.3984375" style="21" customWidth="1"/>
    <col min="3335" max="3336" width="11.265625" style="21" customWidth="1"/>
    <col min="3337" max="3337" width="11.1328125" style="21" customWidth="1"/>
    <col min="3338" max="3338" width="10.59765625" style="21" customWidth="1"/>
    <col min="3339" max="3339" width="10.86328125" style="21" customWidth="1"/>
    <col min="3340" max="3340" width="11" style="21" customWidth="1"/>
    <col min="3341" max="3341" width="11.3984375" style="21" customWidth="1"/>
    <col min="3342" max="3342" width="10.3984375" style="21" customWidth="1"/>
    <col min="3343" max="3343" width="0.1328125" style="21" customWidth="1"/>
    <col min="3344" max="3584" width="15.3984375" style="21"/>
    <col min="3585" max="3585" width="8.265625" style="21" customWidth="1"/>
    <col min="3586" max="3586" width="38" style="21" customWidth="1"/>
    <col min="3587" max="3588" width="11.86328125" style="21" customWidth="1"/>
    <col min="3589" max="3589" width="11.73046875" style="21" customWidth="1"/>
    <col min="3590" max="3590" width="10.3984375" style="21" customWidth="1"/>
    <col min="3591" max="3592" width="11.265625" style="21" customWidth="1"/>
    <col min="3593" max="3593" width="11.1328125" style="21" customWidth="1"/>
    <col min="3594" max="3594" width="10.59765625" style="21" customWidth="1"/>
    <col min="3595" max="3595" width="10.86328125" style="21" customWidth="1"/>
    <col min="3596" max="3596" width="11" style="21" customWidth="1"/>
    <col min="3597" max="3597" width="11.3984375" style="21" customWidth="1"/>
    <col min="3598" max="3598" width="10.3984375" style="21" customWidth="1"/>
    <col min="3599" max="3599" width="0.1328125" style="21" customWidth="1"/>
    <col min="3600" max="3840" width="15.3984375" style="21"/>
    <col min="3841" max="3841" width="8.265625" style="21" customWidth="1"/>
    <col min="3842" max="3842" width="38" style="21" customWidth="1"/>
    <col min="3843" max="3844" width="11.86328125" style="21" customWidth="1"/>
    <col min="3845" max="3845" width="11.73046875" style="21" customWidth="1"/>
    <col min="3846" max="3846" width="10.3984375" style="21" customWidth="1"/>
    <col min="3847" max="3848" width="11.265625" style="21" customWidth="1"/>
    <col min="3849" max="3849" width="11.1328125" style="21" customWidth="1"/>
    <col min="3850" max="3850" width="10.59765625" style="21" customWidth="1"/>
    <col min="3851" max="3851" width="10.86328125" style="21" customWidth="1"/>
    <col min="3852" max="3852" width="11" style="21" customWidth="1"/>
    <col min="3853" max="3853" width="11.3984375" style="21" customWidth="1"/>
    <col min="3854" max="3854" width="10.3984375" style="21" customWidth="1"/>
    <col min="3855" max="3855" width="0.1328125" style="21" customWidth="1"/>
    <col min="3856" max="4096" width="15.3984375" style="21"/>
    <col min="4097" max="4097" width="8.265625" style="21" customWidth="1"/>
    <col min="4098" max="4098" width="38" style="21" customWidth="1"/>
    <col min="4099" max="4100" width="11.86328125" style="21" customWidth="1"/>
    <col min="4101" max="4101" width="11.73046875" style="21" customWidth="1"/>
    <col min="4102" max="4102" width="10.3984375" style="21" customWidth="1"/>
    <col min="4103" max="4104" width="11.265625" style="21" customWidth="1"/>
    <col min="4105" max="4105" width="11.1328125" style="21" customWidth="1"/>
    <col min="4106" max="4106" width="10.59765625" style="21" customWidth="1"/>
    <col min="4107" max="4107" width="10.86328125" style="21" customWidth="1"/>
    <col min="4108" max="4108" width="11" style="21" customWidth="1"/>
    <col min="4109" max="4109" width="11.3984375" style="21" customWidth="1"/>
    <col min="4110" max="4110" width="10.3984375" style="21" customWidth="1"/>
    <col min="4111" max="4111" width="0.1328125" style="21" customWidth="1"/>
    <col min="4112" max="4352" width="15.3984375" style="21"/>
    <col min="4353" max="4353" width="8.265625" style="21" customWidth="1"/>
    <col min="4354" max="4354" width="38" style="21" customWidth="1"/>
    <col min="4355" max="4356" width="11.86328125" style="21" customWidth="1"/>
    <col min="4357" max="4357" width="11.73046875" style="21" customWidth="1"/>
    <col min="4358" max="4358" width="10.3984375" style="21" customWidth="1"/>
    <col min="4359" max="4360" width="11.265625" style="21" customWidth="1"/>
    <col min="4361" max="4361" width="11.1328125" style="21" customWidth="1"/>
    <col min="4362" max="4362" width="10.59765625" style="21" customWidth="1"/>
    <col min="4363" max="4363" width="10.86328125" style="21" customWidth="1"/>
    <col min="4364" max="4364" width="11" style="21" customWidth="1"/>
    <col min="4365" max="4365" width="11.3984375" style="21" customWidth="1"/>
    <col min="4366" max="4366" width="10.3984375" style="21" customWidth="1"/>
    <col min="4367" max="4367" width="0.1328125" style="21" customWidth="1"/>
    <col min="4368" max="4608" width="15.3984375" style="21"/>
    <col min="4609" max="4609" width="8.265625" style="21" customWidth="1"/>
    <col min="4610" max="4610" width="38" style="21" customWidth="1"/>
    <col min="4611" max="4612" width="11.86328125" style="21" customWidth="1"/>
    <col min="4613" max="4613" width="11.73046875" style="21" customWidth="1"/>
    <col min="4614" max="4614" width="10.3984375" style="21" customWidth="1"/>
    <col min="4615" max="4616" width="11.265625" style="21" customWidth="1"/>
    <col min="4617" max="4617" width="11.1328125" style="21" customWidth="1"/>
    <col min="4618" max="4618" width="10.59765625" style="21" customWidth="1"/>
    <col min="4619" max="4619" width="10.86328125" style="21" customWidth="1"/>
    <col min="4620" max="4620" width="11" style="21" customWidth="1"/>
    <col min="4621" max="4621" width="11.3984375" style="21" customWidth="1"/>
    <col min="4622" max="4622" width="10.3984375" style="21" customWidth="1"/>
    <col min="4623" max="4623" width="0.1328125" style="21" customWidth="1"/>
    <col min="4624" max="4864" width="15.3984375" style="21"/>
    <col min="4865" max="4865" width="8.265625" style="21" customWidth="1"/>
    <col min="4866" max="4866" width="38" style="21" customWidth="1"/>
    <col min="4867" max="4868" width="11.86328125" style="21" customWidth="1"/>
    <col min="4869" max="4869" width="11.73046875" style="21" customWidth="1"/>
    <col min="4870" max="4870" width="10.3984375" style="21" customWidth="1"/>
    <col min="4871" max="4872" width="11.265625" style="21" customWidth="1"/>
    <col min="4873" max="4873" width="11.1328125" style="21" customWidth="1"/>
    <col min="4874" max="4874" width="10.59765625" style="21" customWidth="1"/>
    <col min="4875" max="4875" width="10.86328125" style="21" customWidth="1"/>
    <col min="4876" max="4876" width="11" style="21" customWidth="1"/>
    <col min="4877" max="4877" width="11.3984375" style="21" customWidth="1"/>
    <col min="4878" max="4878" width="10.3984375" style="21" customWidth="1"/>
    <col min="4879" max="4879" width="0.1328125" style="21" customWidth="1"/>
    <col min="4880" max="5120" width="15.3984375" style="21"/>
    <col min="5121" max="5121" width="8.265625" style="21" customWidth="1"/>
    <col min="5122" max="5122" width="38" style="21" customWidth="1"/>
    <col min="5123" max="5124" width="11.86328125" style="21" customWidth="1"/>
    <col min="5125" max="5125" width="11.73046875" style="21" customWidth="1"/>
    <col min="5126" max="5126" width="10.3984375" style="21" customWidth="1"/>
    <col min="5127" max="5128" width="11.265625" style="21" customWidth="1"/>
    <col min="5129" max="5129" width="11.1328125" style="21" customWidth="1"/>
    <col min="5130" max="5130" width="10.59765625" style="21" customWidth="1"/>
    <col min="5131" max="5131" width="10.86328125" style="21" customWidth="1"/>
    <col min="5132" max="5132" width="11" style="21" customWidth="1"/>
    <col min="5133" max="5133" width="11.3984375" style="21" customWidth="1"/>
    <col min="5134" max="5134" width="10.3984375" style="21" customWidth="1"/>
    <col min="5135" max="5135" width="0.1328125" style="21" customWidth="1"/>
    <col min="5136" max="5376" width="15.3984375" style="21"/>
    <col min="5377" max="5377" width="8.265625" style="21" customWidth="1"/>
    <col min="5378" max="5378" width="38" style="21" customWidth="1"/>
    <col min="5379" max="5380" width="11.86328125" style="21" customWidth="1"/>
    <col min="5381" max="5381" width="11.73046875" style="21" customWidth="1"/>
    <col min="5382" max="5382" width="10.3984375" style="21" customWidth="1"/>
    <col min="5383" max="5384" width="11.265625" style="21" customWidth="1"/>
    <col min="5385" max="5385" width="11.1328125" style="21" customWidth="1"/>
    <col min="5386" max="5386" width="10.59765625" style="21" customWidth="1"/>
    <col min="5387" max="5387" width="10.86328125" style="21" customWidth="1"/>
    <col min="5388" max="5388" width="11" style="21" customWidth="1"/>
    <col min="5389" max="5389" width="11.3984375" style="21" customWidth="1"/>
    <col min="5390" max="5390" width="10.3984375" style="21" customWidth="1"/>
    <col min="5391" max="5391" width="0.1328125" style="21" customWidth="1"/>
    <col min="5392" max="5632" width="15.3984375" style="21"/>
    <col min="5633" max="5633" width="8.265625" style="21" customWidth="1"/>
    <col min="5634" max="5634" width="38" style="21" customWidth="1"/>
    <col min="5635" max="5636" width="11.86328125" style="21" customWidth="1"/>
    <col min="5637" max="5637" width="11.73046875" style="21" customWidth="1"/>
    <col min="5638" max="5638" width="10.3984375" style="21" customWidth="1"/>
    <col min="5639" max="5640" width="11.265625" style="21" customWidth="1"/>
    <col min="5641" max="5641" width="11.1328125" style="21" customWidth="1"/>
    <col min="5642" max="5642" width="10.59765625" style="21" customWidth="1"/>
    <col min="5643" max="5643" width="10.86328125" style="21" customWidth="1"/>
    <col min="5644" max="5644" width="11" style="21" customWidth="1"/>
    <col min="5645" max="5645" width="11.3984375" style="21" customWidth="1"/>
    <col min="5646" max="5646" width="10.3984375" style="21" customWidth="1"/>
    <col min="5647" max="5647" width="0.1328125" style="21" customWidth="1"/>
    <col min="5648" max="5888" width="15.3984375" style="21"/>
    <col min="5889" max="5889" width="8.265625" style="21" customWidth="1"/>
    <col min="5890" max="5890" width="38" style="21" customWidth="1"/>
    <col min="5891" max="5892" width="11.86328125" style="21" customWidth="1"/>
    <col min="5893" max="5893" width="11.73046875" style="21" customWidth="1"/>
    <col min="5894" max="5894" width="10.3984375" style="21" customWidth="1"/>
    <col min="5895" max="5896" width="11.265625" style="21" customWidth="1"/>
    <col min="5897" max="5897" width="11.1328125" style="21" customWidth="1"/>
    <col min="5898" max="5898" width="10.59765625" style="21" customWidth="1"/>
    <col min="5899" max="5899" width="10.86328125" style="21" customWidth="1"/>
    <col min="5900" max="5900" width="11" style="21" customWidth="1"/>
    <col min="5901" max="5901" width="11.3984375" style="21" customWidth="1"/>
    <col min="5902" max="5902" width="10.3984375" style="21" customWidth="1"/>
    <col min="5903" max="5903" width="0.1328125" style="21" customWidth="1"/>
    <col min="5904" max="6144" width="15.3984375" style="21"/>
    <col min="6145" max="6145" width="8.265625" style="21" customWidth="1"/>
    <col min="6146" max="6146" width="38" style="21" customWidth="1"/>
    <col min="6147" max="6148" width="11.86328125" style="21" customWidth="1"/>
    <col min="6149" max="6149" width="11.73046875" style="21" customWidth="1"/>
    <col min="6150" max="6150" width="10.3984375" style="21" customWidth="1"/>
    <col min="6151" max="6152" width="11.265625" style="21" customWidth="1"/>
    <col min="6153" max="6153" width="11.1328125" style="21" customWidth="1"/>
    <col min="6154" max="6154" width="10.59765625" style="21" customWidth="1"/>
    <col min="6155" max="6155" width="10.86328125" style="21" customWidth="1"/>
    <col min="6156" max="6156" width="11" style="21" customWidth="1"/>
    <col min="6157" max="6157" width="11.3984375" style="21" customWidth="1"/>
    <col min="6158" max="6158" width="10.3984375" style="21" customWidth="1"/>
    <col min="6159" max="6159" width="0.1328125" style="21" customWidth="1"/>
    <col min="6160" max="6400" width="15.3984375" style="21"/>
    <col min="6401" max="6401" width="8.265625" style="21" customWidth="1"/>
    <col min="6402" max="6402" width="38" style="21" customWidth="1"/>
    <col min="6403" max="6404" width="11.86328125" style="21" customWidth="1"/>
    <col min="6405" max="6405" width="11.73046875" style="21" customWidth="1"/>
    <col min="6406" max="6406" width="10.3984375" style="21" customWidth="1"/>
    <col min="6407" max="6408" width="11.265625" style="21" customWidth="1"/>
    <col min="6409" max="6409" width="11.1328125" style="21" customWidth="1"/>
    <col min="6410" max="6410" width="10.59765625" style="21" customWidth="1"/>
    <col min="6411" max="6411" width="10.86328125" style="21" customWidth="1"/>
    <col min="6412" max="6412" width="11" style="21" customWidth="1"/>
    <col min="6413" max="6413" width="11.3984375" style="21" customWidth="1"/>
    <col min="6414" max="6414" width="10.3984375" style="21" customWidth="1"/>
    <col min="6415" max="6415" width="0.1328125" style="21" customWidth="1"/>
    <col min="6416" max="6656" width="15.3984375" style="21"/>
    <col min="6657" max="6657" width="8.265625" style="21" customWidth="1"/>
    <col min="6658" max="6658" width="38" style="21" customWidth="1"/>
    <col min="6659" max="6660" width="11.86328125" style="21" customWidth="1"/>
    <col min="6661" max="6661" width="11.73046875" style="21" customWidth="1"/>
    <col min="6662" max="6662" width="10.3984375" style="21" customWidth="1"/>
    <col min="6663" max="6664" width="11.265625" style="21" customWidth="1"/>
    <col min="6665" max="6665" width="11.1328125" style="21" customWidth="1"/>
    <col min="6666" max="6666" width="10.59765625" style="21" customWidth="1"/>
    <col min="6667" max="6667" width="10.86328125" style="21" customWidth="1"/>
    <col min="6668" max="6668" width="11" style="21" customWidth="1"/>
    <col min="6669" max="6669" width="11.3984375" style="21" customWidth="1"/>
    <col min="6670" max="6670" width="10.3984375" style="21" customWidth="1"/>
    <col min="6671" max="6671" width="0.1328125" style="21" customWidth="1"/>
    <col min="6672" max="6912" width="15.3984375" style="21"/>
    <col min="6913" max="6913" width="8.265625" style="21" customWidth="1"/>
    <col min="6914" max="6914" width="38" style="21" customWidth="1"/>
    <col min="6915" max="6916" width="11.86328125" style="21" customWidth="1"/>
    <col min="6917" max="6917" width="11.73046875" style="21" customWidth="1"/>
    <col min="6918" max="6918" width="10.3984375" style="21" customWidth="1"/>
    <col min="6919" max="6920" width="11.265625" style="21" customWidth="1"/>
    <col min="6921" max="6921" width="11.1328125" style="21" customWidth="1"/>
    <col min="6922" max="6922" width="10.59765625" style="21" customWidth="1"/>
    <col min="6923" max="6923" width="10.86328125" style="21" customWidth="1"/>
    <col min="6924" max="6924" width="11" style="21" customWidth="1"/>
    <col min="6925" max="6925" width="11.3984375" style="21" customWidth="1"/>
    <col min="6926" max="6926" width="10.3984375" style="21" customWidth="1"/>
    <col min="6927" max="6927" width="0.1328125" style="21" customWidth="1"/>
    <col min="6928" max="7168" width="15.3984375" style="21"/>
    <col min="7169" max="7169" width="8.265625" style="21" customWidth="1"/>
    <col min="7170" max="7170" width="38" style="21" customWidth="1"/>
    <col min="7171" max="7172" width="11.86328125" style="21" customWidth="1"/>
    <col min="7173" max="7173" width="11.73046875" style="21" customWidth="1"/>
    <col min="7174" max="7174" width="10.3984375" style="21" customWidth="1"/>
    <col min="7175" max="7176" width="11.265625" style="21" customWidth="1"/>
    <col min="7177" max="7177" width="11.1328125" style="21" customWidth="1"/>
    <col min="7178" max="7178" width="10.59765625" style="21" customWidth="1"/>
    <col min="7179" max="7179" width="10.86328125" style="21" customWidth="1"/>
    <col min="7180" max="7180" width="11" style="21" customWidth="1"/>
    <col min="7181" max="7181" width="11.3984375" style="21" customWidth="1"/>
    <col min="7182" max="7182" width="10.3984375" style="21" customWidth="1"/>
    <col min="7183" max="7183" width="0.1328125" style="21" customWidth="1"/>
    <col min="7184" max="7424" width="15.3984375" style="21"/>
    <col min="7425" max="7425" width="8.265625" style="21" customWidth="1"/>
    <col min="7426" max="7426" width="38" style="21" customWidth="1"/>
    <col min="7427" max="7428" width="11.86328125" style="21" customWidth="1"/>
    <col min="7429" max="7429" width="11.73046875" style="21" customWidth="1"/>
    <col min="7430" max="7430" width="10.3984375" style="21" customWidth="1"/>
    <col min="7431" max="7432" width="11.265625" style="21" customWidth="1"/>
    <col min="7433" max="7433" width="11.1328125" style="21" customWidth="1"/>
    <col min="7434" max="7434" width="10.59765625" style="21" customWidth="1"/>
    <col min="7435" max="7435" width="10.86328125" style="21" customWidth="1"/>
    <col min="7436" max="7436" width="11" style="21" customWidth="1"/>
    <col min="7437" max="7437" width="11.3984375" style="21" customWidth="1"/>
    <col min="7438" max="7438" width="10.3984375" style="21" customWidth="1"/>
    <col min="7439" max="7439" width="0.1328125" style="21" customWidth="1"/>
    <col min="7440" max="7680" width="15.3984375" style="21"/>
    <col min="7681" max="7681" width="8.265625" style="21" customWidth="1"/>
    <col min="7682" max="7682" width="38" style="21" customWidth="1"/>
    <col min="7683" max="7684" width="11.86328125" style="21" customWidth="1"/>
    <col min="7685" max="7685" width="11.73046875" style="21" customWidth="1"/>
    <col min="7686" max="7686" width="10.3984375" style="21" customWidth="1"/>
    <col min="7687" max="7688" width="11.265625" style="21" customWidth="1"/>
    <col min="7689" max="7689" width="11.1328125" style="21" customWidth="1"/>
    <col min="7690" max="7690" width="10.59765625" style="21" customWidth="1"/>
    <col min="7691" max="7691" width="10.86328125" style="21" customWidth="1"/>
    <col min="7692" max="7692" width="11" style="21" customWidth="1"/>
    <col min="7693" max="7693" width="11.3984375" style="21" customWidth="1"/>
    <col min="7694" max="7694" width="10.3984375" style="21" customWidth="1"/>
    <col min="7695" max="7695" width="0.1328125" style="21" customWidth="1"/>
    <col min="7696" max="7936" width="15.3984375" style="21"/>
    <col min="7937" max="7937" width="8.265625" style="21" customWidth="1"/>
    <col min="7938" max="7938" width="38" style="21" customWidth="1"/>
    <col min="7939" max="7940" width="11.86328125" style="21" customWidth="1"/>
    <col min="7941" max="7941" width="11.73046875" style="21" customWidth="1"/>
    <col min="7942" max="7942" width="10.3984375" style="21" customWidth="1"/>
    <col min="7943" max="7944" width="11.265625" style="21" customWidth="1"/>
    <col min="7945" max="7945" width="11.1328125" style="21" customWidth="1"/>
    <col min="7946" max="7946" width="10.59765625" style="21" customWidth="1"/>
    <col min="7947" max="7947" width="10.86328125" style="21" customWidth="1"/>
    <col min="7948" max="7948" width="11" style="21" customWidth="1"/>
    <col min="7949" max="7949" width="11.3984375" style="21" customWidth="1"/>
    <col min="7950" max="7950" width="10.3984375" style="21" customWidth="1"/>
    <col min="7951" max="7951" width="0.1328125" style="21" customWidth="1"/>
    <col min="7952" max="8192" width="15.3984375" style="21"/>
    <col min="8193" max="8193" width="8.265625" style="21" customWidth="1"/>
    <col min="8194" max="8194" width="38" style="21" customWidth="1"/>
    <col min="8195" max="8196" width="11.86328125" style="21" customWidth="1"/>
    <col min="8197" max="8197" width="11.73046875" style="21" customWidth="1"/>
    <col min="8198" max="8198" width="10.3984375" style="21" customWidth="1"/>
    <col min="8199" max="8200" width="11.265625" style="21" customWidth="1"/>
    <col min="8201" max="8201" width="11.1328125" style="21" customWidth="1"/>
    <col min="8202" max="8202" width="10.59765625" style="21" customWidth="1"/>
    <col min="8203" max="8203" width="10.86328125" style="21" customWidth="1"/>
    <col min="8204" max="8204" width="11" style="21" customWidth="1"/>
    <col min="8205" max="8205" width="11.3984375" style="21" customWidth="1"/>
    <col min="8206" max="8206" width="10.3984375" style="21" customWidth="1"/>
    <col min="8207" max="8207" width="0.1328125" style="21" customWidth="1"/>
    <col min="8208" max="8448" width="15.3984375" style="21"/>
    <col min="8449" max="8449" width="8.265625" style="21" customWidth="1"/>
    <col min="8450" max="8450" width="38" style="21" customWidth="1"/>
    <col min="8451" max="8452" width="11.86328125" style="21" customWidth="1"/>
    <col min="8453" max="8453" width="11.73046875" style="21" customWidth="1"/>
    <col min="8454" max="8454" width="10.3984375" style="21" customWidth="1"/>
    <col min="8455" max="8456" width="11.265625" style="21" customWidth="1"/>
    <col min="8457" max="8457" width="11.1328125" style="21" customWidth="1"/>
    <col min="8458" max="8458" width="10.59765625" style="21" customWidth="1"/>
    <col min="8459" max="8459" width="10.86328125" style="21" customWidth="1"/>
    <col min="8460" max="8460" width="11" style="21" customWidth="1"/>
    <col min="8461" max="8461" width="11.3984375" style="21" customWidth="1"/>
    <col min="8462" max="8462" width="10.3984375" style="21" customWidth="1"/>
    <col min="8463" max="8463" width="0.1328125" style="21" customWidth="1"/>
    <col min="8464" max="8704" width="15.3984375" style="21"/>
    <col min="8705" max="8705" width="8.265625" style="21" customWidth="1"/>
    <col min="8706" max="8706" width="38" style="21" customWidth="1"/>
    <col min="8707" max="8708" width="11.86328125" style="21" customWidth="1"/>
    <col min="8709" max="8709" width="11.73046875" style="21" customWidth="1"/>
    <col min="8710" max="8710" width="10.3984375" style="21" customWidth="1"/>
    <col min="8711" max="8712" width="11.265625" style="21" customWidth="1"/>
    <col min="8713" max="8713" width="11.1328125" style="21" customWidth="1"/>
    <col min="8714" max="8714" width="10.59765625" style="21" customWidth="1"/>
    <col min="8715" max="8715" width="10.86328125" style="21" customWidth="1"/>
    <col min="8716" max="8716" width="11" style="21" customWidth="1"/>
    <col min="8717" max="8717" width="11.3984375" style="21" customWidth="1"/>
    <col min="8718" max="8718" width="10.3984375" style="21" customWidth="1"/>
    <col min="8719" max="8719" width="0.1328125" style="21" customWidth="1"/>
    <col min="8720" max="8960" width="15.3984375" style="21"/>
    <col min="8961" max="8961" width="8.265625" style="21" customWidth="1"/>
    <col min="8962" max="8962" width="38" style="21" customWidth="1"/>
    <col min="8963" max="8964" width="11.86328125" style="21" customWidth="1"/>
    <col min="8965" max="8965" width="11.73046875" style="21" customWidth="1"/>
    <col min="8966" max="8966" width="10.3984375" style="21" customWidth="1"/>
    <col min="8967" max="8968" width="11.265625" style="21" customWidth="1"/>
    <col min="8969" max="8969" width="11.1328125" style="21" customWidth="1"/>
    <col min="8970" max="8970" width="10.59765625" style="21" customWidth="1"/>
    <col min="8971" max="8971" width="10.86328125" style="21" customWidth="1"/>
    <col min="8972" max="8972" width="11" style="21" customWidth="1"/>
    <col min="8973" max="8973" width="11.3984375" style="21" customWidth="1"/>
    <col min="8974" max="8974" width="10.3984375" style="21" customWidth="1"/>
    <col min="8975" max="8975" width="0.1328125" style="21" customWidth="1"/>
    <col min="8976" max="9216" width="15.3984375" style="21"/>
    <col min="9217" max="9217" width="8.265625" style="21" customWidth="1"/>
    <col min="9218" max="9218" width="38" style="21" customWidth="1"/>
    <col min="9219" max="9220" width="11.86328125" style="21" customWidth="1"/>
    <col min="9221" max="9221" width="11.73046875" style="21" customWidth="1"/>
    <col min="9222" max="9222" width="10.3984375" style="21" customWidth="1"/>
    <col min="9223" max="9224" width="11.265625" style="21" customWidth="1"/>
    <col min="9225" max="9225" width="11.1328125" style="21" customWidth="1"/>
    <col min="9226" max="9226" width="10.59765625" style="21" customWidth="1"/>
    <col min="9227" max="9227" width="10.86328125" style="21" customWidth="1"/>
    <col min="9228" max="9228" width="11" style="21" customWidth="1"/>
    <col min="9229" max="9229" width="11.3984375" style="21" customWidth="1"/>
    <col min="9230" max="9230" width="10.3984375" style="21" customWidth="1"/>
    <col min="9231" max="9231" width="0.1328125" style="21" customWidth="1"/>
    <col min="9232" max="9472" width="15.3984375" style="21"/>
    <col min="9473" max="9473" width="8.265625" style="21" customWidth="1"/>
    <col min="9474" max="9474" width="38" style="21" customWidth="1"/>
    <col min="9475" max="9476" width="11.86328125" style="21" customWidth="1"/>
    <col min="9477" max="9477" width="11.73046875" style="21" customWidth="1"/>
    <col min="9478" max="9478" width="10.3984375" style="21" customWidth="1"/>
    <col min="9479" max="9480" width="11.265625" style="21" customWidth="1"/>
    <col min="9481" max="9481" width="11.1328125" style="21" customWidth="1"/>
    <col min="9482" max="9482" width="10.59765625" style="21" customWidth="1"/>
    <col min="9483" max="9483" width="10.86328125" style="21" customWidth="1"/>
    <col min="9484" max="9484" width="11" style="21" customWidth="1"/>
    <col min="9485" max="9485" width="11.3984375" style="21" customWidth="1"/>
    <col min="9486" max="9486" width="10.3984375" style="21" customWidth="1"/>
    <col min="9487" max="9487" width="0.1328125" style="21" customWidth="1"/>
    <col min="9488" max="9728" width="15.3984375" style="21"/>
    <col min="9729" max="9729" width="8.265625" style="21" customWidth="1"/>
    <col min="9730" max="9730" width="38" style="21" customWidth="1"/>
    <col min="9731" max="9732" width="11.86328125" style="21" customWidth="1"/>
    <col min="9733" max="9733" width="11.73046875" style="21" customWidth="1"/>
    <col min="9734" max="9734" width="10.3984375" style="21" customWidth="1"/>
    <col min="9735" max="9736" width="11.265625" style="21" customWidth="1"/>
    <col min="9737" max="9737" width="11.1328125" style="21" customWidth="1"/>
    <col min="9738" max="9738" width="10.59765625" style="21" customWidth="1"/>
    <col min="9739" max="9739" width="10.86328125" style="21" customWidth="1"/>
    <col min="9740" max="9740" width="11" style="21" customWidth="1"/>
    <col min="9741" max="9741" width="11.3984375" style="21" customWidth="1"/>
    <col min="9742" max="9742" width="10.3984375" style="21" customWidth="1"/>
    <col min="9743" max="9743" width="0.1328125" style="21" customWidth="1"/>
    <col min="9744" max="9984" width="15.3984375" style="21"/>
    <col min="9985" max="9985" width="8.265625" style="21" customWidth="1"/>
    <col min="9986" max="9986" width="38" style="21" customWidth="1"/>
    <col min="9987" max="9988" width="11.86328125" style="21" customWidth="1"/>
    <col min="9989" max="9989" width="11.73046875" style="21" customWidth="1"/>
    <col min="9990" max="9990" width="10.3984375" style="21" customWidth="1"/>
    <col min="9991" max="9992" width="11.265625" style="21" customWidth="1"/>
    <col min="9993" max="9993" width="11.1328125" style="21" customWidth="1"/>
    <col min="9994" max="9994" width="10.59765625" style="21" customWidth="1"/>
    <col min="9995" max="9995" width="10.86328125" style="21" customWidth="1"/>
    <col min="9996" max="9996" width="11" style="21" customWidth="1"/>
    <col min="9997" max="9997" width="11.3984375" style="21" customWidth="1"/>
    <col min="9998" max="9998" width="10.3984375" style="21" customWidth="1"/>
    <col min="9999" max="9999" width="0.1328125" style="21" customWidth="1"/>
    <col min="10000" max="10240" width="15.3984375" style="21"/>
    <col min="10241" max="10241" width="8.265625" style="21" customWidth="1"/>
    <col min="10242" max="10242" width="38" style="21" customWidth="1"/>
    <col min="10243" max="10244" width="11.86328125" style="21" customWidth="1"/>
    <col min="10245" max="10245" width="11.73046875" style="21" customWidth="1"/>
    <col min="10246" max="10246" width="10.3984375" style="21" customWidth="1"/>
    <col min="10247" max="10248" width="11.265625" style="21" customWidth="1"/>
    <col min="10249" max="10249" width="11.1328125" style="21" customWidth="1"/>
    <col min="10250" max="10250" width="10.59765625" style="21" customWidth="1"/>
    <col min="10251" max="10251" width="10.86328125" style="21" customWidth="1"/>
    <col min="10252" max="10252" width="11" style="21" customWidth="1"/>
    <col min="10253" max="10253" width="11.3984375" style="21" customWidth="1"/>
    <col min="10254" max="10254" width="10.3984375" style="21" customWidth="1"/>
    <col min="10255" max="10255" width="0.1328125" style="21" customWidth="1"/>
    <col min="10256" max="10496" width="15.3984375" style="21"/>
    <col min="10497" max="10497" width="8.265625" style="21" customWidth="1"/>
    <col min="10498" max="10498" width="38" style="21" customWidth="1"/>
    <col min="10499" max="10500" width="11.86328125" style="21" customWidth="1"/>
    <col min="10501" max="10501" width="11.73046875" style="21" customWidth="1"/>
    <col min="10502" max="10502" width="10.3984375" style="21" customWidth="1"/>
    <col min="10503" max="10504" width="11.265625" style="21" customWidth="1"/>
    <col min="10505" max="10505" width="11.1328125" style="21" customWidth="1"/>
    <col min="10506" max="10506" width="10.59765625" style="21" customWidth="1"/>
    <col min="10507" max="10507" width="10.86328125" style="21" customWidth="1"/>
    <col min="10508" max="10508" width="11" style="21" customWidth="1"/>
    <col min="10509" max="10509" width="11.3984375" style="21" customWidth="1"/>
    <col min="10510" max="10510" width="10.3984375" style="21" customWidth="1"/>
    <col min="10511" max="10511" width="0.1328125" style="21" customWidth="1"/>
    <col min="10512" max="10752" width="15.3984375" style="21"/>
    <col min="10753" max="10753" width="8.265625" style="21" customWidth="1"/>
    <col min="10754" max="10754" width="38" style="21" customWidth="1"/>
    <col min="10755" max="10756" width="11.86328125" style="21" customWidth="1"/>
    <col min="10757" max="10757" width="11.73046875" style="21" customWidth="1"/>
    <col min="10758" max="10758" width="10.3984375" style="21" customWidth="1"/>
    <col min="10759" max="10760" width="11.265625" style="21" customWidth="1"/>
    <col min="10761" max="10761" width="11.1328125" style="21" customWidth="1"/>
    <col min="10762" max="10762" width="10.59765625" style="21" customWidth="1"/>
    <col min="10763" max="10763" width="10.86328125" style="21" customWidth="1"/>
    <col min="10764" max="10764" width="11" style="21" customWidth="1"/>
    <col min="10765" max="10765" width="11.3984375" style="21" customWidth="1"/>
    <col min="10766" max="10766" width="10.3984375" style="21" customWidth="1"/>
    <col min="10767" max="10767" width="0.1328125" style="21" customWidth="1"/>
    <col min="10768" max="11008" width="15.3984375" style="21"/>
    <col min="11009" max="11009" width="8.265625" style="21" customWidth="1"/>
    <col min="11010" max="11010" width="38" style="21" customWidth="1"/>
    <col min="11011" max="11012" width="11.86328125" style="21" customWidth="1"/>
    <col min="11013" max="11013" width="11.73046875" style="21" customWidth="1"/>
    <col min="11014" max="11014" width="10.3984375" style="21" customWidth="1"/>
    <col min="11015" max="11016" width="11.265625" style="21" customWidth="1"/>
    <col min="11017" max="11017" width="11.1328125" style="21" customWidth="1"/>
    <col min="11018" max="11018" width="10.59765625" style="21" customWidth="1"/>
    <col min="11019" max="11019" width="10.86328125" style="21" customWidth="1"/>
    <col min="11020" max="11020" width="11" style="21" customWidth="1"/>
    <col min="11021" max="11021" width="11.3984375" style="21" customWidth="1"/>
    <col min="11022" max="11022" width="10.3984375" style="21" customWidth="1"/>
    <col min="11023" max="11023" width="0.1328125" style="21" customWidth="1"/>
    <col min="11024" max="11264" width="15.3984375" style="21"/>
    <col min="11265" max="11265" width="8.265625" style="21" customWidth="1"/>
    <col min="11266" max="11266" width="38" style="21" customWidth="1"/>
    <col min="11267" max="11268" width="11.86328125" style="21" customWidth="1"/>
    <col min="11269" max="11269" width="11.73046875" style="21" customWidth="1"/>
    <col min="11270" max="11270" width="10.3984375" style="21" customWidth="1"/>
    <col min="11271" max="11272" width="11.265625" style="21" customWidth="1"/>
    <col min="11273" max="11273" width="11.1328125" style="21" customWidth="1"/>
    <col min="11274" max="11274" width="10.59765625" style="21" customWidth="1"/>
    <col min="11275" max="11275" width="10.86328125" style="21" customWidth="1"/>
    <col min="11276" max="11276" width="11" style="21" customWidth="1"/>
    <col min="11277" max="11277" width="11.3984375" style="21" customWidth="1"/>
    <col min="11278" max="11278" width="10.3984375" style="21" customWidth="1"/>
    <col min="11279" max="11279" width="0.1328125" style="21" customWidth="1"/>
    <col min="11280" max="11520" width="15.3984375" style="21"/>
    <col min="11521" max="11521" width="8.265625" style="21" customWidth="1"/>
    <col min="11522" max="11522" width="38" style="21" customWidth="1"/>
    <col min="11523" max="11524" width="11.86328125" style="21" customWidth="1"/>
    <col min="11525" max="11525" width="11.73046875" style="21" customWidth="1"/>
    <col min="11526" max="11526" width="10.3984375" style="21" customWidth="1"/>
    <col min="11527" max="11528" width="11.265625" style="21" customWidth="1"/>
    <col min="11529" max="11529" width="11.1328125" style="21" customWidth="1"/>
    <col min="11530" max="11530" width="10.59765625" style="21" customWidth="1"/>
    <col min="11531" max="11531" width="10.86328125" style="21" customWidth="1"/>
    <col min="11532" max="11532" width="11" style="21" customWidth="1"/>
    <col min="11533" max="11533" width="11.3984375" style="21" customWidth="1"/>
    <col min="11534" max="11534" width="10.3984375" style="21" customWidth="1"/>
    <col min="11535" max="11535" width="0.1328125" style="21" customWidth="1"/>
    <col min="11536" max="11776" width="15.3984375" style="21"/>
    <col min="11777" max="11777" width="8.265625" style="21" customWidth="1"/>
    <col min="11778" max="11778" width="38" style="21" customWidth="1"/>
    <col min="11779" max="11780" width="11.86328125" style="21" customWidth="1"/>
    <col min="11781" max="11781" width="11.73046875" style="21" customWidth="1"/>
    <col min="11782" max="11782" width="10.3984375" style="21" customWidth="1"/>
    <col min="11783" max="11784" width="11.265625" style="21" customWidth="1"/>
    <col min="11785" max="11785" width="11.1328125" style="21" customWidth="1"/>
    <col min="11786" max="11786" width="10.59765625" style="21" customWidth="1"/>
    <col min="11787" max="11787" width="10.86328125" style="21" customWidth="1"/>
    <col min="11788" max="11788" width="11" style="21" customWidth="1"/>
    <col min="11789" max="11789" width="11.3984375" style="21" customWidth="1"/>
    <col min="11790" max="11790" width="10.3984375" style="21" customWidth="1"/>
    <col min="11791" max="11791" width="0.1328125" style="21" customWidth="1"/>
    <col min="11792" max="12032" width="15.3984375" style="21"/>
    <col min="12033" max="12033" width="8.265625" style="21" customWidth="1"/>
    <col min="12034" max="12034" width="38" style="21" customWidth="1"/>
    <col min="12035" max="12036" width="11.86328125" style="21" customWidth="1"/>
    <col min="12037" max="12037" width="11.73046875" style="21" customWidth="1"/>
    <col min="12038" max="12038" width="10.3984375" style="21" customWidth="1"/>
    <col min="12039" max="12040" width="11.265625" style="21" customWidth="1"/>
    <col min="12041" max="12041" width="11.1328125" style="21" customWidth="1"/>
    <col min="12042" max="12042" width="10.59765625" style="21" customWidth="1"/>
    <col min="12043" max="12043" width="10.86328125" style="21" customWidth="1"/>
    <col min="12044" max="12044" width="11" style="21" customWidth="1"/>
    <col min="12045" max="12045" width="11.3984375" style="21" customWidth="1"/>
    <col min="12046" max="12046" width="10.3984375" style="21" customWidth="1"/>
    <col min="12047" max="12047" width="0.1328125" style="21" customWidth="1"/>
    <col min="12048" max="12288" width="15.3984375" style="21"/>
    <col min="12289" max="12289" width="8.265625" style="21" customWidth="1"/>
    <col min="12290" max="12290" width="38" style="21" customWidth="1"/>
    <col min="12291" max="12292" width="11.86328125" style="21" customWidth="1"/>
    <col min="12293" max="12293" width="11.73046875" style="21" customWidth="1"/>
    <col min="12294" max="12294" width="10.3984375" style="21" customWidth="1"/>
    <col min="12295" max="12296" width="11.265625" style="21" customWidth="1"/>
    <col min="12297" max="12297" width="11.1328125" style="21" customWidth="1"/>
    <col min="12298" max="12298" width="10.59765625" style="21" customWidth="1"/>
    <col min="12299" max="12299" width="10.86328125" style="21" customWidth="1"/>
    <col min="12300" max="12300" width="11" style="21" customWidth="1"/>
    <col min="12301" max="12301" width="11.3984375" style="21" customWidth="1"/>
    <col min="12302" max="12302" width="10.3984375" style="21" customWidth="1"/>
    <col min="12303" max="12303" width="0.1328125" style="21" customWidth="1"/>
    <col min="12304" max="12544" width="15.3984375" style="21"/>
    <col min="12545" max="12545" width="8.265625" style="21" customWidth="1"/>
    <col min="12546" max="12546" width="38" style="21" customWidth="1"/>
    <col min="12547" max="12548" width="11.86328125" style="21" customWidth="1"/>
    <col min="12549" max="12549" width="11.73046875" style="21" customWidth="1"/>
    <col min="12550" max="12550" width="10.3984375" style="21" customWidth="1"/>
    <col min="12551" max="12552" width="11.265625" style="21" customWidth="1"/>
    <col min="12553" max="12553" width="11.1328125" style="21" customWidth="1"/>
    <col min="12554" max="12554" width="10.59765625" style="21" customWidth="1"/>
    <col min="12555" max="12555" width="10.86328125" style="21" customWidth="1"/>
    <col min="12556" max="12556" width="11" style="21" customWidth="1"/>
    <col min="12557" max="12557" width="11.3984375" style="21" customWidth="1"/>
    <col min="12558" max="12558" width="10.3984375" style="21" customWidth="1"/>
    <col min="12559" max="12559" width="0.1328125" style="21" customWidth="1"/>
    <col min="12560" max="12800" width="15.3984375" style="21"/>
    <col min="12801" max="12801" width="8.265625" style="21" customWidth="1"/>
    <col min="12802" max="12802" width="38" style="21" customWidth="1"/>
    <col min="12803" max="12804" width="11.86328125" style="21" customWidth="1"/>
    <col min="12805" max="12805" width="11.73046875" style="21" customWidth="1"/>
    <col min="12806" max="12806" width="10.3984375" style="21" customWidth="1"/>
    <col min="12807" max="12808" width="11.265625" style="21" customWidth="1"/>
    <col min="12809" max="12809" width="11.1328125" style="21" customWidth="1"/>
    <col min="12810" max="12810" width="10.59765625" style="21" customWidth="1"/>
    <col min="12811" max="12811" width="10.86328125" style="21" customWidth="1"/>
    <col min="12812" max="12812" width="11" style="21" customWidth="1"/>
    <col min="12813" max="12813" width="11.3984375" style="21" customWidth="1"/>
    <col min="12814" max="12814" width="10.3984375" style="21" customWidth="1"/>
    <col min="12815" max="12815" width="0.1328125" style="21" customWidth="1"/>
    <col min="12816" max="13056" width="15.3984375" style="21"/>
    <col min="13057" max="13057" width="8.265625" style="21" customWidth="1"/>
    <col min="13058" max="13058" width="38" style="21" customWidth="1"/>
    <col min="13059" max="13060" width="11.86328125" style="21" customWidth="1"/>
    <col min="13061" max="13061" width="11.73046875" style="21" customWidth="1"/>
    <col min="13062" max="13062" width="10.3984375" style="21" customWidth="1"/>
    <col min="13063" max="13064" width="11.265625" style="21" customWidth="1"/>
    <col min="13065" max="13065" width="11.1328125" style="21" customWidth="1"/>
    <col min="13066" max="13066" width="10.59765625" style="21" customWidth="1"/>
    <col min="13067" max="13067" width="10.86328125" style="21" customWidth="1"/>
    <col min="13068" max="13068" width="11" style="21" customWidth="1"/>
    <col min="13069" max="13069" width="11.3984375" style="21" customWidth="1"/>
    <col min="13070" max="13070" width="10.3984375" style="21" customWidth="1"/>
    <col min="13071" max="13071" width="0.1328125" style="21" customWidth="1"/>
    <col min="13072" max="13312" width="15.3984375" style="21"/>
    <col min="13313" max="13313" width="8.265625" style="21" customWidth="1"/>
    <col min="13314" max="13314" width="38" style="21" customWidth="1"/>
    <col min="13315" max="13316" width="11.86328125" style="21" customWidth="1"/>
    <col min="13317" max="13317" width="11.73046875" style="21" customWidth="1"/>
    <col min="13318" max="13318" width="10.3984375" style="21" customWidth="1"/>
    <col min="13319" max="13320" width="11.265625" style="21" customWidth="1"/>
    <col min="13321" max="13321" width="11.1328125" style="21" customWidth="1"/>
    <col min="13322" max="13322" width="10.59765625" style="21" customWidth="1"/>
    <col min="13323" max="13323" width="10.86328125" style="21" customWidth="1"/>
    <col min="13324" max="13324" width="11" style="21" customWidth="1"/>
    <col min="13325" max="13325" width="11.3984375" style="21" customWidth="1"/>
    <col min="13326" max="13326" width="10.3984375" style="21" customWidth="1"/>
    <col min="13327" max="13327" width="0.1328125" style="21" customWidth="1"/>
    <col min="13328" max="13568" width="15.3984375" style="21"/>
    <col min="13569" max="13569" width="8.265625" style="21" customWidth="1"/>
    <col min="13570" max="13570" width="38" style="21" customWidth="1"/>
    <col min="13571" max="13572" width="11.86328125" style="21" customWidth="1"/>
    <col min="13573" max="13573" width="11.73046875" style="21" customWidth="1"/>
    <col min="13574" max="13574" width="10.3984375" style="21" customWidth="1"/>
    <col min="13575" max="13576" width="11.265625" style="21" customWidth="1"/>
    <col min="13577" max="13577" width="11.1328125" style="21" customWidth="1"/>
    <col min="13578" max="13578" width="10.59765625" style="21" customWidth="1"/>
    <col min="13579" max="13579" width="10.86328125" style="21" customWidth="1"/>
    <col min="13580" max="13580" width="11" style="21" customWidth="1"/>
    <col min="13581" max="13581" width="11.3984375" style="21" customWidth="1"/>
    <col min="13582" max="13582" width="10.3984375" style="21" customWidth="1"/>
    <col min="13583" max="13583" width="0.1328125" style="21" customWidth="1"/>
    <col min="13584" max="13824" width="15.3984375" style="21"/>
    <col min="13825" max="13825" width="8.265625" style="21" customWidth="1"/>
    <col min="13826" max="13826" width="38" style="21" customWidth="1"/>
    <col min="13827" max="13828" width="11.86328125" style="21" customWidth="1"/>
    <col min="13829" max="13829" width="11.73046875" style="21" customWidth="1"/>
    <col min="13830" max="13830" width="10.3984375" style="21" customWidth="1"/>
    <col min="13831" max="13832" width="11.265625" style="21" customWidth="1"/>
    <col min="13833" max="13833" width="11.1328125" style="21" customWidth="1"/>
    <col min="13834" max="13834" width="10.59765625" style="21" customWidth="1"/>
    <col min="13835" max="13835" width="10.86328125" style="21" customWidth="1"/>
    <col min="13836" max="13836" width="11" style="21" customWidth="1"/>
    <col min="13837" max="13837" width="11.3984375" style="21" customWidth="1"/>
    <col min="13838" max="13838" width="10.3984375" style="21" customWidth="1"/>
    <col min="13839" max="13839" width="0.1328125" style="21" customWidth="1"/>
    <col min="13840" max="14080" width="15.3984375" style="21"/>
    <col min="14081" max="14081" width="8.265625" style="21" customWidth="1"/>
    <col min="14082" max="14082" width="38" style="21" customWidth="1"/>
    <col min="14083" max="14084" width="11.86328125" style="21" customWidth="1"/>
    <col min="14085" max="14085" width="11.73046875" style="21" customWidth="1"/>
    <col min="14086" max="14086" width="10.3984375" style="21" customWidth="1"/>
    <col min="14087" max="14088" width="11.265625" style="21" customWidth="1"/>
    <col min="14089" max="14089" width="11.1328125" style="21" customWidth="1"/>
    <col min="14090" max="14090" width="10.59765625" style="21" customWidth="1"/>
    <col min="14091" max="14091" width="10.86328125" style="21" customWidth="1"/>
    <col min="14092" max="14092" width="11" style="21" customWidth="1"/>
    <col min="14093" max="14093" width="11.3984375" style="21" customWidth="1"/>
    <col min="14094" max="14094" width="10.3984375" style="21" customWidth="1"/>
    <col min="14095" max="14095" width="0.1328125" style="21" customWidth="1"/>
    <col min="14096" max="14336" width="15.3984375" style="21"/>
    <col min="14337" max="14337" width="8.265625" style="21" customWidth="1"/>
    <col min="14338" max="14338" width="38" style="21" customWidth="1"/>
    <col min="14339" max="14340" width="11.86328125" style="21" customWidth="1"/>
    <col min="14341" max="14341" width="11.73046875" style="21" customWidth="1"/>
    <col min="14342" max="14342" width="10.3984375" style="21" customWidth="1"/>
    <col min="14343" max="14344" width="11.265625" style="21" customWidth="1"/>
    <col min="14345" max="14345" width="11.1328125" style="21" customWidth="1"/>
    <col min="14346" max="14346" width="10.59765625" style="21" customWidth="1"/>
    <col min="14347" max="14347" width="10.86328125" style="21" customWidth="1"/>
    <col min="14348" max="14348" width="11" style="21" customWidth="1"/>
    <col min="14349" max="14349" width="11.3984375" style="21" customWidth="1"/>
    <col min="14350" max="14350" width="10.3984375" style="21" customWidth="1"/>
    <col min="14351" max="14351" width="0.1328125" style="21" customWidth="1"/>
    <col min="14352" max="14592" width="15.3984375" style="21"/>
    <col min="14593" max="14593" width="8.265625" style="21" customWidth="1"/>
    <col min="14594" max="14594" width="38" style="21" customWidth="1"/>
    <col min="14595" max="14596" width="11.86328125" style="21" customWidth="1"/>
    <col min="14597" max="14597" width="11.73046875" style="21" customWidth="1"/>
    <col min="14598" max="14598" width="10.3984375" style="21" customWidth="1"/>
    <col min="14599" max="14600" width="11.265625" style="21" customWidth="1"/>
    <col min="14601" max="14601" width="11.1328125" style="21" customWidth="1"/>
    <col min="14602" max="14602" width="10.59765625" style="21" customWidth="1"/>
    <col min="14603" max="14603" width="10.86328125" style="21" customWidth="1"/>
    <col min="14604" max="14604" width="11" style="21" customWidth="1"/>
    <col min="14605" max="14605" width="11.3984375" style="21" customWidth="1"/>
    <col min="14606" max="14606" width="10.3984375" style="21" customWidth="1"/>
    <col min="14607" max="14607" width="0.1328125" style="21" customWidth="1"/>
    <col min="14608" max="14848" width="15.3984375" style="21"/>
    <col min="14849" max="14849" width="8.265625" style="21" customWidth="1"/>
    <col min="14850" max="14850" width="38" style="21" customWidth="1"/>
    <col min="14851" max="14852" width="11.86328125" style="21" customWidth="1"/>
    <col min="14853" max="14853" width="11.73046875" style="21" customWidth="1"/>
    <col min="14854" max="14854" width="10.3984375" style="21" customWidth="1"/>
    <col min="14855" max="14856" width="11.265625" style="21" customWidth="1"/>
    <col min="14857" max="14857" width="11.1328125" style="21" customWidth="1"/>
    <col min="14858" max="14858" width="10.59765625" style="21" customWidth="1"/>
    <col min="14859" max="14859" width="10.86328125" style="21" customWidth="1"/>
    <col min="14860" max="14860" width="11" style="21" customWidth="1"/>
    <col min="14861" max="14861" width="11.3984375" style="21" customWidth="1"/>
    <col min="14862" max="14862" width="10.3984375" style="21" customWidth="1"/>
    <col min="14863" max="14863" width="0.1328125" style="21" customWidth="1"/>
    <col min="14864" max="15104" width="15.3984375" style="21"/>
    <col min="15105" max="15105" width="8.265625" style="21" customWidth="1"/>
    <col min="15106" max="15106" width="38" style="21" customWidth="1"/>
    <col min="15107" max="15108" width="11.86328125" style="21" customWidth="1"/>
    <col min="15109" max="15109" width="11.73046875" style="21" customWidth="1"/>
    <col min="15110" max="15110" width="10.3984375" style="21" customWidth="1"/>
    <col min="15111" max="15112" width="11.265625" style="21" customWidth="1"/>
    <col min="15113" max="15113" width="11.1328125" style="21" customWidth="1"/>
    <col min="15114" max="15114" width="10.59765625" style="21" customWidth="1"/>
    <col min="15115" max="15115" width="10.86328125" style="21" customWidth="1"/>
    <col min="15116" max="15116" width="11" style="21" customWidth="1"/>
    <col min="15117" max="15117" width="11.3984375" style="21" customWidth="1"/>
    <col min="15118" max="15118" width="10.3984375" style="21" customWidth="1"/>
    <col min="15119" max="15119" width="0.1328125" style="21" customWidth="1"/>
    <col min="15120" max="15360" width="15.3984375" style="21"/>
    <col min="15361" max="15361" width="8.265625" style="21" customWidth="1"/>
    <col min="15362" max="15362" width="38" style="21" customWidth="1"/>
    <col min="15363" max="15364" width="11.86328125" style="21" customWidth="1"/>
    <col min="15365" max="15365" width="11.73046875" style="21" customWidth="1"/>
    <col min="15366" max="15366" width="10.3984375" style="21" customWidth="1"/>
    <col min="15367" max="15368" width="11.265625" style="21" customWidth="1"/>
    <col min="15369" max="15369" width="11.1328125" style="21" customWidth="1"/>
    <col min="15370" max="15370" width="10.59765625" style="21" customWidth="1"/>
    <col min="15371" max="15371" width="10.86328125" style="21" customWidth="1"/>
    <col min="15372" max="15372" width="11" style="21" customWidth="1"/>
    <col min="15373" max="15373" width="11.3984375" style="21" customWidth="1"/>
    <col min="15374" max="15374" width="10.3984375" style="21" customWidth="1"/>
    <col min="15375" max="15375" width="0.1328125" style="21" customWidth="1"/>
    <col min="15376" max="15616" width="15.3984375" style="21"/>
    <col min="15617" max="15617" width="8.265625" style="21" customWidth="1"/>
    <col min="15618" max="15618" width="38" style="21" customWidth="1"/>
    <col min="15619" max="15620" width="11.86328125" style="21" customWidth="1"/>
    <col min="15621" max="15621" width="11.73046875" style="21" customWidth="1"/>
    <col min="15622" max="15622" width="10.3984375" style="21" customWidth="1"/>
    <col min="15623" max="15624" width="11.265625" style="21" customWidth="1"/>
    <col min="15625" max="15625" width="11.1328125" style="21" customWidth="1"/>
    <col min="15626" max="15626" width="10.59765625" style="21" customWidth="1"/>
    <col min="15627" max="15627" width="10.86328125" style="21" customWidth="1"/>
    <col min="15628" max="15628" width="11" style="21" customWidth="1"/>
    <col min="15629" max="15629" width="11.3984375" style="21" customWidth="1"/>
    <col min="15630" max="15630" width="10.3984375" style="21" customWidth="1"/>
    <col min="15631" max="15631" width="0.1328125" style="21" customWidth="1"/>
    <col min="15632" max="15872" width="15.3984375" style="21"/>
    <col min="15873" max="15873" width="8.265625" style="21" customWidth="1"/>
    <col min="15874" max="15874" width="38" style="21" customWidth="1"/>
    <col min="15875" max="15876" width="11.86328125" style="21" customWidth="1"/>
    <col min="15877" max="15877" width="11.73046875" style="21" customWidth="1"/>
    <col min="15878" max="15878" width="10.3984375" style="21" customWidth="1"/>
    <col min="15879" max="15880" width="11.265625" style="21" customWidth="1"/>
    <col min="15881" max="15881" width="11.1328125" style="21" customWidth="1"/>
    <col min="15882" max="15882" width="10.59765625" style="21" customWidth="1"/>
    <col min="15883" max="15883" width="10.86328125" style="21" customWidth="1"/>
    <col min="15884" max="15884" width="11" style="21" customWidth="1"/>
    <col min="15885" max="15885" width="11.3984375" style="21" customWidth="1"/>
    <col min="15886" max="15886" width="10.3984375" style="21" customWidth="1"/>
    <col min="15887" max="15887" width="0.1328125" style="21" customWidth="1"/>
    <col min="15888" max="16128" width="15.3984375" style="21"/>
    <col min="16129" max="16129" width="8.265625" style="21" customWidth="1"/>
    <col min="16130" max="16130" width="38" style="21" customWidth="1"/>
    <col min="16131" max="16132" width="11.86328125" style="21" customWidth="1"/>
    <col min="16133" max="16133" width="11.73046875" style="21" customWidth="1"/>
    <col min="16134" max="16134" width="10.3984375" style="21" customWidth="1"/>
    <col min="16135" max="16136" width="11.265625" style="21" customWidth="1"/>
    <col min="16137" max="16137" width="11.1328125" style="21" customWidth="1"/>
    <col min="16138" max="16138" width="10.59765625" style="21" customWidth="1"/>
    <col min="16139" max="16139" width="10.86328125" style="21" customWidth="1"/>
    <col min="16140" max="16140" width="11" style="21" customWidth="1"/>
    <col min="16141" max="16141" width="11.3984375" style="21" customWidth="1"/>
    <col min="16142" max="16142" width="10.3984375" style="21" customWidth="1"/>
    <col min="16143" max="16143" width="0.1328125" style="21" customWidth="1"/>
    <col min="16144" max="16384" width="15.3984375" style="21"/>
  </cols>
  <sheetData>
    <row r="1" spans="1:15" ht="78.75" customHeight="1" x14ac:dyDescent="0.35">
      <c r="A1" s="1026" t="s">
        <v>520</v>
      </c>
      <c r="B1" s="1026"/>
      <c r="C1" s="1026"/>
      <c r="D1" s="1026"/>
      <c r="E1" s="1026"/>
      <c r="F1" s="1026"/>
      <c r="G1" s="1026"/>
      <c r="H1" s="1026"/>
      <c r="I1" s="1026"/>
      <c r="J1" s="1026"/>
      <c r="K1" s="1026"/>
      <c r="L1" s="1026"/>
      <c r="M1" s="1032" t="s">
        <v>385</v>
      </c>
      <c r="N1" s="1032"/>
    </row>
    <row r="2" spans="1:15" ht="31.15" customHeight="1" x14ac:dyDescent="0.35">
      <c r="A2" s="969" t="s">
        <v>13</v>
      </c>
      <c r="B2" s="1011"/>
      <c r="C2" s="983" t="s">
        <v>149</v>
      </c>
      <c r="D2" s="984"/>
      <c r="E2" s="984"/>
      <c r="F2" s="968"/>
      <c r="G2" s="970" t="s">
        <v>74</v>
      </c>
      <c r="H2" s="971"/>
      <c r="I2" s="971"/>
      <c r="J2" s="972"/>
      <c r="K2" s="970" t="s">
        <v>379</v>
      </c>
      <c r="L2" s="971"/>
      <c r="M2" s="971"/>
      <c r="N2" s="972"/>
      <c r="O2" s="65"/>
    </row>
    <row r="3" spans="1:15" ht="31.15" customHeight="1" x14ac:dyDescent="0.35">
      <c r="A3" s="1011"/>
      <c r="B3" s="1011"/>
      <c r="C3" s="254" t="s">
        <v>289</v>
      </c>
      <c r="D3" s="255" t="s">
        <v>290</v>
      </c>
      <c r="E3" s="255" t="s">
        <v>15</v>
      </c>
      <c r="F3" s="214" t="s">
        <v>16</v>
      </c>
      <c r="G3" s="254" t="s">
        <v>289</v>
      </c>
      <c r="H3" s="255" t="s">
        <v>290</v>
      </c>
      <c r="I3" s="255" t="s">
        <v>15</v>
      </c>
      <c r="J3" s="214" t="s">
        <v>16</v>
      </c>
      <c r="K3" s="254" t="s">
        <v>289</v>
      </c>
      <c r="L3" s="255" t="s">
        <v>290</v>
      </c>
      <c r="M3" s="255" t="s">
        <v>15</v>
      </c>
      <c r="N3" s="214" t="s">
        <v>17</v>
      </c>
      <c r="O3" s="65"/>
    </row>
    <row r="4" spans="1:15" ht="19.899999999999999" customHeight="1" x14ac:dyDescent="0.35">
      <c r="A4" s="950" t="s">
        <v>23</v>
      </c>
      <c r="B4" s="260" t="s">
        <v>34</v>
      </c>
      <c r="C4" s="67">
        <v>0</v>
      </c>
      <c r="D4" s="69">
        <v>0</v>
      </c>
      <c r="E4" s="57">
        <v>0</v>
      </c>
      <c r="F4" s="68">
        <v>0</v>
      </c>
      <c r="G4" s="67">
        <v>0</v>
      </c>
      <c r="H4" s="69">
        <v>0</v>
      </c>
      <c r="I4" s="57">
        <v>0</v>
      </c>
      <c r="J4" s="68">
        <v>0</v>
      </c>
      <c r="K4" s="67">
        <v>17200</v>
      </c>
      <c r="L4" s="67">
        <v>17200</v>
      </c>
      <c r="M4" s="57">
        <v>14512</v>
      </c>
      <c r="N4" s="68">
        <f>M4/L4</f>
        <v>0.84372093023255812</v>
      </c>
      <c r="O4" s="65"/>
    </row>
    <row r="5" spans="1:15" ht="19.899999999999999" customHeight="1" x14ac:dyDescent="0.35">
      <c r="A5" s="951"/>
      <c r="B5" s="262" t="s">
        <v>35</v>
      </c>
      <c r="C5" s="70">
        <v>0</v>
      </c>
      <c r="D5" s="71">
        <v>0</v>
      </c>
      <c r="E5" s="26">
        <v>0</v>
      </c>
      <c r="F5" s="77">
        <v>0</v>
      </c>
      <c r="G5" s="70">
        <v>0</v>
      </c>
      <c r="H5" s="71">
        <v>0</v>
      </c>
      <c r="I5" s="26">
        <v>0</v>
      </c>
      <c r="J5" s="77">
        <v>0</v>
      </c>
      <c r="K5" s="70">
        <v>2000</v>
      </c>
      <c r="L5" s="70">
        <v>2000</v>
      </c>
      <c r="M5" s="26">
        <v>1175</v>
      </c>
      <c r="N5" s="68">
        <f>M5/L5</f>
        <v>0.58750000000000002</v>
      </c>
      <c r="O5" s="65"/>
    </row>
    <row r="6" spans="1:15" ht="19.899999999999999" customHeight="1" x14ac:dyDescent="0.35">
      <c r="A6" s="951"/>
      <c r="B6" s="264" t="s">
        <v>28</v>
      </c>
      <c r="C6" s="70">
        <v>0</v>
      </c>
      <c r="D6" s="71">
        <v>0</v>
      </c>
      <c r="E6" s="26">
        <v>0</v>
      </c>
      <c r="F6" s="77">
        <v>0</v>
      </c>
      <c r="G6" s="70">
        <v>0</v>
      </c>
      <c r="H6" s="71">
        <v>0</v>
      </c>
      <c r="I6" s="26">
        <v>0</v>
      </c>
      <c r="J6" s="77">
        <v>0</v>
      </c>
      <c r="K6" s="70">
        <v>1000</v>
      </c>
      <c r="L6" s="70">
        <v>1000</v>
      </c>
      <c r="M6" s="26">
        <v>1477</v>
      </c>
      <c r="N6" s="68">
        <f>M6/L6</f>
        <v>1.4770000000000001</v>
      </c>
      <c r="O6" s="65"/>
    </row>
    <row r="7" spans="1:15" ht="19.899999999999999" customHeight="1" x14ac:dyDescent="0.35">
      <c r="A7" s="951"/>
      <c r="B7" s="262" t="s">
        <v>6</v>
      </c>
      <c r="C7" s="70">
        <v>0</v>
      </c>
      <c r="D7" s="71">
        <v>0</v>
      </c>
      <c r="E7" s="26">
        <v>0</v>
      </c>
      <c r="F7" s="77">
        <v>0</v>
      </c>
      <c r="G7" s="70">
        <v>0</v>
      </c>
      <c r="H7" s="71">
        <v>0</v>
      </c>
      <c r="I7" s="26">
        <v>0</v>
      </c>
      <c r="J7" s="77">
        <v>0</v>
      </c>
      <c r="K7" s="70">
        <v>700</v>
      </c>
      <c r="L7" s="70">
        <v>700</v>
      </c>
      <c r="M7" s="26">
        <v>130</v>
      </c>
      <c r="N7" s="68">
        <f>M7/L7</f>
        <v>0.18571428571428572</v>
      </c>
      <c r="O7" s="65"/>
    </row>
    <row r="8" spans="1:15" ht="19.899999999999999" customHeight="1" x14ac:dyDescent="0.35">
      <c r="A8" s="951"/>
      <c r="B8" s="262" t="s">
        <v>7</v>
      </c>
      <c r="C8" s="70">
        <v>0</v>
      </c>
      <c r="D8" s="71">
        <v>0</v>
      </c>
      <c r="E8" s="26">
        <v>0</v>
      </c>
      <c r="F8" s="77">
        <v>0</v>
      </c>
      <c r="G8" s="70">
        <v>0</v>
      </c>
      <c r="H8" s="71">
        <v>0</v>
      </c>
      <c r="I8" s="26">
        <v>0</v>
      </c>
      <c r="J8" s="77">
        <v>0</v>
      </c>
      <c r="K8" s="70">
        <v>0</v>
      </c>
      <c r="L8" s="70">
        <v>0</v>
      </c>
      <c r="M8" s="26">
        <v>0</v>
      </c>
      <c r="N8" s="68">
        <v>0</v>
      </c>
      <c r="O8" s="65"/>
    </row>
    <row r="9" spans="1:15" ht="19.899999999999999" customHeight="1" x14ac:dyDescent="0.35">
      <c r="A9" s="951"/>
      <c r="B9" s="262" t="s">
        <v>8</v>
      </c>
      <c r="C9" s="70">
        <v>0</v>
      </c>
      <c r="D9" s="71">
        <v>0</v>
      </c>
      <c r="E9" s="26">
        <v>0</v>
      </c>
      <c r="F9" s="77">
        <v>0</v>
      </c>
      <c r="G9" s="70">
        <v>0</v>
      </c>
      <c r="H9" s="71">
        <v>0</v>
      </c>
      <c r="I9" s="26">
        <v>0</v>
      </c>
      <c r="J9" s="77">
        <v>0</v>
      </c>
      <c r="K9" s="70">
        <v>100</v>
      </c>
      <c r="L9" s="70">
        <v>100</v>
      </c>
      <c r="M9" s="26">
        <v>0</v>
      </c>
      <c r="N9" s="68">
        <f>M9/L9</f>
        <v>0</v>
      </c>
      <c r="O9" s="65"/>
    </row>
    <row r="10" spans="1:15" ht="19.899999999999999" customHeight="1" x14ac:dyDescent="0.35">
      <c r="A10" s="951"/>
      <c r="B10" s="262" t="s">
        <v>9</v>
      </c>
      <c r="C10" s="70">
        <v>0</v>
      </c>
      <c r="D10" s="71">
        <v>0</v>
      </c>
      <c r="E10" s="26">
        <v>0</v>
      </c>
      <c r="F10" s="77">
        <v>0</v>
      </c>
      <c r="G10" s="70">
        <v>150</v>
      </c>
      <c r="H10" s="71">
        <v>150</v>
      </c>
      <c r="I10" s="26">
        <v>53</v>
      </c>
      <c r="J10" s="68">
        <f>I10/H10</f>
        <v>0.35333333333333333</v>
      </c>
      <c r="K10" s="70">
        <v>1500</v>
      </c>
      <c r="L10" s="70">
        <v>1500</v>
      </c>
      <c r="M10" s="26">
        <v>1888</v>
      </c>
      <c r="N10" s="68">
        <f>M10/L10</f>
        <v>1.2586666666666666</v>
      </c>
      <c r="O10" s="65"/>
    </row>
    <row r="11" spans="1:15" ht="19.899999999999999" customHeight="1" x14ac:dyDescent="0.35">
      <c r="A11" s="951"/>
      <c r="B11" s="262" t="s">
        <v>129</v>
      </c>
      <c r="C11" s="70">
        <v>0</v>
      </c>
      <c r="D11" s="71">
        <v>0</v>
      </c>
      <c r="E11" s="26">
        <v>0</v>
      </c>
      <c r="F11" s="77">
        <v>0</v>
      </c>
      <c r="G11" s="70">
        <v>0</v>
      </c>
      <c r="H11" s="71">
        <v>0</v>
      </c>
      <c r="I11" s="26">
        <v>0</v>
      </c>
      <c r="J11" s="77">
        <v>0</v>
      </c>
      <c r="K11" s="70">
        <v>0</v>
      </c>
      <c r="L11" s="70">
        <v>0</v>
      </c>
      <c r="M11" s="26">
        <v>0</v>
      </c>
      <c r="N11" s="68">
        <v>0</v>
      </c>
      <c r="O11" s="65"/>
    </row>
    <row r="12" spans="1:15" ht="19.899999999999999" customHeight="1" x14ac:dyDescent="0.35">
      <c r="A12" s="951"/>
      <c r="B12" s="262" t="s">
        <v>130</v>
      </c>
      <c r="C12" s="70">
        <v>0</v>
      </c>
      <c r="D12" s="71">
        <v>0</v>
      </c>
      <c r="E12" s="26">
        <v>0</v>
      </c>
      <c r="F12" s="77">
        <v>0</v>
      </c>
      <c r="G12" s="70">
        <v>0</v>
      </c>
      <c r="H12" s="71">
        <v>0</v>
      </c>
      <c r="I12" s="26">
        <v>0</v>
      </c>
      <c r="J12" s="77">
        <v>0</v>
      </c>
      <c r="K12" s="70">
        <v>25000</v>
      </c>
      <c r="L12" s="70">
        <v>25000</v>
      </c>
      <c r="M12" s="26">
        <v>27675</v>
      </c>
      <c r="N12" s="68">
        <f>M12/L12</f>
        <v>1.107</v>
      </c>
      <c r="O12" s="65"/>
    </row>
    <row r="13" spans="1:15" ht="19.899999999999999" customHeight="1" x14ac:dyDescent="0.35">
      <c r="A13" s="951"/>
      <c r="B13" s="262" t="s">
        <v>29</v>
      </c>
      <c r="C13" s="70">
        <v>0</v>
      </c>
      <c r="D13" s="71">
        <v>0</v>
      </c>
      <c r="E13" s="26">
        <v>0</v>
      </c>
      <c r="F13" s="77">
        <v>0</v>
      </c>
      <c r="G13" s="70">
        <v>800</v>
      </c>
      <c r="H13" s="71">
        <v>800</v>
      </c>
      <c r="I13" s="26">
        <v>-93</v>
      </c>
      <c r="J13" s="68">
        <v>0</v>
      </c>
      <c r="K13" s="70">
        <v>800</v>
      </c>
      <c r="L13" s="70">
        <v>800</v>
      </c>
      <c r="M13" s="26">
        <v>165</v>
      </c>
      <c r="N13" s="68">
        <f>M13/L13</f>
        <v>0.20624999999999999</v>
      </c>
      <c r="O13" s="65"/>
    </row>
    <row r="14" spans="1:15" ht="19.899999999999999" customHeight="1" x14ac:dyDescent="0.35">
      <c r="A14" s="951"/>
      <c r="B14" s="262" t="s">
        <v>10</v>
      </c>
      <c r="C14" s="70">
        <v>0</v>
      </c>
      <c r="D14" s="87">
        <v>0</v>
      </c>
      <c r="E14" s="71">
        <v>0</v>
      </c>
      <c r="F14" s="77">
        <v>0</v>
      </c>
      <c r="G14" s="70">
        <v>0</v>
      </c>
      <c r="H14" s="87">
        <v>0</v>
      </c>
      <c r="I14" s="71">
        <v>0</v>
      </c>
      <c r="J14" s="77">
        <v>0</v>
      </c>
      <c r="K14" s="70">
        <v>0</v>
      </c>
      <c r="L14" s="70">
        <v>0</v>
      </c>
      <c r="M14" s="26">
        <v>0</v>
      </c>
      <c r="N14" s="68">
        <v>0</v>
      </c>
      <c r="O14" s="65"/>
    </row>
    <row r="15" spans="1:15" ht="19.899999999999999" customHeight="1" x14ac:dyDescent="0.35">
      <c r="A15" s="951"/>
      <c r="B15" s="262" t="s">
        <v>102</v>
      </c>
      <c r="C15" s="70">
        <v>0</v>
      </c>
      <c r="D15" s="87">
        <v>0</v>
      </c>
      <c r="E15" s="71">
        <v>0</v>
      </c>
      <c r="F15" s="77">
        <v>0</v>
      </c>
      <c r="G15" s="70">
        <v>0</v>
      </c>
      <c r="H15" s="87">
        <v>0</v>
      </c>
      <c r="I15" s="71">
        <v>0</v>
      </c>
      <c r="J15" s="77">
        <v>0</v>
      </c>
      <c r="K15" s="70">
        <v>0</v>
      </c>
      <c r="L15" s="70">
        <v>0</v>
      </c>
      <c r="M15" s="26">
        <v>0</v>
      </c>
      <c r="N15" s="68">
        <v>0</v>
      </c>
      <c r="O15" s="65"/>
    </row>
    <row r="16" spans="1:15" ht="19.899999999999999" customHeight="1" x14ac:dyDescent="0.35">
      <c r="A16" s="951"/>
      <c r="B16" s="262" t="s">
        <v>380</v>
      </c>
      <c r="C16" s="70">
        <v>0</v>
      </c>
      <c r="D16" s="71">
        <v>0</v>
      </c>
      <c r="E16" s="26">
        <v>0</v>
      </c>
      <c r="F16" s="77">
        <v>0</v>
      </c>
      <c r="G16" s="70">
        <v>0</v>
      </c>
      <c r="H16" s="71">
        <v>0</v>
      </c>
      <c r="I16" s="26">
        <v>0</v>
      </c>
      <c r="J16" s="77">
        <v>0</v>
      </c>
      <c r="K16" s="70">
        <v>0</v>
      </c>
      <c r="L16" s="70">
        <v>0</v>
      </c>
      <c r="M16" s="26">
        <v>0</v>
      </c>
      <c r="N16" s="68">
        <v>0</v>
      </c>
      <c r="O16" s="65"/>
    </row>
    <row r="17" spans="1:15" ht="19.899999999999999" customHeight="1" x14ac:dyDescent="0.35">
      <c r="A17" s="951"/>
      <c r="B17" s="262" t="s">
        <v>131</v>
      </c>
      <c r="C17" s="70">
        <v>0</v>
      </c>
      <c r="D17" s="71">
        <v>0</v>
      </c>
      <c r="E17" s="26">
        <v>0</v>
      </c>
      <c r="F17" s="77">
        <v>0</v>
      </c>
      <c r="G17" s="70">
        <v>0</v>
      </c>
      <c r="H17" s="71">
        <v>0</v>
      </c>
      <c r="I17" s="26">
        <v>0</v>
      </c>
      <c r="J17" s="77">
        <v>0</v>
      </c>
      <c r="K17" s="70">
        <v>348</v>
      </c>
      <c r="L17" s="70">
        <v>348</v>
      </c>
      <c r="M17" s="26">
        <v>22707</v>
      </c>
      <c r="N17" s="68">
        <v>0</v>
      </c>
      <c r="O17" s="65"/>
    </row>
    <row r="18" spans="1:15" ht="19.899999999999999" customHeight="1" x14ac:dyDescent="0.35">
      <c r="A18" s="951"/>
      <c r="B18" s="262" t="s">
        <v>99</v>
      </c>
      <c r="C18" s="70">
        <v>0</v>
      </c>
      <c r="D18" s="71">
        <v>0</v>
      </c>
      <c r="E18" s="26">
        <v>0</v>
      </c>
      <c r="F18" s="77">
        <v>0</v>
      </c>
      <c r="G18" s="70">
        <v>0</v>
      </c>
      <c r="H18" s="71">
        <v>0</v>
      </c>
      <c r="I18" s="26">
        <v>0</v>
      </c>
      <c r="J18" s="77">
        <v>0</v>
      </c>
      <c r="K18" s="70">
        <v>990</v>
      </c>
      <c r="L18" s="70">
        <v>990</v>
      </c>
      <c r="M18" s="26">
        <v>32936</v>
      </c>
      <c r="N18" s="68">
        <v>0</v>
      </c>
      <c r="O18" s="65"/>
    </row>
    <row r="19" spans="1:15" ht="19.899999999999999" customHeight="1" x14ac:dyDescent="0.35">
      <c r="A19" s="951"/>
      <c r="B19" s="252" t="s">
        <v>97</v>
      </c>
      <c r="C19" s="63">
        <v>0</v>
      </c>
      <c r="D19" s="74">
        <v>0</v>
      </c>
      <c r="E19" s="58">
        <v>0</v>
      </c>
      <c r="F19" s="88">
        <v>0</v>
      </c>
      <c r="G19" s="63">
        <v>0</v>
      </c>
      <c r="H19" s="74">
        <v>0</v>
      </c>
      <c r="I19" s="58">
        <v>0</v>
      </c>
      <c r="J19" s="88">
        <v>0</v>
      </c>
      <c r="K19" s="72">
        <v>0</v>
      </c>
      <c r="L19" s="72">
        <v>0</v>
      </c>
      <c r="M19" s="58">
        <v>0</v>
      </c>
      <c r="N19" s="73">
        <v>0</v>
      </c>
      <c r="O19" s="65"/>
    </row>
    <row r="20" spans="1:15" ht="39.75" customHeight="1" x14ac:dyDescent="0.35">
      <c r="A20" s="952"/>
      <c r="B20" s="380" t="s">
        <v>27</v>
      </c>
      <c r="C20" s="381">
        <f>SUM(C4:C19)</f>
        <v>0</v>
      </c>
      <c r="D20" s="382">
        <f>SUM(D4:D19)</f>
        <v>0</v>
      </c>
      <c r="E20" s="341">
        <f>SUM(E4:E19)</f>
        <v>0</v>
      </c>
      <c r="F20" s="383">
        <v>0</v>
      </c>
      <c r="G20" s="381">
        <f>SUM(G4:G19)</f>
        <v>950</v>
      </c>
      <c r="H20" s="382">
        <f>SUM(H4:H19)</f>
        <v>950</v>
      </c>
      <c r="I20" s="341">
        <f>SUM(I4:I19)</f>
        <v>-40</v>
      </c>
      <c r="J20" s="384">
        <f>I20/H20</f>
        <v>-4.2105263157894736E-2</v>
      </c>
      <c r="K20" s="381">
        <f>SUM(K4:K19)</f>
        <v>49638</v>
      </c>
      <c r="L20" s="382">
        <f>SUM(L4:L19)</f>
        <v>49638</v>
      </c>
      <c r="M20" s="341">
        <f>SUM(M4:M19)</f>
        <v>102665</v>
      </c>
      <c r="N20" s="384">
        <f>M20/L20</f>
        <v>2.0682743059752609</v>
      </c>
      <c r="O20" s="65"/>
    </row>
    <row r="21" spans="1:15" ht="19.899999999999999" customHeight="1" x14ac:dyDescent="0.35">
      <c r="A21" s="950" t="s">
        <v>24</v>
      </c>
      <c r="B21" s="260" t="s">
        <v>2</v>
      </c>
      <c r="C21" s="67">
        <v>0</v>
      </c>
      <c r="D21" s="75">
        <v>0</v>
      </c>
      <c r="E21" s="24">
        <v>0</v>
      </c>
      <c r="F21" s="76">
        <v>0</v>
      </c>
      <c r="G21" s="67">
        <v>0</v>
      </c>
      <c r="H21" s="75">
        <v>0</v>
      </c>
      <c r="I21" s="24">
        <v>0</v>
      </c>
      <c r="J21" s="76">
        <v>0</v>
      </c>
      <c r="K21" s="67">
        <v>0</v>
      </c>
      <c r="L21" s="67">
        <v>0</v>
      </c>
      <c r="M21" s="24">
        <v>0</v>
      </c>
      <c r="N21" s="76">
        <v>0</v>
      </c>
      <c r="O21" s="65"/>
    </row>
    <row r="22" spans="1:15" ht="19.899999999999999" customHeight="1" x14ac:dyDescent="0.35">
      <c r="A22" s="951"/>
      <c r="B22" s="262" t="s">
        <v>11</v>
      </c>
      <c r="C22" s="70">
        <v>0</v>
      </c>
      <c r="D22" s="71">
        <v>0</v>
      </c>
      <c r="E22" s="26">
        <v>0</v>
      </c>
      <c r="F22" s="77">
        <v>0</v>
      </c>
      <c r="G22" s="70">
        <v>0</v>
      </c>
      <c r="H22" s="71">
        <v>0</v>
      </c>
      <c r="I22" s="26">
        <v>0</v>
      </c>
      <c r="J22" s="77">
        <v>0</v>
      </c>
      <c r="K22" s="70">
        <v>9800</v>
      </c>
      <c r="L22" s="70">
        <v>9800</v>
      </c>
      <c r="M22" s="26">
        <v>9727</v>
      </c>
      <c r="N22" s="68">
        <f>M22/L22</f>
        <v>0.99255102040816323</v>
      </c>
      <c r="O22" s="65"/>
    </row>
    <row r="23" spans="1:15" ht="19.899999999999999" customHeight="1" x14ac:dyDescent="0.35">
      <c r="A23" s="951"/>
      <c r="B23" s="262" t="s">
        <v>3</v>
      </c>
      <c r="C23" s="70">
        <v>0</v>
      </c>
      <c r="D23" s="71">
        <v>0</v>
      </c>
      <c r="E23" s="26">
        <v>0</v>
      </c>
      <c r="F23" s="89">
        <v>0</v>
      </c>
      <c r="G23" s="70">
        <v>0</v>
      </c>
      <c r="H23" s="71">
        <v>0</v>
      </c>
      <c r="I23" s="26">
        <v>0</v>
      </c>
      <c r="J23" s="89">
        <v>0</v>
      </c>
      <c r="K23" s="70">
        <v>2800</v>
      </c>
      <c r="L23" s="70">
        <v>2800</v>
      </c>
      <c r="M23" s="26">
        <v>2599</v>
      </c>
      <c r="N23" s="68">
        <f>M23/L23</f>
        <v>0.92821428571428577</v>
      </c>
      <c r="O23" s="65"/>
    </row>
    <row r="24" spans="1:15" ht="19.899999999999999" customHeight="1" x14ac:dyDescent="0.35">
      <c r="A24" s="951"/>
      <c r="B24" s="262" t="s">
        <v>4</v>
      </c>
      <c r="C24" s="70">
        <v>0</v>
      </c>
      <c r="D24" s="71">
        <v>0</v>
      </c>
      <c r="E24" s="26">
        <v>0</v>
      </c>
      <c r="F24" s="77">
        <v>0</v>
      </c>
      <c r="G24" s="70">
        <v>1500</v>
      </c>
      <c r="H24" s="71">
        <v>1500</v>
      </c>
      <c r="I24" s="26">
        <v>461</v>
      </c>
      <c r="J24" s="77">
        <f>I24/H24</f>
        <v>0.30733333333333335</v>
      </c>
      <c r="K24" s="70">
        <v>0</v>
      </c>
      <c r="L24" s="70">
        <v>0</v>
      </c>
      <c r="M24" s="26">
        <v>0</v>
      </c>
      <c r="N24" s="68">
        <v>0</v>
      </c>
      <c r="O24" s="65"/>
    </row>
    <row r="25" spans="1:15" ht="19.899999999999999" customHeight="1" x14ac:dyDescent="0.35">
      <c r="A25" s="951"/>
      <c r="B25" s="262" t="s">
        <v>32</v>
      </c>
      <c r="C25" s="70">
        <v>5</v>
      </c>
      <c r="D25" s="71">
        <v>5</v>
      </c>
      <c r="E25" s="57">
        <v>0</v>
      </c>
      <c r="F25" s="68">
        <f>E25/D25</f>
        <v>0</v>
      </c>
      <c r="G25" s="70">
        <v>0</v>
      </c>
      <c r="H25" s="71">
        <v>0</v>
      </c>
      <c r="I25" s="26">
        <v>28</v>
      </c>
      <c r="J25" s="68">
        <v>0</v>
      </c>
      <c r="K25" s="70">
        <v>4500</v>
      </c>
      <c r="L25" s="70">
        <v>4500</v>
      </c>
      <c r="M25" s="26">
        <v>5635</v>
      </c>
      <c r="N25" s="68">
        <f>M25/L25</f>
        <v>1.2522222222222221</v>
      </c>
      <c r="O25" s="65"/>
    </row>
    <row r="26" spans="1:15" ht="19.899999999999999" customHeight="1" x14ac:dyDescent="0.35">
      <c r="A26" s="951"/>
      <c r="B26" s="262" t="s">
        <v>30</v>
      </c>
      <c r="C26" s="70">
        <v>0</v>
      </c>
      <c r="D26" s="71">
        <v>0</v>
      </c>
      <c r="E26" s="26">
        <v>0</v>
      </c>
      <c r="F26" s="77">
        <v>0</v>
      </c>
      <c r="G26" s="70">
        <v>0</v>
      </c>
      <c r="H26" s="71">
        <v>0</v>
      </c>
      <c r="I26" s="26">
        <v>0</v>
      </c>
      <c r="J26" s="77">
        <v>0</v>
      </c>
      <c r="K26" s="70">
        <v>0</v>
      </c>
      <c r="L26" s="70">
        <v>0</v>
      </c>
      <c r="M26" s="26">
        <v>0</v>
      </c>
      <c r="N26" s="68">
        <v>0</v>
      </c>
      <c r="O26" s="65"/>
    </row>
    <row r="27" spans="1:15" ht="19.899999999999999" customHeight="1" x14ac:dyDescent="0.35">
      <c r="A27" s="951"/>
      <c r="B27" s="262" t="s">
        <v>195</v>
      </c>
      <c r="C27" s="70">
        <v>0</v>
      </c>
      <c r="D27" s="71">
        <v>0</v>
      </c>
      <c r="E27" s="26">
        <v>0</v>
      </c>
      <c r="F27" s="77">
        <v>0</v>
      </c>
      <c r="G27" s="70">
        <v>0</v>
      </c>
      <c r="H27" s="71">
        <v>0</v>
      </c>
      <c r="I27" s="26">
        <v>0</v>
      </c>
      <c r="J27" s="77">
        <v>0</v>
      </c>
      <c r="K27" s="70">
        <v>0</v>
      </c>
      <c r="L27" s="70">
        <v>0</v>
      </c>
      <c r="M27" s="26">
        <v>0</v>
      </c>
      <c r="N27" s="68">
        <v>0</v>
      </c>
      <c r="O27" s="65"/>
    </row>
    <row r="28" spans="1:15" ht="19.899999999999999" customHeight="1" x14ac:dyDescent="0.35">
      <c r="A28" s="951"/>
      <c r="B28" s="262" t="s">
        <v>5</v>
      </c>
      <c r="C28" s="70">
        <v>0</v>
      </c>
      <c r="D28" s="71">
        <v>0</v>
      </c>
      <c r="E28" s="26">
        <v>0</v>
      </c>
      <c r="F28" s="77">
        <v>0</v>
      </c>
      <c r="G28" s="70">
        <v>0</v>
      </c>
      <c r="H28" s="71">
        <v>0</v>
      </c>
      <c r="I28" s="26">
        <v>0</v>
      </c>
      <c r="J28" s="77">
        <v>0</v>
      </c>
      <c r="K28" s="70">
        <v>0</v>
      </c>
      <c r="L28" s="70">
        <v>0</v>
      </c>
      <c r="M28" s="26">
        <v>11</v>
      </c>
      <c r="N28" s="68">
        <v>0</v>
      </c>
      <c r="O28" s="65"/>
    </row>
    <row r="29" spans="1:15" ht="19.899999999999999" customHeight="1" x14ac:dyDescent="0.35">
      <c r="A29" s="951"/>
      <c r="B29" s="262" t="s">
        <v>31</v>
      </c>
      <c r="C29" s="70">
        <v>0</v>
      </c>
      <c r="D29" s="71">
        <v>0</v>
      </c>
      <c r="E29" s="26">
        <v>0</v>
      </c>
      <c r="F29" s="77">
        <v>0</v>
      </c>
      <c r="G29" s="70">
        <v>0</v>
      </c>
      <c r="H29" s="71">
        <v>0</v>
      </c>
      <c r="I29" s="26">
        <v>0</v>
      </c>
      <c r="J29" s="77">
        <v>0</v>
      </c>
      <c r="K29" s="70">
        <v>1500</v>
      </c>
      <c r="L29" s="70">
        <v>1500</v>
      </c>
      <c r="M29" s="26">
        <v>3246</v>
      </c>
      <c r="N29" s="68">
        <f>M29/L29</f>
        <v>2.1640000000000001</v>
      </c>
      <c r="O29" s="65"/>
    </row>
    <row r="30" spans="1:15" ht="19.899999999999999" customHeight="1" x14ac:dyDescent="0.35">
      <c r="A30" s="951"/>
      <c r="B30" s="303" t="s">
        <v>101</v>
      </c>
      <c r="C30" s="90">
        <v>0</v>
      </c>
      <c r="D30" s="91">
        <v>0</v>
      </c>
      <c r="E30" s="312">
        <v>0</v>
      </c>
      <c r="F30" s="92">
        <v>0</v>
      </c>
      <c r="G30" s="90">
        <v>0</v>
      </c>
      <c r="H30" s="91">
        <v>0</v>
      </c>
      <c r="I30" s="312">
        <v>0</v>
      </c>
      <c r="J30" s="92">
        <v>0</v>
      </c>
      <c r="K30" s="425">
        <v>38000</v>
      </c>
      <c r="L30" s="425">
        <v>38000</v>
      </c>
      <c r="M30" s="26">
        <v>50884</v>
      </c>
      <c r="N30" s="68">
        <f>M30/L30</f>
        <v>1.3390526315789473</v>
      </c>
      <c r="O30" s="65"/>
    </row>
    <row r="31" spans="1:15" ht="19.899999999999999" customHeight="1" x14ac:dyDescent="0.35">
      <c r="A31" s="951"/>
      <c r="B31" s="79" t="s">
        <v>386</v>
      </c>
      <c r="C31" s="90">
        <v>0</v>
      </c>
      <c r="D31" s="91">
        <v>0</v>
      </c>
      <c r="E31" s="312">
        <v>0</v>
      </c>
      <c r="F31" s="92">
        <v>0</v>
      </c>
      <c r="G31" s="90">
        <v>0</v>
      </c>
      <c r="H31" s="91">
        <v>0</v>
      </c>
      <c r="I31" s="312">
        <v>-17737</v>
      </c>
      <c r="J31" s="92">
        <v>0</v>
      </c>
      <c r="K31" s="72">
        <v>0</v>
      </c>
      <c r="L31" s="80">
        <v>0</v>
      </c>
      <c r="M31" s="58">
        <v>0</v>
      </c>
      <c r="N31" s="68">
        <v>0</v>
      </c>
      <c r="O31" s="65"/>
    </row>
    <row r="32" spans="1:15" ht="39.950000000000003" customHeight="1" x14ac:dyDescent="0.35">
      <c r="A32" s="952"/>
      <c r="B32" s="385" t="s">
        <v>27</v>
      </c>
      <c r="C32" s="381">
        <f>SUM(C21:C30)</f>
        <v>5</v>
      </c>
      <c r="D32" s="382">
        <f>SUM(D21:D30)</f>
        <v>5</v>
      </c>
      <c r="E32" s="341">
        <f>SUM(E21:E30)</f>
        <v>0</v>
      </c>
      <c r="F32" s="346">
        <f>E32/D32</f>
        <v>0</v>
      </c>
      <c r="G32" s="381">
        <f>SUM(G21:G30)</f>
        <v>1500</v>
      </c>
      <c r="H32" s="382">
        <f>SUM(H21:H30)</f>
        <v>1500</v>
      </c>
      <c r="I32" s="341">
        <f>SUM(I21:I31)</f>
        <v>-17248</v>
      </c>
      <c r="J32" s="346">
        <v>0</v>
      </c>
      <c r="K32" s="381">
        <f>SUM(K21:K31)</f>
        <v>56600</v>
      </c>
      <c r="L32" s="386">
        <f>SUM(L21:L31)</f>
        <v>56600</v>
      </c>
      <c r="M32" s="341">
        <f>SUM(M21:M31)</f>
        <v>72102</v>
      </c>
      <c r="N32" s="346">
        <f>M32/L32</f>
        <v>1.2738869257950529</v>
      </c>
      <c r="O32" s="65"/>
    </row>
    <row r="33" spans="1:15" ht="45" hidden="1" customHeight="1" x14ac:dyDescent="0.35">
      <c r="A33" s="82"/>
      <c r="B33" s="83"/>
      <c r="C33" s="84"/>
      <c r="D33" s="84"/>
      <c r="E33" s="84"/>
      <c r="F33" s="85"/>
      <c r="G33" s="84"/>
      <c r="H33" s="84"/>
      <c r="I33" s="84"/>
      <c r="J33" s="85"/>
      <c r="K33" s="84"/>
      <c r="L33" s="84"/>
      <c r="M33" s="84"/>
      <c r="N33" s="85"/>
      <c r="O33" s="65"/>
    </row>
    <row r="34" spans="1:15" ht="78.75" customHeight="1" x14ac:dyDescent="0.35">
      <c r="A34" s="1026" t="s">
        <v>520</v>
      </c>
      <c r="B34" s="1026"/>
      <c r="C34" s="1026"/>
      <c r="D34" s="1026"/>
      <c r="E34" s="1026"/>
      <c r="F34" s="1026"/>
      <c r="G34" s="1026"/>
      <c r="H34" s="1026"/>
      <c r="I34" s="1026"/>
      <c r="J34" s="1026"/>
      <c r="K34" s="1026"/>
      <c r="L34" s="1026"/>
      <c r="M34" s="1032" t="s">
        <v>385</v>
      </c>
      <c r="N34" s="1032"/>
    </row>
    <row r="35" spans="1:15" ht="35.25" customHeight="1" x14ac:dyDescent="0.35">
      <c r="A35" s="969" t="s">
        <v>13</v>
      </c>
      <c r="B35" s="1011"/>
      <c r="C35" s="983" t="s">
        <v>343</v>
      </c>
      <c r="D35" s="984"/>
      <c r="E35" s="984"/>
      <c r="F35" s="968"/>
      <c r="G35" s="983" t="s">
        <v>150</v>
      </c>
      <c r="H35" s="984"/>
      <c r="I35" s="984"/>
      <c r="J35" s="968"/>
      <c r="K35" s="983" t="s">
        <v>73</v>
      </c>
      <c r="L35" s="984"/>
      <c r="M35" s="984"/>
      <c r="N35" s="968"/>
      <c r="O35" s="65"/>
    </row>
    <row r="36" spans="1:15" ht="31.9" customHeight="1" x14ac:dyDescent="0.35">
      <c r="A36" s="1011"/>
      <c r="B36" s="1011"/>
      <c r="C36" s="254" t="s">
        <v>289</v>
      </c>
      <c r="D36" s="255" t="s">
        <v>290</v>
      </c>
      <c r="E36" s="255" t="s">
        <v>15</v>
      </c>
      <c r="F36" s="214" t="s">
        <v>16</v>
      </c>
      <c r="G36" s="254" t="s">
        <v>289</v>
      </c>
      <c r="H36" s="255" t="s">
        <v>290</v>
      </c>
      <c r="I36" s="255" t="s">
        <v>15</v>
      </c>
      <c r="J36" s="214" t="s">
        <v>17</v>
      </c>
      <c r="K36" s="254" t="s">
        <v>289</v>
      </c>
      <c r="L36" s="255" t="s">
        <v>290</v>
      </c>
      <c r="M36" s="255" t="s">
        <v>15</v>
      </c>
      <c r="N36" s="213" t="s">
        <v>16</v>
      </c>
      <c r="O36" s="65"/>
    </row>
    <row r="37" spans="1:15" ht="19.899999999999999" customHeight="1" x14ac:dyDescent="0.35">
      <c r="A37" s="950" t="s">
        <v>23</v>
      </c>
      <c r="B37" s="260" t="s">
        <v>34</v>
      </c>
      <c r="C37" s="67">
        <v>0</v>
      </c>
      <c r="D37" s="69">
        <v>0</v>
      </c>
      <c r="E37" s="57">
        <v>0</v>
      </c>
      <c r="F37" s="68">
        <v>0</v>
      </c>
      <c r="G37" s="67">
        <v>0</v>
      </c>
      <c r="H37" s="69">
        <v>0</v>
      </c>
      <c r="I37" s="57">
        <v>0</v>
      </c>
      <c r="J37" s="68">
        <v>0</v>
      </c>
      <c r="K37" s="67">
        <v>0</v>
      </c>
      <c r="L37" s="69">
        <v>0</v>
      </c>
      <c r="M37" s="57">
        <v>0</v>
      </c>
      <c r="N37" s="68">
        <v>0</v>
      </c>
      <c r="O37" s="65"/>
    </row>
    <row r="38" spans="1:15" ht="19.899999999999999" customHeight="1" x14ac:dyDescent="0.35">
      <c r="A38" s="951"/>
      <c r="B38" s="262" t="s">
        <v>35</v>
      </c>
      <c r="C38" s="96">
        <v>0</v>
      </c>
      <c r="D38" s="69">
        <v>0</v>
      </c>
      <c r="E38" s="26">
        <v>0</v>
      </c>
      <c r="F38" s="77">
        <v>0</v>
      </c>
      <c r="G38" s="70">
        <v>0</v>
      </c>
      <c r="H38" s="71">
        <v>0</v>
      </c>
      <c r="I38" s="26">
        <v>0</v>
      </c>
      <c r="J38" s="77">
        <v>0</v>
      </c>
      <c r="K38" s="70">
        <v>0</v>
      </c>
      <c r="L38" s="71">
        <v>0</v>
      </c>
      <c r="M38" s="57">
        <v>0</v>
      </c>
      <c r="N38" s="68">
        <v>0</v>
      </c>
      <c r="O38" s="65"/>
    </row>
    <row r="39" spans="1:15" ht="19.899999999999999" customHeight="1" x14ac:dyDescent="0.35">
      <c r="A39" s="951"/>
      <c r="B39" s="264" t="s">
        <v>28</v>
      </c>
      <c r="C39" s="96">
        <v>0</v>
      </c>
      <c r="D39" s="69">
        <v>0</v>
      </c>
      <c r="E39" s="26">
        <v>0</v>
      </c>
      <c r="F39" s="77">
        <v>0</v>
      </c>
      <c r="G39" s="70">
        <v>0</v>
      </c>
      <c r="H39" s="71">
        <v>0</v>
      </c>
      <c r="I39" s="26">
        <v>0</v>
      </c>
      <c r="J39" s="77">
        <v>0</v>
      </c>
      <c r="K39" s="70">
        <v>0</v>
      </c>
      <c r="L39" s="71">
        <v>0</v>
      </c>
      <c r="M39" s="57">
        <v>0</v>
      </c>
      <c r="N39" s="68">
        <v>0</v>
      </c>
      <c r="O39" s="65"/>
    </row>
    <row r="40" spans="1:15" ht="19.899999999999999" customHeight="1" x14ac:dyDescent="0.35">
      <c r="A40" s="951"/>
      <c r="B40" s="262" t="s">
        <v>6</v>
      </c>
      <c r="C40" s="96">
        <v>0</v>
      </c>
      <c r="D40" s="69">
        <v>0</v>
      </c>
      <c r="E40" s="26">
        <v>0</v>
      </c>
      <c r="F40" s="77">
        <v>0</v>
      </c>
      <c r="G40" s="70">
        <v>0</v>
      </c>
      <c r="H40" s="71">
        <v>0</v>
      </c>
      <c r="I40" s="26">
        <v>0</v>
      </c>
      <c r="J40" s="77">
        <v>0</v>
      </c>
      <c r="K40" s="70">
        <v>0</v>
      </c>
      <c r="L40" s="71">
        <v>0</v>
      </c>
      <c r="M40" s="57">
        <v>0</v>
      </c>
      <c r="N40" s="68">
        <v>0</v>
      </c>
      <c r="O40" s="65"/>
    </row>
    <row r="41" spans="1:15" ht="19.899999999999999" customHeight="1" x14ac:dyDescent="0.35">
      <c r="A41" s="951"/>
      <c r="B41" s="262" t="s">
        <v>7</v>
      </c>
      <c r="C41" s="96">
        <v>0</v>
      </c>
      <c r="D41" s="69">
        <v>0</v>
      </c>
      <c r="E41" s="26">
        <v>0</v>
      </c>
      <c r="F41" s="77">
        <v>0</v>
      </c>
      <c r="G41" s="70">
        <v>0</v>
      </c>
      <c r="H41" s="71">
        <v>0</v>
      </c>
      <c r="I41" s="26">
        <v>0</v>
      </c>
      <c r="J41" s="77">
        <v>0</v>
      </c>
      <c r="K41" s="70">
        <v>0</v>
      </c>
      <c r="L41" s="71">
        <v>0</v>
      </c>
      <c r="M41" s="57">
        <v>0</v>
      </c>
      <c r="N41" s="68">
        <v>0</v>
      </c>
      <c r="O41" s="65"/>
    </row>
    <row r="42" spans="1:15" ht="19.899999999999999" customHeight="1" x14ac:dyDescent="0.35">
      <c r="A42" s="951"/>
      <c r="B42" s="262" t="s">
        <v>8</v>
      </c>
      <c r="C42" s="96">
        <v>0</v>
      </c>
      <c r="D42" s="69">
        <v>0</v>
      </c>
      <c r="E42" s="26">
        <v>0</v>
      </c>
      <c r="F42" s="77">
        <v>0</v>
      </c>
      <c r="G42" s="70">
        <v>0</v>
      </c>
      <c r="H42" s="71">
        <v>0</v>
      </c>
      <c r="I42" s="26">
        <v>0</v>
      </c>
      <c r="J42" s="77">
        <v>0</v>
      </c>
      <c r="K42" s="70">
        <v>0</v>
      </c>
      <c r="L42" s="71">
        <v>0</v>
      </c>
      <c r="M42" s="57">
        <v>0</v>
      </c>
      <c r="N42" s="68">
        <v>0</v>
      </c>
      <c r="O42" s="65"/>
    </row>
    <row r="43" spans="1:15" ht="19.899999999999999" customHeight="1" x14ac:dyDescent="0.35">
      <c r="A43" s="951"/>
      <c r="B43" s="262" t="s">
        <v>9</v>
      </c>
      <c r="C43" s="96">
        <v>0</v>
      </c>
      <c r="D43" s="69">
        <v>0</v>
      </c>
      <c r="E43" s="26">
        <v>0</v>
      </c>
      <c r="F43" s="68">
        <v>0</v>
      </c>
      <c r="G43" s="70">
        <v>25</v>
      </c>
      <c r="H43" s="71">
        <v>25</v>
      </c>
      <c r="I43" s="26">
        <v>17</v>
      </c>
      <c r="J43" s="68">
        <f>I43/G43</f>
        <v>0.68</v>
      </c>
      <c r="K43" s="70">
        <v>4100</v>
      </c>
      <c r="L43" s="71">
        <v>3530</v>
      </c>
      <c r="M43" s="57">
        <v>3364</v>
      </c>
      <c r="N43" s="68">
        <f>M43/K43</f>
        <v>0.82048780487804873</v>
      </c>
      <c r="O43" s="65"/>
    </row>
    <row r="44" spans="1:15" ht="19.899999999999999" customHeight="1" x14ac:dyDescent="0.35">
      <c r="A44" s="951"/>
      <c r="B44" s="262" t="s">
        <v>129</v>
      </c>
      <c r="C44" s="96">
        <v>0</v>
      </c>
      <c r="D44" s="69">
        <v>0</v>
      </c>
      <c r="E44" s="26">
        <v>0</v>
      </c>
      <c r="F44" s="77">
        <v>0</v>
      </c>
      <c r="G44" s="70">
        <v>0</v>
      </c>
      <c r="H44" s="71">
        <v>0</v>
      </c>
      <c r="I44" s="26">
        <v>0</v>
      </c>
      <c r="J44" s="77">
        <v>0</v>
      </c>
      <c r="K44" s="70">
        <v>0</v>
      </c>
      <c r="L44" s="71">
        <v>0</v>
      </c>
      <c r="M44" s="57">
        <v>0</v>
      </c>
      <c r="N44" s="68">
        <v>0</v>
      </c>
      <c r="O44" s="65"/>
    </row>
    <row r="45" spans="1:15" ht="19.899999999999999" customHeight="1" x14ac:dyDescent="0.35">
      <c r="A45" s="951"/>
      <c r="B45" s="262" t="s">
        <v>130</v>
      </c>
      <c r="C45" s="96">
        <v>0</v>
      </c>
      <c r="D45" s="69">
        <v>0</v>
      </c>
      <c r="E45" s="26">
        <v>0</v>
      </c>
      <c r="F45" s="77">
        <v>0</v>
      </c>
      <c r="G45" s="70">
        <v>0</v>
      </c>
      <c r="H45" s="71">
        <v>0</v>
      </c>
      <c r="I45" s="26">
        <v>0</v>
      </c>
      <c r="J45" s="77">
        <v>0</v>
      </c>
      <c r="K45" s="70">
        <v>0</v>
      </c>
      <c r="L45" s="71">
        <v>0</v>
      </c>
      <c r="M45" s="57">
        <v>0</v>
      </c>
      <c r="N45" s="68">
        <v>0</v>
      </c>
      <c r="O45" s="65"/>
    </row>
    <row r="46" spans="1:15" ht="19.899999999999999" customHeight="1" x14ac:dyDescent="0.35">
      <c r="A46" s="951"/>
      <c r="B46" s="262" t="s">
        <v>29</v>
      </c>
      <c r="C46" s="96">
        <v>1050</v>
      </c>
      <c r="D46" s="69">
        <v>1050</v>
      </c>
      <c r="E46" s="26">
        <v>894</v>
      </c>
      <c r="F46" s="68">
        <f>E46/C46</f>
        <v>0.85142857142857142</v>
      </c>
      <c r="G46" s="70">
        <v>0</v>
      </c>
      <c r="H46" s="71">
        <v>0</v>
      </c>
      <c r="I46" s="26">
        <v>0</v>
      </c>
      <c r="J46" s="77">
        <v>0</v>
      </c>
      <c r="K46" s="70">
        <v>21603.4</v>
      </c>
      <c r="L46" s="71">
        <v>22173.4</v>
      </c>
      <c r="M46" s="57">
        <v>22236</v>
      </c>
      <c r="N46" s="68">
        <f>M46/K46</f>
        <v>1.0292824277659998</v>
      </c>
      <c r="O46" s="65"/>
    </row>
    <row r="47" spans="1:15" ht="19.899999999999999" customHeight="1" x14ac:dyDescent="0.35">
      <c r="A47" s="951"/>
      <c r="B47" s="262" t="s">
        <v>10</v>
      </c>
      <c r="C47" s="96">
        <v>0</v>
      </c>
      <c r="D47" s="69">
        <v>0</v>
      </c>
      <c r="E47" s="26">
        <v>0</v>
      </c>
      <c r="F47" s="77">
        <v>0</v>
      </c>
      <c r="G47" s="70">
        <v>0</v>
      </c>
      <c r="H47" s="71">
        <v>0</v>
      </c>
      <c r="I47" s="26">
        <v>0</v>
      </c>
      <c r="J47" s="77">
        <v>0</v>
      </c>
      <c r="K47" s="70">
        <v>0</v>
      </c>
      <c r="L47" s="71">
        <v>0</v>
      </c>
      <c r="M47" s="57">
        <v>0</v>
      </c>
      <c r="N47" s="68">
        <v>0</v>
      </c>
      <c r="O47" s="65"/>
    </row>
    <row r="48" spans="1:15" ht="19.899999999999999" customHeight="1" x14ac:dyDescent="0.35">
      <c r="A48" s="951"/>
      <c r="B48" s="262" t="s">
        <v>102</v>
      </c>
      <c r="C48" s="96">
        <v>0</v>
      </c>
      <c r="D48" s="69">
        <v>0</v>
      </c>
      <c r="E48" s="26">
        <v>0</v>
      </c>
      <c r="F48" s="77">
        <v>0</v>
      </c>
      <c r="G48" s="70">
        <v>0</v>
      </c>
      <c r="H48" s="71">
        <v>0</v>
      </c>
      <c r="I48" s="26">
        <v>0</v>
      </c>
      <c r="J48" s="77">
        <v>0</v>
      </c>
      <c r="K48" s="70">
        <v>0</v>
      </c>
      <c r="L48" s="71">
        <v>0</v>
      </c>
      <c r="M48" s="57">
        <v>0</v>
      </c>
      <c r="N48" s="68">
        <v>0</v>
      </c>
      <c r="O48" s="65"/>
    </row>
    <row r="49" spans="1:15" ht="19.899999999999999" customHeight="1" x14ac:dyDescent="0.35">
      <c r="A49" s="951"/>
      <c r="B49" s="262" t="s">
        <v>378</v>
      </c>
      <c r="C49" s="70">
        <v>0</v>
      </c>
      <c r="D49" s="71">
        <v>0</v>
      </c>
      <c r="E49" s="26">
        <v>0</v>
      </c>
      <c r="F49" s="77">
        <v>0</v>
      </c>
      <c r="G49" s="70">
        <v>0</v>
      </c>
      <c r="H49" s="71">
        <v>0</v>
      </c>
      <c r="I49" s="26">
        <v>0</v>
      </c>
      <c r="J49" s="77">
        <v>0</v>
      </c>
      <c r="K49" s="70">
        <v>0</v>
      </c>
      <c r="L49" s="71">
        <v>0</v>
      </c>
      <c r="M49" s="26">
        <v>0</v>
      </c>
      <c r="N49" s="68">
        <v>0</v>
      </c>
      <c r="O49" s="65"/>
    </row>
    <row r="50" spans="1:15" ht="19.899999999999999" customHeight="1" x14ac:dyDescent="0.35">
      <c r="A50" s="951"/>
      <c r="B50" s="262" t="s">
        <v>131</v>
      </c>
      <c r="C50" s="70">
        <v>0</v>
      </c>
      <c r="D50" s="71">
        <v>0</v>
      </c>
      <c r="E50" s="26">
        <v>0</v>
      </c>
      <c r="F50" s="77">
        <v>0</v>
      </c>
      <c r="G50" s="70">
        <v>0</v>
      </c>
      <c r="H50" s="71">
        <v>0</v>
      </c>
      <c r="I50" s="26">
        <v>0</v>
      </c>
      <c r="J50" s="77">
        <v>0</v>
      </c>
      <c r="K50" s="70">
        <v>0</v>
      </c>
      <c r="L50" s="71">
        <v>0</v>
      </c>
      <c r="M50" s="26">
        <v>0</v>
      </c>
      <c r="N50" s="68">
        <v>0</v>
      </c>
      <c r="O50" s="65"/>
    </row>
    <row r="51" spans="1:15" ht="19.899999999999999" customHeight="1" x14ac:dyDescent="0.35">
      <c r="A51" s="951"/>
      <c r="B51" s="262" t="s">
        <v>99</v>
      </c>
      <c r="C51" s="70">
        <v>0</v>
      </c>
      <c r="D51" s="71">
        <v>0</v>
      </c>
      <c r="E51" s="26">
        <v>0</v>
      </c>
      <c r="F51" s="77">
        <v>0</v>
      </c>
      <c r="G51" s="70">
        <v>0</v>
      </c>
      <c r="H51" s="71">
        <v>0</v>
      </c>
      <c r="I51" s="26">
        <v>0</v>
      </c>
      <c r="J51" s="77">
        <v>0</v>
      </c>
      <c r="K51" s="70">
        <v>0</v>
      </c>
      <c r="L51" s="71">
        <v>0</v>
      </c>
      <c r="M51" s="26">
        <v>0</v>
      </c>
      <c r="N51" s="68">
        <v>0</v>
      </c>
      <c r="O51" s="65"/>
    </row>
    <row r="52" spans="1:15" ht="19.899999999999999" customHeight="1" x14ac:dyDescent="0.35">
      <c r="A52" s="951"/>
      <c r="B52" s="252" t="s">
        <v>97</v>
      </c>
      <c r="C52" s="63">
        <v>0</v>
      </c>
      <c r="D52" s="74">
        <v>0</v>
      </c>
      <c r="E52" s="58">
        <v>0</v>
      </c>
      <c r="F52" s="81">
        <v>0</v>
      </c>
      <c r="G52" s="63">
        <v>0</v>
      </c>
      <c r="H52" s="74">
        <v>0</v>
      </c>
      <c r="I52" s="58">
        <v>0</v>
      </c>
      <c r="J52" s="81">
        <v>0</v>
      </c>
      <c r="K52" s="63">
        <v>0</v>
      </c>
      <c r="L52" s="74">
        <v>0</v>
      </c>
      <c r="M52" s="58">
        <v>0</v>
      </c>
      <c r="N52" s="73">
        <v>0</v>
      </c>
      <c r="O52" s="65"/>
    </row>
    <row r="53" spans="1:15" ht="39.75" customHeight="1" x14ac:dyDescent="0.35">
      <c r="A53" s="952"/>
      <c r="B53" s="380" t="s">
        <v>27</v>
      </c>
      <c r="C53" s="381">
        <f>SUM(C37:C52)</f>
        <v>1050</v>
      </c>
      <c r="D53" s="382">
        <f>SUM(D37:D52)</f>
        <v>1050</v>
      </c>
      <c r="E53" s="341">
        <f>SUM(E37:E52)</f>
        <v>894</v>
      </c>
      <c r="F53" s="346">
        <f>E53/D53</f>
        <v>0.85142857142857142</v>
      </c>
      <c r="G53" s="381">
        <f>SUM(G37:G52)</f>
        <v>25</v>
      </c>
      <c r="H53" s="382">
        <f>SUM(H37:H52)</f>
        <v>25</v>
      </c>
      <c r="I53" s="341">
        <f>SUM(I37:I52)</f>
        <v>17</v>
      </c>
      <c r="J53" s="346">
        <f>I53/G53</f>
        <v>0.68</v>
      </c>
      <c r="K53" s="381">
        <f>SUM(K37:K52)</f>
        <v>25703.4</v>
      </c>
      <c r="L53" s="382">
        <f>SUM(L37:L52)</f>
        <v>25703.4</v>
      </c>
      <c r="M53" s="341">
        <f>SUM(M37:M52)</f>
        <v>25600</v>
      </c>
      <c r="N53" s="384">
        <f>M53/K53</f>
        <v>0.99597718589758544</v>
      </c>
      <c r="O53" s="65"/>
    </row>
    <row r="54" spans="1:15" ht="19.899999999999999" customHeight="1" x14ac:dyDescent="0.35">
      <c r="A54" s="950" t="s">
        <v>24</v>
      </c>
      <c r="B54" s="260" t="s">
        <v>2</v>
      </c>
      <c r="C54" s="67">
        <v>0</v>
      </c>
      <c r="D54" s="75">
        <v>0</v>
      </c>
      <c r="E54" s="24">
        <v>0</v>
      </c>
      <c r="F54" s="76">
        <v>0</v>
      </c>
      <c r="G54" s="67">
        <v>0</v>
      </c>
      <c r="H54" s="75">
        <v>0</v>
      </c>
      <c r="I54" s="24">
        <v>0</v>
      </c>
      <c r="J54" s="76">
        <v>0</v>
      </c>
      <c r="K54" s="67">
        <v>0</v>
      </c>
      <c r="L54" s="75">
        <v>0</v>
      </c>
      <c r="M54" s="24">
        <v>0</v>
      </c>
      <c r="N54" s="76">
        <v>0</v>
      </c>
      <c r="O54" s="65"/>
    </row>
    <row r="55" spans="1:15" ht="19.899999999999999" customHeight="1" x14ac:dyDescent="0.35">
      <c r="A55" s="951"/>
      <c r="B55" s="262" t="s">
        <v>11</v>
      </c>
      <c r="C55" s="70">
        <v>10</v>
      </c>
      <c r="D55" s="71">
        <v>10</v>
      </c>
      <c r="E55" s="26">
        <v>6</v>
      </c>
      <c r="F55" s="77">
        <f>E55/D55</f>
        <v>0.6</v>
      </c>
      <c r="G55" s="70">
        <v>0</v>
      </c>
      <c r="H55" s="71">
        <v>0</v>
      </c>
      <c r="I55" s="26">
        <v>0</v>
      </c>
      <c r="J55" s="68">
        <v>0</v>
      </c>
      <c r="K55" s="70">
        <v>0</v>
      </c>
      <c r="L55" s="71">
        <v>0</v>
      </c>
      <c r="M55" s="26">
        <v>0</v>
      </c>
      <c r="N55" s="77">
        <v>0</v>
      </c>
      <c r="O55" s="65"/>
    </row>
    <row r="56" spans="1:15" ht="19.899999999999999" customHeight="1" x14ac:dyDescent="0.35">
      <c r="A56" s="951"/>
      <c r="B56" s="262" t="s">
        <v>3</v>
      </c>
      <c r="C56" s="70">
        <v>0</v>
      </c>
      <c r="D56" s="71">
        <v>0</v>
      </c>
      <c r="E56" s="26">
        <v>0</v>
      </c>
      <c r="F56" s="77">
        <v>0</v>
      </c>
      <c r="G56" s="70">
        <v>0</v>
      </c>
      <c r="H56" s="71">
        <v>0</v>
      </c>
      <c r="I56" s="26">
        <v>0</v>
      </c>
      <c r="J56" s="77">
        <v>0</v>
      </c>
      <c r="K56" s="70">
        <v>0</v>
      </c>
      <c r="L56" s="71">
        <v>0</v>
      </c>
      <c r="M56" s="26">
        <v>0</v>
      </c>
      <c r="N56" s="77">
        <v>0</v>
      </c>
      <c r="O56" s="65"/>
    </row>
    <row r="57" spans="1:15" ht="19.899999999999999" customHeight="1" x14ac:dyDescent="0.35">
      <c r="A57" s="951"/>
      <c r="B57" s="262" t="s">
        <v>4</v>
      </c>
      <c r="C57" s="70">
        <v>0</v>
      </c>
      <c r="D57" s="71">
        <v>0</v>
      </c>
      <c r="E57" s="26">
        <v>0</v>
      </c>
      <c r="F57" s="77">
        <v>0</v>
      </c>
      <c r="G57" s="70">
        <v>0</v>
      </c>
      <c r="H57" s="71">
        <v>0</v>
      </c>
      <c r="I57" s="26">
        <v>0</v>
      </c>
      <c r="J57" s="77">
        <v>0</v>
      </c>
      <c r="K57" s="70">
        <v>0</v>
      </c>
      <c r="L57" s="71">
        <v>0</v>
      </c>
      <c r="M57" s="26">
        <v>0</v>
      </c>
      <c r="N57" s="77">
        <v>0</v>
      </c>
      <c r="O57" s="65"/>
    </row>
    <row r="58" spans="1:15" ht="19.899999999999999" customHeight="1" x14ac:dyDescent="0.35">
      <c r="A58" s="951"/>
      <c r="B58" s="262" t="s">
        <v>32</v>
      </c>
      <c r="C58" s="70">
        <v>0</v>
      </c>
      <c r="D58" s="71">
        <v>0</v>
      </c>
      <c r="E58" s="26">
        <v>185</v>
      </c>
      <c r="F58" s="77">
        <v>0</v>
      </c>
      <c r="G58" s="70">
        <v>60</v>
      </c>
      <c r="H58" s="71">
        <v>60</v>
      </c>
      <c r="I58" s="26">
        <v>35</v>
      </c>
      <c r="J58" s="77">
        <f>I58/H58</f>
        <v>0.58333333333333337</v>
      </c>
      <c r="K58" s="70">
        <v>0</v>
      </c>
      <c r="L58" s="71">
        <v>0</v>
      </c>
      <c r="M58" s="26">
        <v>186</v>
      </c>
      <c r="N58" s="77">
        <v>0</v>
      </c>
      <c r="O58" s="65"/>
    </row>
    <row r="59" spans="1:15" ht="19.899999999999999" customHeight="1" x14ac:dyDescent="0.35">
      <c r="A59" s="951"/>
      <c r="B59" s="262" t="s">
        <v>30</v>
      </c>
      <c r="C59" s="70">
        <v>0</v>
      </c>
      <c r="D59" s="71">
        <v>0</v>
      </c>
      <c r="E59" s="26">
        <v>0</v>
      </c>
      <c r="F59" s="77">
        <v>0</v>
      </c>
      <c r="G59" s="70">
        <v>0</v>
      </c>
      <c r="H59" s="71">
        <v>0</v>
      </c>
      <c r="I59" s="26">
        <v>0</v>
      </c>
      <c r="J59" s="77">
        <v>0</v>
      </c>
      <c r="K59" s="70">
        <v>0</v>
      </c>
      <c r="L59" s="71">
        <v>0</v>
      </c>
      <c r="M59" s="26">
        <v>0</v>
      </c>
      <c r="N59" s="77">
        <v>0</v>
      </c>
      <c r="O59" s="65"/>
    </row>
    <row r="60" spans="1:15" ht="19.899999999999999" customHeight="1" x14ac:dyDescent="0.35">
      <c r="A60" s="951"/>
      <c r="B60" s="262" t="s">
        <v>194</v>
      </c>
      <c r="C60" s="70">
        <v>0</v>
      </c>
      <c r="D60" s="71">
        <v>0</v>
      </c>
      <c r="E60" s="26">
        <v>0</v>
      </c>
      <c r="F60" s="77">
        <v>0</v>
      </c>
      <c r="G60" s="70">
        <v>0</v>
      </c>
      <c r="H60" s="71">
        <v>0</v>
      </c>
      <c r="I60" s="26">
        <v>0</v>
      </c>
      <c r="J60" s="77">
        <v>0</v>
      </c>
      <c r="K60" s="70">
        <v>0</v>
      </c>
      <c r="L60" s="71">
        <v>0</v>
      </c>
      <c r="M60" s="26">
        <v>0</v>
      </c>
      <c r="N60" s="77">
        <v>0</v>
      </c>
      <c r="O60" s="65"/>
    </row>
    <row r="61" spans="1:15" ht="19.899999999999999" customHeight="1" x14ac:dyDescent="0.35">
      <c r="A61" s="951"/>
      <c r="B61" s="262" t="s">
        <v>5</v>
      </c>
      <c r="C61" s="70">
        <v>0</v>
      </c>
      <c r="D61" s="71">
        <v>0</v>
      </c>
      <c r="E61" s="26">
        <v>0</v>
      </c>
      <c r="F61" s="77">
        <v>0</v>
      </c>
      <c r="G61" s="70">
        <v>0</v>
      </c>
      <c r="H61" s="71">
        <v>0</v>
      </c>
      <c r="I61" s="26">
        <v>0</v>
      </c>
      <c r="J61" s="77">
        <v>0</v>
      </c>
      <c r="K61" s="70">
        <v>0</v>
      </c>
      <c r="L61" s="71">
        <v>0</v>
      </c>
      <c r="M61" s="26">
        <v>0</v>
      </c>
      <c r="N61" s="77">
        <v>0</v>
      </c>
      <c r="O61" s="65"/>
    </row>
    <row r="62" spans="1:15" ht="19.899999999999999" customHeight="1" x14ac:dyDescent="0.35">
      <c r="A62" s="951"/>
      <c r="B62" s="262" t="s">
        <v>31</v>
      </c>
      <c r="C62" s="70">
        <v>0</v>
      </c>
      <c r="D62" s="71">
        <v>0</v>
      </c>
      <c r="E62" s="26">
        <v>0</v>
      </c>
      <c r="F62" s="77">
        <v>0</v>
      </c>
      <c r="G62" s="70">
        <v>0</v>
      </c>
      <c r="H62" s="71">
        <v>0</v>
      </c>
      <c r="I62" s="26">
        <v>0</v>
      </c>
      <c r="J62" s="77">
        <v>0</v>
      </c>
      <c r="K62" s="70">
        <v>0</v>
      </c>
      <c r="L62" s="71">
        <v>0</v>
      </c>
      <c r="M62" s="26">
        <v>0</v>
      </c>
      <c r="N62" s="77">
        <v>0</v>
      </c>
      <c r="O62" s="65"/>
    </row>
    <row r="63" spans="1:15" ht="19.899999999999999" customHeight="1" x14ac:dyDescent="0.35">
      <c r="A63" s="951"/>
      <c r="B63" s="303" t="s">
        <v>101</v>
      </c>
      <c r="C63" s="90">
        <v>0</v>
      </c>
      <c r="D63" s="91">
        <v>0</v>
      </c>
      <c r="E63" s="312">
        <v>0</v>
      </c>
      <c r="F63" s="89">
        <v>0</v>
      </c>
      <c r="G63" s="90">
        <v>0</v>
      </c>
      <c r="H63" s="91">
        <v>0</v>
      </c>
      <c r="I63" s="312">
        <v>0</v>
      </c>
      <c r="J63" s="89">
        <v>0</v>
      </c>
      <c r="K63" s="70">
        <v>0</v>
      </c>
      <c r="L63" s="71">
        <v>0</v>
      </c>
      <c r="M63" s="26">
        <v>0</v>
      </c>
      <c r="N63" s="89">
        <v>0</v>
      </c>
      <c r="O63" s="65"/>
    </row>
    <row r="64" spans="1:15" ht="19.899999999999999" customHeight="1" x14ac:dyDescent="0.35">
      <c r="A64" s="951"/>
      <c r="B64" s="79" t="s">
        <v>386</v>
      </c>
      <c r="C64" s="90">
        <v>0</v>
      </c>
      <c r="D64" s="91">
        <v>0</v>
      </c>
      <c r="E64" s="312">
        <v>0</v>
      </c>
      <c r="F64" s="89">
        <v>0</v>
      </c>
      <c r="G64" s="90">
        <v>0</v>
      </c>
      <c r="H64" s="91">
        <v>0</v>
      </c>
      <c r="I64" s="312">
        <v>0</v>
      </c>
      <c r="J64" s="89">
        <v>0</v>
      </c>
      <c r="K64" s="70">
        <v>0</v>
      </c>
      <c r="L64" s="71">
        <v>0</v>
      </c>
      <c r="M64" s="26">
        <v>0</v>
      </c>
      <c r="N64" s="89">
        <v>0</v>
      </c>
      <c r="O64" s="65"/>
    </row>
    <row r="65" spans="1:15" ht="39.950000000000003" customHeight="1" x14ac:dyDescent="0.35">
      <c r="A65" s="951"/>
      <c r="B65" s="385" t="s">
        <v>27</v>
      </c>
      <c r="C65" s="381">
        <f>SUM(C54:C63)</f>
        <v>10</v>
      </c>
      <c r="D65" s="382">
        <f>SUM(D54:D63)</f>
        <v>10</v>
      </c>
      <c r="E65" s="341">
        <f>SUM(E54:E63)</f>
        <v>191</v>
      </c>
      <c r="F65" s="346">
        <v>0</v>
      </c>
      <c r="G65" s="381">
        <f>SUM(G54:G63)</f>
        <v>60</v>
      </c>
      <c r="H65" s="382">
        <f>SUM(H54:H63)</f>
        <v>60</v>
      </c>
      <c r="I65" s="341">
        <f>SUM(I54:I63)</f>
        <v>35</v>
      </c>
      <c r="J65" s="346">
        <f>I65/H65</f>
        <v>0.58333333333333337</v>
      </c>
      <c r="K65" s="381">
        <f>SUM(K54:K63)</f>
        <v>0</v>
      </c>
      <c r="L65" s="387">
        <f>SUM(L54:L63)</f>
        <v>0</v>
      </c>
      <c r="M65" s="388">
        <f>SUM(M54:M63)</f>
        <v>186</v>
      </c>
      <c r="N65" s="389">
        <v>0</v>
      </c>
      <c r="O65" s="65"/>
    </row>
    <row r="66" spans="1:15" ht="80.25" customHeight="1" x14ac:dyDescent="0.35">
      <c r="A66" s="1026" t="s">
        <v>520</v>
      </c>
      <c r="B66" s="1026"/>
      <c r="C66" s="1026"/>
      <c r="D66" s="1026"/>
      <c r="E66" s="1026"/>
      <c r="F66" s="1026"/>
      <c r="G66" s="1026"/>
      <c r="H66" s="1026"/>
      <c r="I66" s="1026"/>
      <c r="J66" s="1026"/>
      <c r="K66" s="1026"/>
      <c r="L66" s="1026"/>
      <c r="M66" s="1032" t="s">
        <v>385</v>
      </c>
      <c r="N66" s="1032"/>
      <c r="O66" s="65"/>
    </row>
    <row r="67" spans="1:15" ht="36" customHeight="1" x14ac:dyDescent="0.35">
      <c r="A67" s="969" t="s">
        <v>382</v>
      </c>
      <c r="B67" s="1011"/>
      <c r="C67" s="983" t="s">
        <v>383</v>
      </c>
      <c r="D67" s="984"/>
      <c r="E67" s="984"/>
      <c r="F67" s="968"/>
      <c r="G67" s="983" t="s">
        <v>344</v>
      </c>
      <c r="H67" s="984"/>
      <c r="I67" s="984"/>
      <c r="J67" s="968"/>
      <c r="K67" s="983" t="s">
        <v>148</v>
      </c>
      <c r="L67" s="984"/>
      <c r="M67" s="984"/>
      <c r="N67" s="968"/>
    </row>
    <row r="68" spans="1:15" ht="32.450000000000003" customHeight="1" x14ac:dyDescent="0.35">
      <c r="A68" s="1011"/>
      <c r="B68" s="1011"/>
      <c r="C68" s="254" t="s">
        <v>289</v>
      </c>
      <c r="D68" s="255" t="s">
        <v>290</v>
      </c>
      <c r="E68" s="255" t="s">
        <v>15</v>
      </c>
      <c r="F68" s="213" t="s">
        <v>16</v>
      </c>
      <c r="G68" s="254" t="s">
        <v>289</v>
      </c>
      <c r="H68" s="255" t="s">
        <v>290</v>
      </c>
      <c r="I68" s="255" t="s">
        <v>15</v>
      </c>
      <c r="J68" s="213" t="s">
        <v>16</v>
      </c>
      <c r="K68" s="254" t="s">
        <v>289</v>
      </c>
      <c r="L68" s="255" t="s">
        <v>290</v>
      </c>
      <c r="M68" s="255" t="s">
        <v>15</v>
      </c>
      <c r="N68" s="213" t="s">
        <v>16</v>
      </c>
    </row>
    <row r="69" spans="1:15" ht="19.899999999999999" customHeight="1" x14ac:dyDescent="0.35">
      <c r="A69" s="950" t="s">
        <v>23</v>
      </c>
      <c r="B69" s="260" t="s">
        <v>34</v>
      </c>
      <c r="C69" s="67">
        <v>0</v>
      </c>
      <c r="D69" s="69">
        <v>0</v>
      </c>
      <c r="E69" s="57">
        <v>0</v>
      </c>
      <c r="F69" s="68">
        <v>0</v>
      </c>
      <c r="G69" s="67">
        <v>0</v>
      </c>
      <c r="H69" s="69">
        <v>0</v>
      </c>
      <c r="I69" s="57">
        <v>0</v>
      </c>
      <c r="J69" s="68">
        <v>0</v>
      </c>
      <c r="K69" s="67">
        <v>0</v>
      </c>
      <c r="L69" s="69">
        <v>0</v>
      </c>
      <c r="M69" s="57">
        <v>0</v>
      </c>
      <c r="N69" s="68">
        <v>0</v>
      </c>
    </row>
    <row r="70" spans="1:15" ht="19.899999999999999" customHeight="1" x14ac:dyDescent="0.35">
      <c r="A70" s="951"/>
      <c r="B70" s="262" t="s">
        <v>35</v>
      </c>
      <c r="C70" s="70">
        <v>0</v>
      </c>
      <c r="D70" s="71">
        <v>0</v>
      </c>
      <c r="E70" s="26">
        <v>0</v>
      </c>
      <c r="F70" s="77">
        <v>0</v>
      </c>
      <c r="G70" s="70">
        <v>0</v>
      </c>
      <c r="H70" s="71">
        <v>0</v>
      </c>
      <c r="I70" s="26">
        <v>0</v>
      </c>
      <c r="J70" s="77">
        <v>0</v>
      </c>
      <c r="K70" s="70">
        <v>0</v>
      </c>
      <c r="L70" s="71">
        <v>0</v>
      </c>
      <c r="M70" s="26">
        <v>0</v>
      </c>
      <c r="N70" s="77">
        <v>0</v>
      </c>
    </row>
    <row r="71" spans="1:15" ht="19.899999999999999" customHeight="1" x14ac:dyDescent="0.35">
      <c r="A71" s="951"/>
      <c r="B71" s="264" t="s">
        <v>28</v>
      </c>
      <c r="C71" s="70">
        <v>0</v>
      </c>
      <c r="D71" s="71">
        <v>0</v>
      </c>
      <c r="E71" s="26">
        <v>0</v>
      </c>
      <c r="F71" s="77">
        <v>0</v>
      </c>
      <c r="G71" s="70">
        <v>0</v>
      </c>
      <c r="H71" s="71">
        <v>0</v>
      </c>
      <c r="I71" s="26">
        <v>0</v>
      </c>
      <c r="J71" s="77">
        <v>0</v>
      </c>
      <c r="K71" s="70">
        <v>0</v>
      </c>
      <c r="L71" s="71">
        <v>0</v>
      </c>
      <c r="M71" s="26">
        <v>0</v>
      </c>
      <c r="N71" s="77">
        <v>0</v>
      </c>
    </row>
    <row r="72" spans="1:15" ht="19.899999999999999" customHeight="1" x14ac:dyDescent="0.35">
      <c r="A72" s="951"/>
      <c r="B72" s="262" t="s">
        <v>6</v>
      </c>
      <c r="C72" s="70">
        <v>0</v>
      </c>
      <c r="D72" s="71">
        <v>0</v>
      </c>
      <c r="E72" s="26">
        <v>0</v>
      </c>
      <c r="F72" s="68">
        <v>0</v>
      </c>
      <c r="G72" s="70">
        <v>0</v>
      </c>
      <c r="H72" s="71">
        <v>0</v>
      </c>
      <c r="I72" s="26">
        <v>0</v>
      </c>
      <c r="J72" s="68">
        <v>0</v>
      </c>
      <c r="K72" s="70">
        <v>300</v>
      </c>
      <c r="L72" s="71">
        <v>300</v>
      </c>
      <c r="M72" s="26">
        <v>199</v>
      </c>
      <c r="N72" s="68">
        <f>M72/L72</f>
        <v>0.66333333333333333</v>
      </c>
    </row>
    <row r="73" spans="1:15" ht="19.899999999999999" customHeight="1" x14ac:dyDescent="0.35">
      <c r="A73" s="951"/>
      <c r="B73" s="262" t="s">
        <v>7</v>
      </c>
      <c r="C73" s="70">
        <v>0</v>
      </c>
      <c r="D73" s="71">
        <v>0</v>
      </c>
      <c r="E73" s="26">
        <v>0</v>
      </c>
      <c r="F73" s="68">
        <v>0</v>
      </c>
      <c r="G73" s="70">
        <v>0</v>
      </c>
      <c r="H73" s="71">
        <v>0</v>
      </c>
      <c r="I73" s="26">
        <v>0</v>
      </c>
      <c r="J73" s="68">
        <v>0</v>
      </c>
      <c r="K73" s="70">
        <v>0</v>
      </c>
      <c r="L73" s="71">
        <v>0</v>
      </c>
      <c r="M73" s="26">
        <v>0</v>
      </c>
      <c r="N73" s="68">
        <v>0</v>
      </c>
    </row>
    <row r="74" spans="1:15" ht="19.899999999999999" customHeight="1" x14ac:dyDescent="0.35">
      <c r="A74" s="951"/>
      <c r="B74" s="262" t="s">
        <v>8</v>
      </c>
      <c r="C74" s="70">
        <v>0</v>
      </c>
      <c r="D74" s="71">
        <v>0</v>
      </c>
      <c r="E74" s="26">
        <v>0</v>
      </c>
      <c r="F74" s="68">
        <v>0</v>
      </c>
      <c r="G74" s="70">
        <v>0</v>
      </c>
      <c r="H74" s="71">
        <v>0</v>
      </c>
      <c r="I74" s="26">
        <v>0</v>
      </c>
      <c r="J74" s="68">
        <v>0</v>
      </c>
      <c r="K74" s="70">
        <v>0</v>
      </c>
      <c r="L74" s="71">
        <v>0</v>
      </c>
      <c r="M74" s="26">
        <v>0</v>
      </c>
      <c r="N74" s="68">
        <v>0</v>
      </c>
    </row>
    <row r="75" spans="1:15" ht="19.899999999999999" customHeight="1" x14ac:dyDescent="0.35">
      <c r="A75" s="951"/>
      <c r="B75" s="262" t="s">
        <v>9</v>
      </c>
      <c r="C75" s="70">
        <v>0</v>
      </c>
      <c r="D75" s="71">
        <v>0</v>
      </c>
      <c r="E75" s="26">
        <v>0</v>
      </c>
      <c r="F75" s="68">
        <v>0</v>
      </c>
      <c r="G75" s="70">
        <v>0</v>
      </c>
      <c r="H75" s="71">
        <v>0</v>
      </c>
      <c r="I75" s="26">
        <v>0</v>
      </c>
      <c r="J75" s="68">
        <v>0</v>
      </c>
      <c r="K75" s="70">
        <v>200</v>
      </c>
      <c r="L75" s="71">
        <v>200</v>
      </c>
      <c r="M75" s="26">
        <v>0</v>
      </c>
      <c r="N75" s="68">
        <f>M75/L75</f>
        <v>0</v>
      </c>
    </row>
    <row r="76" spans="1:15" ht="19.899999999999999" customHeight="1" x14ac:dyDescent="0.35">
      <c r="A76" s="951"/>
      <c r="B76" s="262" t="s">
        <v>129</v>
      </c>
      <c r="C76" s="70">
        <v>0</v>
      </c>
      <c r="D76" s="71">
        <v>0</v>
      </c>
      <c r="E76" s="26">
        <v>0</v>
      </c>
      <c r="F76" s="68">
        <v>0</v>
      </c>
      <c r="G76" s="70">
        <v>0</v>
      </c>
      <c r="H76" s="71">
        <v>0</v>
      </c>
      <c r="I76" s="26">
        <v>0</v>
      </c>
      <c r="J76" s="68">
        <v>0</v>
      </c>
      <c r="K76" s="70">
        <v>0</v>
      </c>
      <c r="L76" s="71">
        <v>0</v>
      </c>
      <c r="M76" s="26">
        <v>0</v>
      </c>
      <c r="N76" s="68">
        <v>0</v>
      </c>
    </row>
    <row r="77" spans="1:15" ht="19.899999999999999" customHeight="1" x14ac:dyDescent="0.35">
      <c r="A77" s="951"/>
      <c r="B77" s="262" t="s">
        <v>130</v>
      </c>
      <c r="C77" s="70">
        <v>0</v>
      </c>
      <c r="D77" s="71">
        <v>0</v>
      </c>
      <c r="E77" s="26">
        <v>0</v>
      </c>
      <c r="F77" s="68">
        <v>0</v>
      </c>
      <c r="G77" s="70">
        <v>0</v>
      </c>
      <c r="H77" s="71">
        <v>0</v>
      </c>
      <c r="I77" s="26">
        <v>0</v>
      </c>
      <c r="J77" s="68">
        <v>0</v>
      </c>
      <c r="K77" s="70">
        <v>0</v>
      </c>
      <c r="L77" s="71">
        <v>0</v>
      </c>
      <c r="M77" s="26">
        <v>0</v>
      </c>
      <c r="N77" s="68">
        <v>0</v>
      </c>
    </row>
    <row r="78" spans="1:15" ht="19.899999999999999" customHeight="1" x14ac:dyDescent="0.35">
      <c r="A78" s="951"/>
      <c r="B78" s="262" t="s">
        <v>29</v>
      </c>
      <c r="C78" s="70">
        <v>0</v>
      </c>
      <c r="D78" s="71">
        <v>0</v>
      </c>
      <c r="E78" s="26">
        <v>0</v>
      </c>
      <c r="F78" s="68">
        <v>0</v>
      </c>
      <c r="G78" s="70">
        <v>0</v>
      </c>
      <c r="H78" s="71">
        <v>0</v>
      </c>
      <c r="I78" s="26">
        <v>0</v>
      </c>
      <c r="J78" s="68">
        <v>0</v>
      </c>
      <c r="K78" s="70">
        <v>200</v>
      </c>
      <c r="L78" s="71">
        <v>200</v>
      </c>
      <c r="M78" s="26">
        <v>0</v>
      </c>
      <c r="N78" s="68">
        <f>M78/L78</f>
        <v>0</v>
      </c>
    </row>
    <row r="79" spans="1:15" ht="19.899999999999999" customHeight="1" x14ac:dyDescent="0.35">
      <c r="A79" s="951"/>
      <c r="B79" s="262" t="s">
        <v>10</v>
      </c>
      <c r="C79" s="70">
        <v>0</v>
      </c>
      <c r="D79" s="87">
        <v>0</v>
      </c>
      <c r="E79" s="87">
        <v>0</v>
      </c>
      <c r="F79" s="68">
        <v>0</v>
      </c>
      <c r="G79" s="70">
        <v>0</v>
      </c>
      <c r="H79" s="87">
        <v>0</v>
      </c>
      <c r="I79" s="87">
        <v>0</v>
      </c>
      <c r="J79" s="68">
        <v>0</v>
      </c>
      <c r="K79" s="70">
        <v>0</v>
      </c>
      <c r="L79" s="87">
        <v>0</v>
      </c>
      <c r="M79" s="87">
        <v>0</v>
      </c>
      <c r="N79" s="68">
        <v>0</v>
      </c>
    </row>
    <row r="80" spans="1:15" ht="19.899999999999999" customHeight="1" x14ac:dyDescent="0.35">
      <c r="A80" s="951"/>
      <c r="B80" s="262" t="s">
        <v>102</v>
      </c>
      <c r="C80" s="70">
        <v>0</v>
      </c>
      <c r="D80" s="87">
        <v>0</v>
      </c>
      <c r="E80" s="87">
        <v>0</v>
      </c>
      <c r="F80" s="68">
        <v>0</v>
      </c>
      <c r="G80" s="70">
        <v>0</v>
      </c>
      <c r="H80" s="87">
        <v>0</v>
      </c>
      <c r="I80" s="87">
        <v>0</v>
      </c>
      <c r="J80" s="68">
        <v>0</v>
      </c>
      <c r="K80" s="70">
        <v>0</v>
      </c>
      <c r="L80" s="87">
        <v>0</v>
      </c>
      <c r="M80" s="87">
        <v>0</v>
      </c>
      <c r="N80" s="68">
        <v>0</v>
      </c>
    </row>
    <row r="81" spans="1:14" ht="19.899999999999999" customHeight="1" x14ac:dyDescent="0.35">
      <c r="A81" s="951"/>
      <c r="B81" s="262" t="s">
        <v>378</v>
      </c>
      <c r="C81" s="70">
        <v>0</v>
      </c>
      <c r="D81" s="71">
        <v>0</v>
      </c>
      <c r="E81" s="26">
        <v>0</v>
      </c>
      <c r="F81" s="68">
        <v>0</v>
      </c>
      <c r="G81" s="70">
        <v>0</v>
      </c>
      <c r="H81" s="71">
        <v>0</v>
      </c>
      <c r="I81" s="26">
        <v>0</v>
      </c>
      <c r="J81" s="68">
        <v>0</v>
      </c>
      <c r="K81" s="70">
        <v>0</v>
      </c>
      <c r="L81" s="71">
        <v>0</v>
      </c>
      <c r="M81" s="26">
        <v>1707</v>
      </c>
      <c r="N81" s="68">
        <v>0</v>
      </c>
    </row>
    <row r="82" spans="1:14" ht="19.899999999999999" customHeight="1" x14ac:dyDescent="0.35">
      <c r="A82" s="951"/>
      <c r="B82" s="262" t="s">
        <v>131</v>
      </c>
      <c r="C82" s="70">
        <v>0</v>
      </c>
      <c r="D82" s="71">
        <v>0</v>
      </c>
      <c r="E82" s="26">
        <v>0</v>
      </c>
      <c r="F82" s="77">
        <v>0</v>
      </c>
      <c r="G82" s="70">
        <v>0</v>
      </c>
      <c r="H82" s="71">
        <v>0</v>
      </c>
      <c r="I82" s="26">
        <v>0</v>
      </c>
      <c r="J82" s="77">
        <v>0</v>
      </c>
      <c r="K82" s="70">
        <v>0</v>
      </c>
      <c r="L82" s="71">
        <v>0</v>
      </c>
      <c r="M82" s="26">
        <v>0</v>
      </c>
      <c r="N82" s="77">
        <v>0</v>
      </c>
    </row>
    <row r="83" spans="1:14" ht="19.899999999999999" customHeight="1" x14ac:dyDescent="0.35">
      <c r="A83" s="951"/>
      <c r="B83" s="262" t="s">
        <v>99</v>
      </c>
      <c r="C83" s="70">
        <v>0</v>
      </c>
      <c r="D83" s="71">
        <v>0</v>
      </c>
      <c r="E83" s="26">
        <v>0</v>
      </c>
      <c r="F83" s="77">
        <v>0</v>
      </c>
      <c r="G83" s="70">
        <v>0</v>
      </c>
      <c r="H83" s="71">
        <v>0</v>
      </c>
      <c r="I83" s="26">
        <v>0</v>
      </c>
      <c r="J83" s="77">
        <v>0</v>
      </c>
      <c r="K83" s="70">
        <v>1800</v>
      </c>
      <c r="L83" s="71">
        <v>6800</v>
      </c>
      <c r="M83" s="26">
        <v>0</v>
      </c>
      <c r="N83" s="77">
        <f>M83/L83</f>
        <v>0</v>
      </c>
    </row>
    <row r="84" spans="1:14" ht="19.899999999999999" customHeight="1" x14ac:dyDescent="0.35">
      <c r="A84" s="951"/>
      <c r="B84" s="79" t="s">
        <v>97</v>
      </c>
      <c r="C84" s="63">
        <v>0</v>
      </c>
      <c r="D84" s="74">
        <v>0</v>
      </c>
      <c r="E84" s="58">
        <v>0</v>
      </c>
      <c r="F84" s="88">
        <v>0</v>
      </c>
      <c r="G84" s="63">
        <v>0</v>
      </c>
      <c r="H84" s="74">
        <v>0</v>
      </c>
      <c r="I84" s="58">
        <v>0</v>
      </c>
      <c r="J84" s="88">
        <v>0</v>
      </c>
      <c r="K84" s="63">
        <v>0</v>
      </c>
      <c r="L84" s="74">
        <v>0</v>
      </c>
      <c r="M84" s="58">
        <v>0</v>
      </c>
      <c r="N84" s="88">
        <v>0</v>
      </c>
    </row>
    <row r="85" spans="1:14" ht="38.25" customHeight="1" x14ac:dyDescent="0.35">
      <c r="A85" s="952"/>
      <c r="B85" s="385" t="s">
        <v>27</v>
      </c>
      <c r="C85" s="381">
        <f>SUM(C69:C84)</f>
        <v>0</v>
      </c>
      <c r="D85" s="382">
        <f>SUM(D69:D84)</f>
        <v>0</v>
      </c>
      <c r="E85" s="341">
        <f>SUM(E69:E84)</f>
        <v>0</v>
      </c>
      <c r="F85" s="346">
        <v>0</v>
      </c>
      <c r="G85" s="381">
        <f>SUM(G69:G84)</f>
        <v>0</v>
      </c>
      <c r="H85" s="382">
        <f>SUM(H69:H84)</f>
        <v>0</v>
      </c>
      <c r="I85" s="341">
        <f>SUM(I69:I84)</f>
        <v>0</v>
      </c>
      <c r="J85" s="346">
        <v>0</v>
      </c>
      <c r="K85" s="381">
        <f>SUM(K69:K84)</f>
        <v>2500</v>
      </c>
      <c r="L85" s="382">
        <f>SUM(L69:L84)</f>
        <v>7500</v>
      </c>
      <c r="M85" s="341">
        <f>SUM(M69:M84)</f>
        <v>1906</v>
      </c>
      <c r="N85" s="346">
        <f>M85/L85</f>
        <v>0.25413333333333332</v>
      </c>
    </row>
    <row r="86" spans="1:14" ht="19.899999999999999" customHeight="1" x14ac:dyDescent="0.35">
      <c r="A86" s="950" t="s">
        <v>24</v>
      </c>
      <c r="B86" s="260" t="s">
        <v>2</v>
      </c>
      <c r="C86" s="67">
        <v>0</v>
      </c>
      <c r="D86" s="75">
        <v>0</v>
      </c>
      <c r="E86" s="24">
        <v>0</v>
      </c>
      <c r="F86" s="76">
        <v>0</v>
      </c>
      <c r="G86" s="67">
        <v>0</v>
      </c>
      <c r="H86" s="75">
        <v>0</v>
      </c>
      <c r="I86" s="24">
        <v>0</v>
      </c>
      <c r="J86" s="76">
        <v>0</v>
      </c>
      <c r="K86" s="67">
        <v>4200</v>
      </c>
      <c r="L86" s="75">
        <v>4200</v>
      </c>
      <c r="M86" s="24">
        <v>3849</v>
      </c>
      <c r="N86" s="76">
        <f>M86/L86</f>
        <v>0.91642857142857148</v>
      </c>
    </row>
    <row r="87" spans="1:14" ht="19.899999999999999" customHeight="1" x14ac:dyDescent="0.35">
      <c r="A87" s="951"/>
      <c r="B87" s="262" t="s">
        <v>11</v>
      </c>
      <c r="C87" s="70">
        <v>0</v>
      </c>
      <c r="D87" s="71">
        <v>0</v>
      </c>
      <c r="E87" s="26">
        <v>0</v>
      </c>
      <c r="F87" s="77">
        <v>0</v>
      </c>
      <c r="G87" s="70">
        <v>0</v>
      </c>
      <c r="H87" s="71">
        <v>0</v>
      </c>
      <c r="I87" s="26">
        <v>0</v>
      </c>
      <c r="J87" s="77">
        <v>0</v>
      </c>
      <c r="K87" s="70">
        <v>0</v>
      </c>
      <c r="L87" s="71">
        <v>0</v>
      </c>
      <c r="M87" s="26">
        <v>0</v>
      </c>
      <c r="N87" s="77">
        <v>0</v>
      </c>
    </row>
    <row r="88" spans="1:14" ht="19.899999999999999" customHeight="1" x14ac:dyDescent="0.35">
      <c r="A88" s="951"/>
      <c r="B88" s="262" t="s">
        <v>3</v>
      </c>
      <c r="C88" s="70">
        <v>0</v>
      </c>
      <c r="D88" s="71">
        <v>0</v>
      </c>
      <c r="E88" s="26">
        <v>0</v>
      </c>
      <c r="F88" s="89">
        <v>0</v>
      </c>
      <c r="G88" s="70">
        <v>0</v>
      </c>
      <c r="H88" s="71">
        <v>0</v>
      </c>
      <c r="I88" s="26">
        <v>0</v>
      </c>
      <c r="J88" s="89">
        <v>0</v>
      </c>
      <c r="K88" s="70">
        <v>0</v>
      </c>
      <c r="L88" s="71">
        <v>0</v>
      </c>
      <c r="M88" s="26">
        <v>0</v>
      </c>
      <c r="N88" s="89">
        <v>0</v>
      </c>
    </row>
    <row r="89" spans="1:14" ht="19.899999999999999" customHeight="1" x14ac:dyDescent="0.35">
      <c r="A89" s="951"/>
      <c r="B89" s="262" t="s">
        <v>4</v>
      </c>
      <c r="C89" s="70">
        <v>0</v>
      </c>
      <c r="D89" s="71">
        <v>0</v>
      </c>
      <c r="E89" s="26">
        <v>0</v>
      </c>
      <c r="F89" s="77">
        <v>0</v>
      </c>
      <c r="G89" s="70">
        <v>0</v>
      </c>
      <c r="H89" s="71">
        <v>0</v>
      </c>
      <c r="I89" s="26">
        <v>0</v>
      </c>
      <c r="J89" s="77">
        <v>0</v>
      </c>
      <c r="K89" s="70">
        <v>0</v>
      </c>
      <c r="L89" s="71">
        <v>0</v>
      </c>
      <c r="M89" s="26">
        <v>0</v>
      </c>
      <c r="N89" s="77">
        <v>0</v>
      </c>
    </row>
    <row r="90" spans="1:14" ht="19.899999999999999" customHeight="1" x14ac:dyDescent="0.35">
      <c r="A90" s="951"/>
      <c r="B90" s="262" t="s">
        <v>32</v>
      </c>
      <c r="C90" s="70">
        <v>0</v>
      </c>
      <c r="D90" s="71">
        <v>880</v>
      </c>
      <c r="E90" s="26">
        <v>842</v>
      </c>
      <c r="F90" s="77">
        <f>E90/D90</f>
        <v>0.95681818181818179</v>
      </c>
      <c r="G90" s="70">
        <v>0</v>
      </c>
      <c r="H90" s="71">
        <v>0</v>
      </c>
      <c r="I90" s="26">
        <v>3866</v>
      </c>
      <c r="J90" s="77">
        <v>0</v>
      </c>
      <c r="K90" s="70">
        <v>0</v>
      </c>
      <c r="L90" s="71">
        <v>0</v>
      </c>
      <c r="M90" s="26">
        <v>0</v>
      </c>
      <c r="N90" s="77">
        <v>0</v>
      </c>
    </row>
    <row r="91" spans="1:14" ht="19.899999999999999" customHeight="1" x14ac:dyDescent="0.35">
      <c r="A91" s="951"/>
      <c r="B91" s="262" t="s">
        <v>30</v>
      </c>
      <c r="C91" s="70">
        <v>0</v>
      </c>
      <c r="D91" s="71">
        <v>0</v>
      </c>
      <c r="E91" s="26">
        <v>0</v>
      </c>
      <c r="F91" s="68">
        <v>0</v>
      </c>
      <c r="G91" s="70">
        <v>0</v>
      </c>
      <c r="H91" s="71">
        <v>0</v>
      </c>
      <c r="I91" s="26">
        <v>0</v>
      </c>
      <c r="J91" s="68">
        <v>0</v>
      </c>
      <c r="K91" s="70">
        <v>60000</v>
      </c>
      <c r="L91" s="71">
        <v>120000</v>
      </c>
      <c r="M91" s="26">
        <v>22818</v>
      </c>
      <c r="N91" s="68">
        <f>M91/L91</f>
        <v>0.19015000000000001</v>
      </c>
    </row>
    <row r="92" spans="1:14" ht="19.899999999999999" customHeight="1" x14ac:dyDescent="0.35">
      <c r="A92" s="951"/>
      <c r="B92" s="262" t="s">
        <v>194</v>
      </c>
      <c r="C92" s="70">
        <v>0</v>
      </c>
      <c r="D92" s="71">
        <v>0</v>
      </c>
      <c r="E92" s="26">
        <v>0</v>
      </c>
      <c r="F92" s="68">
        <v>0</v>
      </c>
      <c r="G92" s="70">
        <v>0</v>
      </c>
      <c r="H92" s="71">
        <v>0</v>
      </c>
      <c r="I92" s="26">
        <v>0</v>
      </c>
      <c r="J92" s="68">
        <v>0</v>
      </c>
      <c r="K92" s="70">
        <v>0</v>
      </c>
      <c r="L92" s="71">
        <v>0</v>
      </c>
      <c r="M92" s="26">
        <v>35014</v>
      </c>
      <c r="N92" s="68">
        <v>0</v>
      </c>
    </row>
    <row r="93" spans="1:14" ht="19.899999999999999" customHeight="1" x14ac:dyDescent="0.35">
      <c r="A93" s="951"/>
      <c r="B93" s="262" t="s">
        <v>5</v>
      </c>
      <c r="C93" s="70">
        <v>0</v>
      </c>
      <c r="D93" s="71">
        <v>0</v>
      </c>
      <c r="E93" s="26">
        <v>0</v>
      </c>
      <c r="F93" s="77">
        <v>0</v>
      </c>
      <c r="G93" s="70">
        <v>0</v>
      </c>
      <c r="H93" s="71">
        <v>0</v>
      </c>
      <c r="I93" s="26">
        <v>0</v>
      </c>
      <c r="J93" s="77">
        <v>0</v>
      </c>
      <c r="K93" s="70">
        <v>0</v>
      </c>
      <c r="L93" s="71">
        <v>0</v>
      </c>
      <c r="M93" s="26">
        <v>0</v>
      </c>
      <c r="N93" s="77">
        <v>0</v>
      </c>
    </row>
    <row r="94" spans="1:14" ht="19.899999999999999" customHeight="1" x14ac:dyDescent="0.35">
      <c r="A94" s="951"/>
      <c r="B94" s="262" t="s">
        <v>31</v>
      </c>
      <c r="C94" s="70">
        <v>0</v>
      </c>
      <c r="D94" s="71">
        <v>0</v>
      </c>
      <c r="E94" s="26">
        <v>0</v>
      </c>
      <c r="F94" s="77">
        <v>0</v>
      </c>
      <c r="G94" s="70">
        <v>0</v>
      </c>
      <c r="H94" s="71">
        <v>0</v>
      </c>
      <c r="I94" s="26">
        <v>0</v>
      </c>
      <c r="J94" s="77">
        <v>0</v>
      </c>
      <c r="K94" s="70">
        <v>0</v>
      </c>
      <c r="L94" s="71">
        <v>0</v>
      </c>
      <c r="M94" s="26">
        <v>0</v>
      </c>
      <c r="N94" s="77">
        <v>0</v>
      </c>
    </row>
    <row r="95" spans="1:14" ht="19.899999999999999" customHeight="1" x14ac:dyDescent="0.35">
      <c r="A95" s="951"/>
      <c r="B95" s="303" t="s">
        <v>101</v>
      </c>
      <c r="C95" s="90">
        <v>0</v>
      </c>
      <c r="D95" s="91">
        <v>0</v>
      </c>
      <c r="E95" s="312">
        <v>0</v>
      </c>
      <c r="F95" s="89">
        <v>0</v>
      </c>
      <c r="G95" s="90">
        <v>0</v>
      </c>
      <c r="H95" s="91">
        <v>0</v>
      </c>
      <c r="I95" s="312">
        <v>0</v>
      </c>
      <c r="J95" s="89">
        <v>0</v>
      </c>
      <c r="K95" s="90">
        <v>0</v>
      </c>
      <c r="L95" s="91">
        <v>0</v>
      </c>
      <c r="M95" s="312">
        <v>0</v>
      </c>
      <c r="N95" s="89">
        <v>0</v>
      </c>
    </row>
    <row r="96" spans="1:14" ht="19.899999999999999" customHeight="1" x14ac:dyDescent="0.35">
      <c r="A96" s="951"/>
      <c r="B96" s="79" t="s">
        <v>386</v>
      </c>
      <c r="C96" s="90">
        <v>0</v>
      </c>
      <c r="D96" s="91">
        <v>0</v>
      </c>
      <c r="E96" s="312">
        <v>0</v>
      </c>
      <c r="F96" s="89">
        <v>0</v>
      </c>
      <c r="G96" s="90">
        <v>0</v>
      </c>
      <c r="H96" s="91">
        <v>0</v>
      </c>
      <c r="I96" s="312">
        <v>0</v>
      </c>
      <c r="J96" s="89">
        <v>0</v>
      </c>
      <c r="K96" s="90">
        <v>0</v>
      </c>
      <c r="L96" s="91">
        <v>0</v>
      </c>
      <c r="M96" s="312">
        <v>0</v>
      </c>
      <c r="N96" s="89">
        <v>0</v>
      </c>
    </row>
    <row r="97" spans="1:14" ht="39.950000000000003" customHeight="1" x14ac:dyDescent="0.35">
      <c r="A97" s="952"/>
      <c r="B97" s="385" t="s">
        <v>27</v>
      </c>
      <c r="C97" s="381">
        <f>SUM(C86:C95)</f>
        <v>0</v>
      </c>
      <c r="D97" s="366">
        <f>SUM(D86:D95)</f>
        <v>880</v>
      </c>
      <c r="E97" s="341">
        <f>SUM(E86:E95)</f>
        <v>842</v>
      </c>
      <c r="F97" s="346">
        <f>E97/D97</f>
        <v>0.95681818181818179</v>
      </c>
      <c r="G97" s="381">
        <f>SUM(G86:G95)</f>
        <v>0</v>
      </c>
      <c r="H97" s="366">
        <f>SUM(H86:H95)</f>
        <v>0</v>
      </c>
      <c r="I97" s="341">
        <f>SUM(I86:I95)</f>
        <v>3866</v>
      </c>
      <c r="J97" s="346">
        <v>0</v>
      </c>
      <c r="K97" s="381">
        <f>SUM(K86:K95)</f>
        <v>64200</v>
      </c>
      <c r="L97" s="366">
        <f>SUM(L86:L95)</f>
        <v>124200</v>
      </c>
      <c r="M97" s="341">
        <f>SUM(M86:M95)</f>
        <v>61681</v>
      </c>
      <c r="N97" s="346">
        <f>M97/L97</f>
        <v>0.49662640901771338</v>
      </c>
    </row>
    <row r="98" spans="1:14" ht="81" customHeight="1" x14ac:dyDescent="0.35">
      <c r="A98" s="1033" t="s">
        <v>528</v>
      </c>
      <c r="B98" s="1033"/>
      <c r="C98" s="1033"/>
      <c r="D98" s="1033"/>
      <c r="E98" s="1033"/>
      <c r="F98" s="486" t="s">
        <v>385</v>
      </c>
      <c r="G98" s="93"/>
      <c r="H98" s="93"/>
      <c r="I98" s="93"/>
      <c r="J98" s="93"/>
      <c r="K98" s="93"/>
      <c r="L98" s="93"/>
      <c r="M98" s="93"/>
      <c r="N98" s="86"/>
    </row>
    <row r="99" spans="1:14" ht="36.75" customHeight="1" x14ac:dyDescent="0.35">
      <c r="A99" s="1034" t="s">
        <v>13</v>
      </c>
      <c r="B99" s="1035"/>
      <c r="C99" s="1027" t="s">
        <v>33</v>
      </c>
      <c r="D99" s="1028"/>
      <c r="E99" s="1028"/>
      <c r="F99" s="1029"/>
      <c r="G99" s="1030"/>
      <c r="H99" s="1031"/>
      <c r="I99" s="1031"/>
      <c r="J99" s="1031"/>
      <c r="K99" s="1031"/>
      <c r="L99" s="1031"/>
      <c r="M99" s="1031"/>
      <c r="N99" s="1031"/>
    </row>
    <row r="100" spans="1:14" ht="35.25" customHeight="1" x14ac:dyDescent="0.35">
      <c r="A100" s="1035"/>
      <c r="B100" s="1035"/>
      <c r="C100" s="257" t="s">
        <v>14</v>
      </c>
      <c r="D100" s="258" t="s">
        <v>305</v>
      </c>
      <c r="E100" s="258" t="s">
        <v>15</v>
      </c>
      <c r="F100" s="390" t="s">
        <v>16</v>
      </c>
      <c r="G100" s="391"/>
      <c r="H100" s="392"/>
      <c r="I100" s="392"/>
      <c r="J100" s="393"/>
      <c r="K100" s="392"/>
      <c r="L100" s="392"/>
      <c r="M100" s="392"/>
      <c r="N100" s="393"/>
    </row>
    <row r="101" spans="1:14" ht="19.899999999999999" customHeight="1" x14ac:dyDescent="0.35">
      <c r="A101" s="950" t="s">
        <v>23</v>
      </c>
      <c r="B101" s="260" t="s">
        <v>34</v>
      </c>
      <c r="C101" s="273">
        <f t="shared" ref="C101:C116" si="0">K69+G69+C69+K37+G37+C37+K4+G4+C4</f>
        <v>17200</v>
      </c>
      <c r="D101" s="274">
        <f t="shared" ref="D101:D116" si="1">L69+H69+D69+L37+H37+D37+L4+H4+D4</f>
        <v>17200</v>
      </c>
      <c r="E101" s="57">
        <f t="shared" ref="E101:E116" si="2">M69+I69+E69+M37+I37+E37+M4+I4+E4</f>
        <v>14512</v>
      </c>
      <c r="F101" s="68">
        <f>E101/D101</f>
        <v>0.84372093023255812</v>
      </c>
      <c r="G101" s="61"/>
      <c r="H101" s="80"/>
      <c r="I101" s="80"/>
      <c r="J101" s="27"/>
      <c r="K101" s="80"/>
      <c r="L101" s="80"/>
      <c r="M101" s="80"/>
      <c r="N101" s="27"/>
    </row>
    <row r="102" spans="1:14" ht="19.899999999999999" customHeight="1" x14ac:dyDescent="0.35">
      <c r="A102" s="951"/>
      <c r="B102" s="262" t="s">
        <v>35</v>
      </c>
      <c r="C102" s="394">
        <f t="shared" si="0"/>
        <v>2000</v>
      </c>
      <c r="D102" s="395">
        <f t="shared" si="1"/>
        <v>2000</v>
      </c>
      <c r="E102" s="57">
        <f t="shared" si="2"/>
        <v>1175</v>
      </c>
      <c r="F102" s="68">
        <f t="shared" ref="F102:F115" si="3">E102/D102</f>
        <v>0.58750000000000002</v>
      </c>
      <c r="G102" s="61"/>
      <c r="H102" s="80"/>
      <c r="I102" s="80"/>
      <c r="J102" s="27"/>
      <c r="K102" s="80"/>
      <c r="L102" s="80"/>
      <c r="M102" s="80"/>
      <c r="N102" s="27"/>
    </row>
    <row r="103" spans="1:14" ht="19.899999999999999" customHeight="1" x14ac:dyDescent="0.35">
      <c r="A103" s="951"/>
      <c r="B103" s="264" t="s">
        <v>28</v>
      </c>
      <c r="C103" s="60">
        <f t="shared" si="0"/>
        <v>1000</v>
      </c>
      <c r="D103" s="300">
        <f t="shared" si="1"/>
        <v>1000</v>
      </c>
      <c r="E103" s="57">
        <f t="shared" si="2"/>
        <v>1477</v>
      </c>
      <c r="F103" s="68">
        <f t="shared" si="3"/>
        <v>1.4770000000000001</v>
      </c>
      <c r="G103" s="61"/>
      <c r="H103" s="80"/>
      <c r="I103" s="80"/>
      <c r="J103" s="27"/>
      <c r="K103" s="80"/>
      <c r="L103" s="80"/>
      <c r="M103" s="80"/>
      <c r="N103" s="27"/>
    </row>
    <row r="104" spans="1:14" ht="19.899999999999999" customHeight="1" x14ac:dyDescent="0.35">
      <c r="A104" s="951"/>
      <c r="B104" s="262" t="s">
        <v>6</v>
      </c>
      <c r="C104" s="60">
        <f t="shared" si="0"/>
        <v>1000</v>
      </c>
      <c r="D104" s="300">
        <f t="shared" si="1"/>
        <v>1000</v>
      </c>
      <c r="E104" s="57">
        <f t="shared" si="2"/>
        <v>329</v>
      </c>
      <c r="F104" s="68">
        <f t="shared" si="3"/>
        <v>0.32900000000000001</v>
      </c>
      <c r="G104" s="61"/>
      <c r="H104" s="80"/>
      <c r="I104" s="80"/>
      <c r="J104" s="27"/>
      <c r="K104" s="80"/>
      <c r="L104" s="80"/>
      <c r="M104" s="80"/>
      <c r="N104" s="27"/>
    </row>
    <row r="105" spans="1:14" ht="19.899999999999999" customHeight="1" x14ac:dyDescent="0.35">
      <c r="A105" s="951"/>
      <c r="B105" s="262" t="s">
        <v>7</v>
      </c>
      <c r="C105" s="60">
        <f t="shared" si="0"/>
        <v>0</v>
      </c>
      <c r="D105" s="300">
        <f t="shared" si="1"/>
        <v>0</v>
      </c>
      <c r="E105" s="57">
        <f t="shared" si="2"/>
        <v>0</v>
      </c>
      <c r="F105" s="68">
        <v>0</v>
      </c>
      <c r="G105" s="61"/>
      <c r="H105" s="80"/>
      <c r="I105" s="80"/>
      <c r="J105" s="27"/>
      <c r="K105" s="80"/>
      <c r="L105" s="80"/>
      <c r="M105" s="80"/>
      <c r="N105" s="27"/>
    </row>
    <row r="106" spans="1:14" ht="19.899999999999999" customHeight="1" x14ac:dyDescent="0.35">
      <c r="A106" s="951"/>
      <c r="B106" s="262" t="s">
        <v>8</v>
      </c>
      <c r="C106" s="60">
        <f t="shared" si="0"/>
        <v>100</v>
      </c>
      <c r="D106" s="300">
        <f t="shared" si="1"/>
        <v>100</v>
      </c>
      <c r="E106" s="57">
        <f t="shared" si="2"/>
        <v>0</v>
      </c>
      <c r="F106" s="68">
        <f t="shared" si="3"/>
        <v>0</v>
      </c>
      <c r="G106" s="61"/>
      <c r="H106" s="80"/>
      <c r="I106" s="80"/>
      <c r="J106" s="27"/>
      <c r="K106" s="80"/>
      <c r="L106" s="80"/>
      <c r="M106" s="80"/>
      <c r="N106" s="27"/>
    </row>
    <row r="107" spans="1:14" ht="19.899999999999999" customHeight="1" x14ac:dyDescent="0.35">
      <c r="A107" s="951"/>
      <c r="B107" s="262" t="s">
        <v>9</v>
      </c>
      <c r="C107" s="60">
        <f t="shared" si="0"/>
        <v>5975</v>
      </c>
      <c r="D107" s="300">
        <f t="shared" si="1"/>
        <v>5405</v>
      </c>
      <c r="E107" s="57">
        <f t="shared" si="2"/>
        <v>5322</v>
      </c>
      <c r="F107" s="68">
        <f t="shared" si="3"/>
        <v>0.98464384828862161</v>
      </c>
      <c r="G107" s="61"/>
      <c r="H107" s="80"/>
      <c r="I107" s="80"/>
      <c r="J107" s="27"/>
      <c r="K107" s="80"/>
      <c r="L107" s="80"/>
      <c r="M107" s="80"/>
      <c r="N107" s="27"/>
    </row>
    <row r="108" spans="1:14" ht="19.899999999999999" customHeight="1" x14ac:dyDescent="0.35">
      <c r="A108" s="951"/>
      <c r="B108" s="262" t="s">
        <v>129</v>
      </c>
      <c r="C108" s="60">
        <f t="shared" si="0"/>
        <v>0</v>
      </c>
      <c r="D108" s="300">
        <f t="shared" si="1"/>
        <v>0</v>
      </c>
      <c r="E108" s="57">
        <f t="shared" si="2"/>
        <v>0</v>
      </c>
      <c r="F108" s="68">
        <v>0</v>
      </c>
      <c r="G108" s="61"/>
      <c r="H108" s="80"/>
      <c r="I108" s="80"/>
      <c r="J108" s="27"/>
      <c r="K108" s="80"/>
      <c r="L108" s="80"/>
      <c r="M108" s="80"/>
      <c r="N108" s="27"/>
    </row>
    <row r="109" spans="1:14" ht="19.899999999999999" customHeight="1" x14ac:dyDescent="0.35">
      <c r="A109" s="951"/>
      <c r="B109" s="262" t="s">
        <v>130</v>
      </c>
      <c r="C109" s="60">
        <f t="shared" si="0"/>
        <v>25000</v>
      </c>
      <c r="D109" s="300">
        <f t="shared" si="1"/>
        <v>25000</v>
      </c>
      <c r="E109" s="57">
        <f t="shared" si="2"/>
        <v>27675</v>
      </c>
      <c r="F109" s="68">
        <f t="shared" si="3"/>
        <v>1.107</v>
      </c>
      <c r="G109" s="61"/>
      <c r="H109" s="80"/>
      <c r="I109" s="80"/>
      <c r="J109" s="27"/>
      <c r="K109" s="80"/>
      <c r="L109" s="80"/>
      <c r="M109" s="80"/>
      <c r="N109" s="27"/>
    </row>
    <row r="110" spans="1:14" ht="19.899999999999999" customHeight="1" x14ac:dyDescent="0.35">
      <c r="A110" s="951"/>
      <c r="B110" s="262" t="s">
        <v>29</v>
      </c>
      <c r="C110" s="60">
        <f t="shared" si="0"/>
        <v>24453.4</v>
      </c>
      <c r="D110" s="300">
        <f t="shared" si="1"/>
        <v>25023.4</v>
      </c>
      <c r="E110" s="57">
        <f t="shared" si="2"/>
        <v>23202</v>
      </c>
      <c r="F110" s="68">
        <f t="shared" si="3"/>
        <v>0.92721212944683773</v>
      </c>
      <c r="G110" s="61"/>
      <c r="H110" s="80"/>
      <c r="I110" s="80"/>
      <c r="J110" s="27"/>
      <c r="K110" s="80"/>
      <c r="L110" s="80"/>
      <c r="M110" s="80"/>
      <c r="N110" s="27"/>
    </row>
    <row r="111" spans="1:14" ht="19.899999999999999" customHeight="1" x14ac:dyDescent="0.35">
      <c r="A111" s="951"/>
      <c r="B111" s="262" t="s">
        <v>10</v>
      </c>
      <c r="C111" s="60">
        <f t="shared" si="0"/>
        <v>0</v>
      </c>
      <c r="D111" s="300">
        <f t="shared" si="1"/>
        <v>0</v>
      </c>
      <c r="E111" s="57">
        <f t="shared" si="2"/>
        <v>0</v>
      </c>
      <c r="F111" s="68">
        <v>0</v>
      </c>
      <c r="G111" s="61"/>
      <c r="H111" s="80"/>
      <c r="I111" s="80"/>
      <c r="J111" s="27"/>
      <c r="K111" s="80"/>
      <c r="L111" s="80"/>
      <c r="M111" s="80"/>
      <c r="N111" s="27"/>
    </row>
    <row r="112" spans="1:14" ht="19.899999999999999" customHeight="1" x14ac:dyDescent="0.35">
      <c r="A112" s="951"/>
      <c r="B112" s="262" t="s">
        <v>102</v>
      </c>
      <c r="C112" s="60">
        <f t="shared" si="0"/>
        <v>0</v>
      </c>
      <c r="D112" s="300">
        <f t="shared" si="1"/>
        <v>0</v>
      </c>
      <c r="E112" s="57">
        <f t="shared" si="2"/>
        <v>0</v>
      </c>
      <c r="F112" s="68">
        <v>0</v>
      </c>
      <c r="G112" s="61"/>
      <c r="H112" s="80"/>
      <c r="I112" s="80"/>
      <c r="J112" s="27"/>
      <c r="K112" s="80"/>
      <c r="L112" s="80"/>
      <c r="M112" s="80"/>
      <c r="N112" s="27"/>
    </row>
    <row r="113" spans="1:14" ht="19.899999999999999" customHeight="1" x14ac:dyDescent="0.35">
      <c r="A113" s="951"/>
      <c r="B113" s="262" t="s">
        <v>378</v>
      </c>
      <c r="C113" s="60">
        <f t="shared" si="0"/>
        <v>0</v>
      </c>
      <c r="D113" s="300">
        <f t="shared" si="1"/>
        <v>0</v>
      </c>
      <c r="E113" s="57">
        <f t="shared" si="2"/>
        <v>1707</v>
      </c>
      <c r="F113" s="68">
        <v>0</v>
      </c>
      <c r="G113" s="61"/>
      <c r="H113" s="80"/>
      <c r="I113" s="80"/>
      <c r="J113" s="27"/>
      <c r="K113" s="80"/>
      <c r="L113" s="80"/>
      <c r="M113" s="80"/>
      <c r="N113" s="27"/>
    </row>
    <row r="114" spans="1:14" ht="19.899999999999999" customHeight="1" x14ac:dyDescent="0.35">
      <c r="A114" s="951"/>
      <c r="B114" s="262" t="s">
        <v>131</v>
      </c>
      <c r="C114" s="60">
        <f t="shared" si="0"/>
        <v>348</v>
      </c>
      <c r="D114" s="300">
        <f t="shared" si="1"/>
        <v>348</v>
      </c>
      <c r="E114" s="57">
        <f t="shared" si="2"/>
        <v>22707</v>
      </c>
      <c r="F114" s="68">
        <f t="shared" si="3"/>
        <v>65.25</v>
      </c>
      <c r="G114" s="61"/>
      <c r="H114" s="80"/>
      <c r="I114" s="80"/>
      <c r="J114" s="27"/>
      <c r="K114" s="80"/>
      <c r="L114" s="80"/>
      <c r="M114" s="80"/>
      <c r="N114" s="27"/>
    </row>
    <row r="115" spans="1:14" ht="19.899999999999999" customHeight="1" x14ac:dyDescent="0.35">
      <c r="A115" s="951"/>
      <c r="B115" s="262" t="s">
        <v>99</v>
      </c>
      <c r="C115" s="64">
        <f t="shared" si="0"/>
        <v>2790</v>
      </c>
      <c r="D115" s="396">
        <f t="shared" si="1"/>
        <v>7790</v>
      </c>
      <c r="E115" s="57">
        <f t="shared" si="2"/>
        <v>32936</v>
      </c>
      <c r="F115" s="68">
        <f t="shared" si="3"/>
        <v>4.2279845956354301</v>
      </c>
      <c r="G115" s="61"/>
      <c r="H115" s="80"/>
      <c r="I115" s="80"/>
      <c r="J115" s="27"/>
      <c r="K115" s="80"/>
      <c r="L115" s="80"/>
      <c r="M115" s="80"/>
      <c r="N115" s="27"/>
    </row>
    <row r="116" spans="1:14" ht="19.899999999999999" customHeight="1" x14ac:dyDescent="0.35">
      <c r="A116" s="951"/>
      <c r="B116" s="79" t="s">
        <v>97</v>
      </c>
      <c r="C116" s="360">
        <f t="shared" si="0"/>
        <v>0</v>
      </c>
      <c r="D116" s="330">
        <f t="shared" si="1"/>
        <v>0</v>
      </c>
      <c r="E116" s="57">
        <f t="shared" si="2"/>
        <v>0</v>
      </c>
      <c r="F116" s="81">
        <v>0</v>
      </c>
      <c r="G116" s="61"/>
      <c r="H116" s="80"/>
      <c r="I116" s="80"/>
      <c r="J116" s="27"/>
      <c r="K116" s="80"/>
      <c r="L116" s="80"/>
      <c r="M116" s="80"/>
      <c r="N116" s="27"/>
    </row>
    <row r="117" spans="1:14" ht="39.75" customHeight="1" x14ac:dyDescent="0.35">
      <c r="A117" s="952"/>
      <c r="B117" s="397" t="s">
        <v>27</v>
      </c>
      <c r="C117" s="398">
        <f>SUM(C101:C116)</f>
        <v>79866.399999999994</v>
      </c>
      <c r="D117" s="399">
        <f>SUM(D101:D116)</f>
        <v>84866.4</v>
      </c>
      <c r="E117" s="400">
        <f>SUM(E101:E116)</f>
        <v>131042</v>
      </c>
      <c r="F117" s="401">
        <f>E117/D117</f>
        <v>1.5440975462609468</v>
      </c>
      <c r="G117" s="402"/>
      <c r="H117" s="84"/>
      <c r="I117" s="84"/>
      <c r="J117" s="85"/>
      <c r="K117" s="84"/>
      <c r="L117" s="84"/>
      <c r="M117" s="84"/>
      <c r="N117" s="85"/>
    </row>
    <row r="118" spans="1:14" ht="19.899999999999999" customHeight="1" x14ac:dyDescent="0.35">
      <c r="A118" s="950" t="s">
        <v>24</v>
      </c>
      <c r="B118" s="260" t="s">
        <v>2</v>
      </c>
      <c r="C118" s="273">
        <f t="shared" ref="C118:C128" si="4">K86+G86+C86+K54+G54+C54+K21+G21+C21</f>
        <v>4200</v>
      </c>
      <c r="D118" s="274">
        <f t="shared" ref="D118:D128" si="5">L86+H86+D86+L54+H54+D54+L21+H21+D21</f>
        <v>4200</v>
      </c>
      <c r="E118" s="75">
        <f t="shared" ref="E118:E128" si="6">M86+I86+E86+M54+I54+E54+M21+I21+E21</f>
        <v>3849</v>
      </c>
      <c r="F118" s="76">
        <f>E118/D118</f>
        <v>0.91642857142857148</v>
      </c>
      <c r="G118" s="61"/>
      <c r="H118" s="80"/>
      <c r="I118" s="80"/>
      <c r="J118" s="27"/>
      <c r="K118" s="80"/>
      <c r="L118" s="80"/>
      <c r="M118" s="80"/>
      <c r="N118" s="27"/>
    </row>
    <row r="119" spans="1:14" ht="19.899999999999999" customHeight="1" x14ac:dyDescent="0.35">
      <c r="A119" s="951"/>
      <c r="B119" s="262" t="s">
        <v>11</v>
      </c>
      <c r="C119" s="94">
        <f t="shared" si="4"/>
        <v>9810</v>
      </c>
      <c r="D119" s="56">
        <f t="shared" si="5"/>
        <v>9810</v>
      </c>
      <c r="E119" s="71">
        <f t="shared" si="6"/>
        <v>9733</v>
      </c>
      <c r="F119" s="77">
        <f t="shared" ref="F119:F127" si="7">E119/D119</f>
        <v>0.99215086646279305</v>
      </c>
      <c r="G119" s="61"/>
      <c r="H119" s="80"/>
      <c r="I119" s="80"/>
      <c r="J119" s="27"/>
      <c r="K119" s="80"/>
      <c r="L119" s="80"/>
      <c r="M119" s="80"/>
      <c r="N119" s="27"/>
    </row>
    <row r="120" spans="1:14" ht="19.899999999999999" customHeight="1" x14ac:dyDescent="0.35">
      <c r="A120" s="951"/>
      <c r="B120" s="262" t="s">
        <v>3</v>
      </c>
      <c r="C120" s="94">
        <f t="shared" si="4"/>
        <v>2800</v>
      </c>
      <c r="D120" s="56">
        <f t="shared" si="5"/>
        <v>2800</v>
      </c>
      <c r="E120" s="71">
        <f t="shared" si="6"/>
        <v>2599</v>
      </c>
      <c r="F120" s="89">
        <f t="shared" si="7"/>
        <v>0.92821428571428577</v>
      </c>
      <c r="G120" s="61"/>
      <c r="H120" s="80"/>
      <c r="I120" s="80"/>
      <c r="J120" s="27"/>
      <c r="K120" s="80"/>
      <c r="L120" s="80"/>
      <c r="M120" s="80"/>
      <c r="N120" s="27"/>
    </row>
    <row r="121" spans="1:14" ht="19.899999999999999" customHeight="1" x14ac:dyDescent="0.35">
      <c r="A121" s="951"/>
      <c r="B121" s="262" t="s">
        <v>4</v>
      </c>
      <c r="C121" s="94">
        <f t="shared" si="4"/>
        <v>1500</v>
      </c>
      <c r="D121" s="56">
        <f t="shared" si="5"/>
        <v>1500</v>
      </c>
      <c r="E121" s="71">
        <f t="shared" si="6"/>
        <v>461</v>
      </c>
      <c r="F121" s="77">
        <f t="shared" si="7"/>
        <v>0.30733333333333335</v>
      </c>
      <c r="G121" s="61"/>
      <c r="H121" s="80"/>
      <c r="I121" s="80"/>
      <c r="J121" s="27"/>
      <c r="K121" s="80"/>
      <c r="L121" s="80"/>
      <c r="M121" s="80"/>
      <c r="N121" s="27"/>
    </row>
    <row r="122" spans="1:14" ht="19.899999999999999" customHeight="1" x14ac:dyDescent="0.35">
      <c r="A122" s="951"/>
      <c r="B122" s="262" t="s">
        <v>32</v>
      </c>
      <c r="C122" s="94">
        <f t="shared" si="4"/>
        <v>4565</v>
      </c>
      <c r="D122" s="56">
        <f t="shared" si="5"/>
        <v>5445</v>
      </c>
      <c r="E122" s="71">
        <f t="shared" si="6"/>
        <v>10777</v>
      </c>
      <c r="F122" s="68">
        <f t="shared" si="7"/>
        <v>1.9792470156106521</v>
      </c>
      <c r="G122" s="61"/>
      <c r="H122" s="80"/>
      <c r="I122" s="80"/>
      <c r="J122" s="27"/>
      <c r="K122" s="80"/>
      <c r="L122" s="80"/>
      <c r="M122" s="80"/>
      <c r="N122" s="27"/>
    </row>
    <row r="123" spans="1:14" ht="19.899999999999999" customHeight="1" x14ac:dyDescent="0.35">
      <c r="A123" s="951"/>
      <c r="B123" s="262" t="s">
        <v>30</v>
      </c>
      <c r="C123" s="94">
        <f t="shared" si="4"/>
        <v>60000</v>
      </c>
      <c r="D123" s="56">
        <f t="shared" si="5"/>
        <v>120000</v>
      </c>
      <c r="E123" s="71">
        <f t="shared" si="6"/>
        <v>22818</v>
      </c>
      <c r="F123" s="77">
        <f t="shared" si="7"/>
        <v>0.19015000000000001</v>
      </c>
      <c r="G123" s="61"/>
      <c r="H123" s="80"/>
      <c r="I123" s="80"/>
      <c r="J123" s="27"/>
      <c r="K123" s="80"/>
      <c r="L123" s="80"/>
      <c r="M123" s="80"/>
      <c r="N123" s="27"/>
    </row>
    <row r="124" spans="1:14" ht="19.899999999999999" customHeight="1" x14ac:dyDescent="0.35">
      <c r="A124" s="951"/>
      <c r="B124" s="262" t="s">
        <v>194</v>
      </c>
      <c r="C124" s="94">
        <f t="shared" si="4"/>
        <v>0</v>
      </c>
      <c r="D124" s="56">
        <f t="shared" si="5"/>
        <v>0</v>
      </c>
      <c r="E124" s="71">
        <f t="shared" si="6"/>
        <v>35014</v>
      </c>
      <c r="F124" s="77">
        <v>0</v>
      </c>
      <c r="G124" s="61"/>
      <c r="H124" s="80"/>
      <c r="I124" s="80"/>
      <c r="J124" s="27"/>
      <c r="K124" s="80"/>
      <c r="L124" s="80"/>
      <c r="M124" s="80"/>
      <c r="N124" s="27"/>
    </row>
    <row r="125" spans="1:14" ht="19.899999999999999" customHeight="1" x14ac:dyDescent="0.35">
      <c r="A125" s="951"/>
      <c r="B125" s="262" t="s">
        <v>5</v>
      </c>
      <c r="C125" s="94">
        <f t="shared" si="4"/>
        <v>0</v>
      </c>
      <c r="D125" s="56">
        <f t="shared" si="5"/>
        <v>0</v>
      </c>
      <c r="E125" s="71">
        <f t="shared" si="6"/>
        <v>11</v>
      </c>
      <c r="F125" s="77">
        <v>0</v>
      </c>
      <c r="G125" s="61"/>
      <c r="H125" s="80"/>
      <c r="I125" s="80"/>
      <c r="J125" s="27"/>
      <c r="K125" s="80"/>
      <c r="L125" s="80"/>
      <c r="M125" s="80"/>
      <c r="N125" s="27"/>
    </row>
    <row r="126" spans="1:14" ht="19.899999999999999" customHeight="1" x14ac:dyDescent="0.35">
      <c r="A126" s="951"/>
      <c r="B126" s="262" t="s">
        <v>31</v>
      </c>
      <c r="C126" s="308">
        <f t="shared" si="4"/>
        <v>1500</v>
      </c>
      <c r="D126" s="314">
        <f t="shared" si="5"/>
        <v>1500</v>
      </c>
      <c r="E126" s="91">
        <f t="shared" si="6"/>
        <v>3246</v>
      </c>
      <c r="F126" s="89">
        <f t="shared" si="7"/>
        <v>2.1640000000000001</v>
      </c>
      <c r="G126" s="61"/>
      <c r="H126" s="80"/>
      <c r="I126" s="80"/>
      <c r="J126" s="27"/>
      <c r="K126" s="80"/>
      <c r="L126" s="80"/>
      <c r="M126" s="80"/>
      <c r="N126" s="27"/>
    </row>
    <row r="127" spans="1:14" ht="19.899999999999999" customHeight="1" x14ac:dyDescent="0.35">
      <c r="A127" s="951"/>
      <c r="B127" s="303" t="s">
        <v>101</v>
      </c>
      <c r="C127" s="363">
        <f t="shared" si="4"/>
        <v>38000</v>
      </c>
      <c r="D127" s="364">
        <f t="shared" si="5"/>
        <v>38000</v>
      </c>
      <c r="E127" s="423">
        <f t="shared" si="6"/>
        <v>50884</v>
      </c>
      <c r="F127" s="424">
        <f t="shared" si="7"/>
        <v>1.3390526315789473</v>
      </c>
      <c r="G127" s="61"/>
      <c r="H127" s="80"/>
      <c r="I127" s="80"/>
      <c r="J127" s="27"/>
      <c r="K127" s="80"/>
      <c r="L127" s="80"/>
      <c r="M127" s="80"/>
      <c r="N127" s="27"/>
    </row>
    <row r="128" spans="1:14" ht="19.899999999999999" customHeight="1" x14ac:dyDescent="0.35">
      <c r="A128" s="951"/>
      <c r="B128" s="79" t="s">
        <v>386</v>
      </c>
      <c r="C128" s="363">
        <f t="shared" si="4"/>
        <v>0</v>
      </c>
      <c r="D128" s="364">
        <f t="shared" si="5"/>
        <v>0</v>
      </c>
      <c r="E128" s="423">
        <f t="shared" si="6"/>
        <v>-17737</v>
      </c>
      <c r="F128" s="424">
        <v>0</v>
      </c>
      <c r="G128" s="61"/>
      <c r="H128" s="80"/>
      <c r="I128" s="80"/>
      <c r="J128" s="27"/>
      <c r="K128" s="80"/>
      <c r="L128" s="80"/>
      <c r="M128" s="80"/>
      <c r="N128" s="27"/>
    </row>
    <row r="129" spans="1:14" ht="39.75" customHeight="1" x14ac:dyDescent="0.35">
      <c r="A129" s="952"/>
      <c r="B129" s="397" t="s">
        <v>381</v>
      </c>
      <c r="C129" s="398">
        <f>SUM(C118:C127)</f>
        <v>122375</v>
      </c>
      <c r="D129" s="399">
        <f>SUM(D118:D127)</f>
        <v>183255</v>
      </c>
      <c r="E129" s="400">
        <f>SUM(E118:E128)</f>
        <v>121655</v>
      </c>
      <c r="F129" s="401">
        <f>E129/D129</f>
        <v>0.66385637499658945</v>
      </c>
      <c r="G129" s="402"/>
      <c r="H129" s="84"/>
      <c r="I129" s="84"/>
      <c r="J129" s="85"/>
      <c r="K129" s="84"/>
      <c r="L129" s="84"/>
      <c r="M129" s="84"/>
      <c r="N129" s="85"/>
    </row>
    <row r="130" spans="1:14" x14ac:dyDescent="0.35"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</row>
    <row r="131" spans="1:14" x14ac:dyDescent="0.35"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</row>
    <row r="132" spans="1:14" x14ac:dyDescent="0.35"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</row>
    <row r="133" spans="1:14" x14ac:dyDescent="0.35"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</row>
    <row r="134" spans="1:14" x14ac:dyDescent="0.35"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</row>
    <row r="135" spans="1:14" x14ac:dyDescent="0.35"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</row>
    <row r="136" spans="1:14" x14ac:dyDescent="0.35"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</row>
    <row r="137" spans="1:14" x14ac:dyDescent="0.35"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</row>
    <row r="138" spans="1:14" x14ac:dyDescent="0.35"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</row>
    <row r="139" spans="1:14" x14ac:dyDescent="0.35"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</row>
    <row r="140" spans="1:14" x14ac:dyDescent="0.35"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</row>
    <row r="141" spans="1:14" x14ac:dyDescent="0.35"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</row>
    <row r="142" spans="1:14" x14ac:dyDescent="0.35"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</row>
    <row r="143" spans="1:14" x14ac:dyDescent="0.35"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</row>
    <row r="144" spans="1:14" x14ac:dyDescent="0.35"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</row>
    <row r="145" spans="2:14" x14ac:dyDescent="0.35"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</row>
    <row r="146" spans="2:14" x14ac:dyDescent="0.35"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</row>
  </sheetData>
  <mergeCells count="31">
    <mergeCell ref="A101:A117"/>
    <mergeCell ref="A118:A129"/>
    <mergeCell ref="A99:B100"/>
    <mergeCell ref="A21:A32"/>
    <mergeCell ref="A34:L34"/>
    <mergeCell ref="A67:B68"/>
    <mergeCell ref="A54:A65"/>
    <mergeCell ref="A66:L66"/>
    <mergeCell ref="A35:B36"/>
    <mergeCell ref="C35:F35"/>
    <mergeCell ref="G35:J35"/>
    <mergeCell ref="K35:N35"/>
    <mergeCell ref="A37:A53"/>
    <mergeCell ref="M66:N66"/>
    <mergeCell ref="M34:N34"/>
    <mergeCell ref="A1:L1"/>
    <mergeCell ref="C99:F99"/>
    <mergeCell ref="G99:J99"/>
    <mergeCell ref="K99:N99"/>
    <mergeCell ref="C67:F67"/>
    <mergeCell ref="G67:J67"/>
    <mergeCell ref="K67:N67"/>
    <mergeCell ref="M1:N1"/>
    <mergeCell ref="K2:N2"/>
    <mergeCell ref="A69:A85"/>
    <mergeCell ref="A86:A97"/>
    <mergeCell ref="A98:E98"/>
    <mergeCell ref="G2:J2"/>
    <mergeCell ref="A4:A20"/>
    <mergeCell ref="A2:B3"/>
    <mergeCell ref="C2:F2"/>
  </mergeCells>
  <printOptions horizontalCentered="1"/>
  <pageMargins left="0.55118110236220474" right="0.55118110236220474" top="0.39370078740157483" bottom="0.47244094488188981" header="0" footer="0.19685039370078741"/>
  <pageSetup paperSize="9" scale="71" fitToHeight="3" orientation="landscape" r:id="rId1"/>
  <headerFooter alignWithMargins="0">
    <oddFooter>&amp;L&amp;"Arial,Obyčejné"&amp;9Závěrečný účet za rok 2022</oddFooter>
  </headerFooter>
  <rowBreaks count="3" manualBreakCount="3">
    <brk id="33" max="13" man="1"/>
    <brk id="65" max="13" man="1"/>
    <brk id="97" max="13" man="1"/>
  </rowBreaks>
  <ignoredErrors>
    <ignoredError sqref="C117:E11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fitToPage="1"/>
  </sheetPr>
  <dimension ref="A1:O38"/>
  <sheetViews>
    <sheetView view="pageBreakPreview" zoomScale="90" zoomScaleNormal="100" zoomScaleSheetLayoutView="90" workbookViewId="0">
      <selection activeCell="O44" sqref="O44"/>
    </sheetView>
  </sheetViews>
  <sheetFormatPr defaultRowHeight="15" x14ac:dyDescent="0.4"/>
  <cols>
    <col min="1" max="1" width="4.59765625" style="32" customWidth="1"/>
    <col min="2" max="2" width="31.265625" style="32" customWidth="1"/>
    <col min="3" max="5" width="10.73046875" style="32" customWidth="1"/>
    <col min="6" max="6" width="11" style="32" customWidth="1"/>
    <col min="7" max="9" width="10.86328125" style="32" customWidth="1"/>
    <col min="10" max="10" width="10.59765625" style="32" customWidth="1"/>
    <col min="11" max="13" width="10.86328125" style="32" customWidth="1"/>
    <col min="14" max="14" width="11.265625" style="32" customWidth="1"/>
    <col min="15" max="15" width="22.3984375" style="32" customWidth="1"/>
    <col min="16" max="256" width="9.1328125" style="32"/>
    <col min="257" max="257" width="4.59765625" style="32" customWidth="1"/>
    <col min="258" max="258" width="31.265625" style="32" customWidth="1"/>
    <col min="259" max="261" width="10.73046875" style="32" customWidth="1"/>
    <col min="262" max="262" width="11" style="32" customWidth="1"/>
    <col min="263" max="265" width="10.86328125" style="32" customWidth="1"/>
    <col min="266" max="266" width="10.59765625" style="32" customWidth="1"/>
    <col min="267" max="270" width="10.86328125" style="32" customWidth="1"/>
    <col min="271" max="271" width="22.3984375" style="32" customWidth="1"/>
    <col min="272" max="512" width="9.1328125" style="32"/>
    <col min="513" max="513" width="4.59765625" style="32" customWidth="1"/>
    <col min="514" max="514" width="31.265625" style="32" customWidth="1"/>
    <col min="515" max="517" width="10.73046875" style="32" customWidth="1"/>
    <col min="518" max="518" width="11" style="32" customWidth="1"/>
    <col min="519" max="521" width="10.86328125" style="32" customWidth="1"/>
    <col min="522" max="522" width="10.59765625" style="32" customWidth="1"/>
    <col min="523" max="526" width="10.86328125" style="32" customWidth="1"/>
    <col min="527" max="527" width="22.3984375" style="32" customWidth="1"/>
    <col min="528" max="768" width="9.1328125" style="32"/>
    <col min="769" max="769" width="4.59765625" style="32" customWidth="1"/>
    <col min="770" max="770" width="31.265625" style="32" customWidth="1"/>
    <col min="771" max="773" width="10.73046875" style="32" customWidth="1"/>
    <col min="774" max="774" width="11" style="32" customWidth="1"/>
    <col min="775" max="777" width="10.86328125" style="32" customWidth="1"/>
    <col min="778" max="778" width="10.59765625" style="32" customWidth="1"/>
    <col min="779" max="782" width="10.86328125" style="32" customWidth="1"/>
    <col min="783" max="783" width="22.3984375" style="32" customWidth="1"/>
    <col min="784" max="1024" width="9.1328125" style="32"/>
    <col min="1025" max="1025" width="4.59765625" style="32" customWidth="1"/>
    <col min="1026" max="1026" width="31.265625" style="32" customWidth="1"/>
    <col min="1027" max="1029" width="10.73046875" style="32" customWidth="1"/>
    <col min="1030" max="1030" width="11" style="32" customWidth="1"/>
    <col min="1031" max="1033" width="10.86328125" style="32" customWidth="1"/>
    <col min="1034" max="1034" width="10.59765625" style="32" customWidth="1"/>
    <col min="1035" max="1038" width="10.86328125" style="32" customWidth="1"/>
    <col min="1039" max="1039" width="22.3984375" style="32" customWidth="1"/>
    <col min="1040" max="1280" width="9.1328125" style="32"/>
    <col min="1281" max="1281" width="4.59765625" style="32" customWidth="1"/>
    <col min="1282" max="1282" width="31.265625" style="32" customWidth="1"/>
    <col min="1283" max="1285" width="10.73046875" style="32" customWidth="1"/>
    <col min="1286" max="1286" width="11" style="32" customWidth="1"/>
    <col min="1287" max="1289" width="10.86328125" style="32" customWidth="1"/>
    <col min="1290" max="1290" width="10.59765625" style="32" customWidth="1"/>
    <col min="1291" max="1294" width="10.86328125" style="32" customWidth="1"/>
    <col min="1295" max="1295" width="22.3984375" style="32" customWidth="1"/>
    <col min="1296" max="1536" width="9.1328125" style="32"/>
    <col min="1537" max="1537" width="4.59765625" style="32" customWidth="1"/>
    <col min="1538" max="1538" width="31.265625" style="32" customWidth="1"/>
    <col min="1539" max="1541" width="10.73046875" style="32" customWidth="1"/>
    <col min="1542" max="1542" width="11" style="32" customWidth="1"/>
    <col min="1543" max="1545" width="10.86328125" style="32" customWidth="1"/>
    <col min="1546" max="1546" width="10.59765625" style="32" customWidth="1"/>
    <col min="1547" max="1550" width="10.86328125" style="32" customWidth="1"/>
    <col min="1551" max="1551" width="22.3984375" style="32" customWidth="1"/>
    <col min="1552" max="1792" width="9.1328125" style="32"/>
    <col min="1793" max="1793" width="4.59765625" style="32" customWidth="1"/>
    <col min="1794" max="1794" width="31.265625" style="32" customWidth="1"/>
    <col min="1795" max="1797" width="10.73046875" style="32" customWidth="1"/>
    <col min="1798" max="1798" width="11" style="32" customWidth="1"/>
    <col min="1799" max="1801" width="10.86328125" style="32" customWidth="1"/>
    <col min="1802" max="1802" width="10.59765625" style="32" customWidth="1"/>
    <col min="1803" max="1806" width="10.86328125" style="32" customWidth="1"/>
    <col min="1807" max="1807" width="22.3984375" style="32" customWidth="1"/>
    <col min="1808" max="2048" width="9.1328125" style="32"/>
    <col min="2049" max="2049" width="4.59765625" style="32" customWidth="1"/>
    <col min="2050" max="2050" width="31.265625" style="32" customWidth="1"/>
    <col min="2051" max="2053" width="10.73046875" style="32" customWidth="1"/>
    <col min="2054" max="2054" width="11" style="32" customWidth="1"/>
    <col min="2055" max="2057" width="10.86328125" style="32" customWidth="1"/>
    <col min="2058" max="2058" width="10.59765625" style="32" customWidth="1"/>
    <col min="2059" max="2062" width="10.86328125" style="32" customWidth="1"/>
    <col min="2063" max="2063" width="22.3984375" style="32" customWidth="1"/>
    <col min="2064" max="2304" width="9.1328125" style="32"/>
    <col min="2305" max="2305" width="4.59765625" style="32" customWidth="1"/>
    <col min="2306" max="2306" width="31.265625" style="32" customWidth="1"/>
    <col min="2307" max="2309" width="10.73046875" style="32" customWidth="1"/>
    <col min="2310" max="2310" width="11" style="32" customWidth="1"/>
    <col min="2311" max="2313" width="10.86328125" style="32" customWidth="1"/>
    <col min="2314" max="2314" width="10.59765625" style="32" customWidth="1"/>
    <col min="2315" max="2318" width="10.86328125" style="32" customWidth="1"/>
    <col min="2319" max="2319" width="22.3984375" style="32" customWidth="1"/>
    <col min="2320" max="2560" width="9.1328125" style="32"/>
    <col min="2561" max="2561" width="4.59765625" style="32" customWidth="1"/>
    <col min="2562" max="2562" width="31.265625" style="32" customWidth="1"/>
    <col min="2563" max="2565" width="10.73046875" style="32" customWidth="1"/>
    <col min="2566" max="2566" width="11" style="32" customWidth="1"/>
    <col min="2567" max="2569" width="10.86328125" style="32" customWidth="1"/>
    <col min="2570" max="2570" width="10.59765625" style="32" customWidth="1"/>
    <col min="2571" max="2574" width="10.86328125" style="32" customWidth="1"/>
    <col min="2575" max="2575" width="22.3984375" style="32" customWidth="1"/>
    <col min="2576" max="2816" width="9.1328125" style="32"/>
    <col min="2817" max="2817" width="4.59765625" style="32" customWidth="1"/>
    <col min="2818" max="2818" width="31.265625" style="32" customWidth="1"/>
    <col min="2819" max="2821" width="10.73046875" style="32" customWidth="1"/>
    <col min="2822" max="2822" width="11" style="32" customWidth="1"/>
    <col min="2823" max="2825" width="10.86328125" style="32" customWidth="1"/>
    <col min="2826" max="2826" width="10.59765625" style="32" customWidth="1"/>
    <col min="2827" max="2830" width="10.86328125" style="32" customWidth="1"/>
    <col min="2831" max="2831" width="22.3984375" style="32" customWidth="1"/>
    <col min="2832" max="3072" width="9.1328125" style="32"/>
    <col min="3073" max="3073" width="4.59765625" style="32" customWidth="1"/>
    <col min="3074" max="3074" width="31.265625" style="32" customWidth="1"/>
    <col min="3075" max="3077" width="10.73046875" style="32" customWidth="1"/>
    <col min="3078" max="3078" width="11" style="32" customWidth="1"/>
    <col min="3079" max="3081" width="10.86328125" style="32" customWidth="1"/>
    <col min="3082" max="3082" width="10.59765625" style="32" customWidth="1"/>
    <col min="3083" max="3086" width="10.86328125" style="32" customWidth="1"/>
    <col min="3087" max="3087" width="22.3984375" style="32" customWidth="1"/>
    <col min="3088" max="3328" width="9.1328125" style="32"/>
    <col min="3329" max="3329" width="4.59765625" style="32" customWidth="1"/>
    <col min="3330" max="3330" width="31.265625" style="32" customWidth="1"/>
    <col min="3331" max="3333" width="10.73046875" style="32" customWidth="1"/>
    <col min="3334" max="3334" width="11" style="32" customWidth="1"/>
    <col min="3335" max="3337" width="10.86328125" style="32" customWidth="1"/>
    <col min="3338" max="3338" width="10.59765625" style="32" customWidth="1"/>
    <col min="3339" max="3342" width="10.86328125" style="32" customWidth="1"/>
    <col min="3343" max="3343" width="22.3984375" style="32" customWidth="1"/>
    <col min="3344" max="3584" width="9.1328125" style="32"/>
    <col min="3585" max="3585" width="4.59765625" style="32" customWidth="1"/>
    <col min="3586" max="3586" width="31.265625" style="32" customWidth="1"/>
    <col min="3587" max="3589" width="10.73046875" style="32" customWidth="1"/>
    <col min="3590" max="3590" width="11" style="32" customWidth="1"/>
    <col min="3591" max="3593" width="10.86328125" style="32" customWidth="1"/>
    <col min="3594" max="3594" width="10.59765625" style="32" customWidth="1"/>
    <col min="3595" max="3598" width="10.86328125" style="32" customWidth="1"/>
    <col min="3599" max="3599" width="22.3984375" style="32" customWidth="1"/>
    <col min="3600" max="3840" width="9.1328125" style="32"/>
    <col min="3841" max="3841" width="4.59765625" style="32" customWidth="1"/>
    <col min="3842" max="3842" width="31.265625" style="32" customWidth="1"/>
    <col min="3843" max="3845" width="10.73046875" style="32" customWidth="1"/>
    <col min="3846" max="3846" width="11" style="32" customWidth="1"/>
    <col min="3847" max="3849" width="10.86328125" style="32" customWidth="1"/>
    <col min="3850" max="3850" width="10.59765625" style="32" customWidth="1"/>
    <col min="3851" max="3854" width="10.86328125" style="32" customWidth="1"/>
    <col min="3855" max="3855" width="22.3984375" style="32" customWidth="1"/>
    <col min="3856" max="4096" width="9.1328125" style="32"/>
    <col min="4097" max="4097" width="4.59765625" style="32" customWidth="1"/>
    <col min="4098" max="4098" width="31.265625" style="32" customWidth="1"/>
    <col min="4099" max="4101" width="10.73046875" style="32" customWidth="1"/>
    <col min="4102" max="4102" width="11" style="32" customWidth="1"/>
    <col min="4103" max="4105" width="10.86328125" style="32" customWidth="1"/>
    <col min="4106" max="4106" width="10.59765625" style="32" customWidth="1"/>
    <col min="4107" max="4110" width="10.86328125" style="32" customWidth="1"/>
    <col min="4111" max="4111" width="22.3984375" style="32" customWidth="1"/>
    <col min="4112" max="4352" width="9.1328125" style="32"/>
    <col min="4353" max="4353" width="4.59765625" style="32" customWidth="1"/>
    <col min="4354" max="4354" width="31.265625" style="32" customWidth="1"/>
    <col min="4355" max="4357" width="10.73046875" style="32" customWidth="1"/>
    <col min="4358" max="4358" width="11" style="32" customWidth="1"/>
    <col min="4359" max="4361" width="10.86328125" style="32" customWidth="1"/>
    <col min="4362" max="4362" width="10.59765625" style="32" customWidth="1"/>
    <col min="4363" max="4366" width="10.86328125" style="32" customWidth="1"/>
    <col min="4367" max="4367" width="22.3984375" style="32" customWidth="1"/>
    <col min="4368" max="4608" width="9.1328125" style="32"/>
    <col min="4609" max="4609" width="4.59765625" style="32" customWidth="1"/>
    <col min="4610" max="4610" width="31.265625" style="32" customWidth="1"/>
    <col min="4611" max="4613" width="10.73046875" style="32" customWidth="1"/>
    <col min="4614" max="4614" width="11" style="32" customWidth="1"/>
    <col min="4615" max="4617" width="10.86328125" style="32" customWidth="1"/>
    <col min="4618" max="4618" width="10.59765625" style="32" customWidth="1"/>
    <col min="4619" max="4622" width="10.86328125" style="32" customWidth="1"/>
    <col min="4623" max="4623" width="22.3984375" style="32" customWidth="1"/>
    <col min="4624" max="4864" width="9.1328125" style="32"/>
    <col min="4865" max="4865" width="4.59765625" style="32" customWidth="1"/>
    <col min="4866" max="4866" width="31.265625" style="32" customWidth="1"/>
    <col min="4867" max="4869" width="10.73046875" style="32" customWidth="1"/>
    <col min="4870" max="4870" width="11" style="32" customWidth="1"/>
    <col min="4871" max="4873" width="10.86328125" style="32" customWidth="1"/>
    <col min="4874" max="4874" width="10.59765625" style="32" customWidth="1"/>
    <col min="4875" max="4878" width="10.86328125" style="32" customWidth="1"/>
    <col min="4879" max="4879" width="22.3984375" style="32" customWidth="1"/>
    <col min="4880" max="5120" width="9.1328125" style="32"/>
    <col min="5121" max="5121" width="4.59765625" style="32" customWidth="1"/>
    <col min="5122" max="5122" width="31.265625" style="32" customWidth="1"/>
    <col min="5123" max="5125" width="10.73046875" style="32" customWidth="1"/>
    <col min="5126" max="5126" width="11" style="32" customWidth="1"/>
    <col min="5127" max="5129" width="10.86328125" style="32" customWidth="1"/>
    <col min="5130" max="5130" width="10.59765625" style="32" customWidth="1"/>
    <col min="5131" max="5134" width="10.86328125" style="32" customWidth="1"/>
    <col min="5135" max="5135" width="22.3984375" style="32" customWidth="1"/>
    <col min="5136" max="5376" width="9.1328125" style="32"/>
    <col min="5377" max="5377" width="4.59765625" style="32" customWidth="1"/>
    <col min="5378" max="5378" width="31.265625" style="32" customWidth="1"/>
    <col min="5379" max="5381" width="10.73046875" style="32" customWidth="1"/>
    <col min="5382" max="5382" width="11" style="32" customWidth="1"/>
    <col min="5383" max="5385" width="10.86328125" style="32" customWidth="1"/>
    <col min="5386" max="5386" width="10.59765625" style="32" customWidth="1"/>
    <col min="5387" max="5390" width="10.86328125" style="32" customWidth="1"/>
    <col min="5391" max="5391" width="22.3984375" style="32" customWidth="1"/>
    <col min="5392" max="5632" width="9.1328125" style="32"/>
    <col min="5633" max="5633" width="4.59765625" style="32" customWidth="1"/>
    <col min="5634" max="5634" width="31.265625" style="32" customWidth="1"/>
    <col min="5635" max="5637" width="10.73046875" style="32" customWidth="1"/>
    <col min="5638" max="5638" width="11" style="32" customWidth="1"/>
    <col min="5639" max="5641" width="10.86328125" style="32" customWidth="1"/>
    <col min="5642" max="5642" width="10.59765625" style="32" customWidth="1"/>
    <col min="5643" max="5646" width="10.86328125" style="32" customWidth="1"/>
    <col min="5647" max="5647" width="22.3984375" style="32" customWidth="1"/>
    <col min="5648" max="5888" width="9.1328125" style="32"/>
    <col min="5889" max="5889" width="4.59765625" style="32" customWidth="1"/>
    <col min="5890" max="5890" width="31.265625" style="32" customWidth="1"/>
    <col min="5891" max="5893" width="10.73046875" style="32" customWidth="1"/>
    <col min="5894" max="5894" width="11" style="32" customWidth="1"/>
    <col min="5895" max="5897" width="10.86328125" style="32" customWidth="1"/>
    <col min="5898" max="5898" width="10.59765625" style="32" customWidth="1"/>
    <col min="5899" max="5902" width="10.86328125" style="32" customWidth="1"/>
    <col min="5903" max="5903" width="22.3984375" style="32" customWidth="1"/>
    <col min="5904" max="6144" width="9.1328125" style="32"/>
    <col min="6145" max="6145" width="4.59765625" style="32" customWidth="1"/>
    <col min="6146" max="6146" width="31.265625" style="32" customWidth="1"/>
    <col min="6147" max="6149" width="10.73046875" style="32" customWidth="1"/>
    <col min="6150" max="6150" width="11" style="32" customWidth="1"/>
    <col min="6151" max="6153" width="10.86328125" style="32" customWidth="1"/>
    <col min="6154" max="6154" width="10.59765625" style="32" customWidth="1"/>
    <col min="6155" max="6158" width="10.86328125" style="32" customWidth="1"/>
    <col min="6159" max="6159" width="22.3984375" style="32" customWidth="1"/>
    <col min="6160" max="6400" width="9.1328125" style="32"/>
    <col min="6401" max="6401" width="4.59765625" style="32" customWidth="1"/>
    <col min="6402" max="6402" width="31.265625" style="32" customWidth="1"/>
    <col min="6403" max="6405" width="10.73046875" style="32" customWidth="1"/>
    <col min="6406" max="6406" width="11" style="32" customWidth="1"/>
    <col min="6407" max="6409" width="10.86328125" style="32" customWidth="1"/>
    <col min="6410" max="6410" width="10.59765625" style="32" customWidth="1"/>
    <col min="6411" max="6414" width="10.86328125" style="32" customWidth="1"/>
    <col min="6415" max="6415" width="22.3984375" style="32" customWidth="1"/>
    <col min="6416" max="6656" width="9.1328125" style="32"/>
    <col min="6657" max="6657" width="4.59765625" style="32" customWidth="1"/>
    <col min="6658" max="6658" width="31.265625" style="32" customWidth="1"/>
    <col min="6659" max="6661" width="10.73046875" style="32" customWidth="1"/>
    <col min="6662" max="6662" width="11" style="32" customWidth="1"/>
    <col min="6663" max="6665" width="10.86328125" style="32" customWidth="1"/>
    <col min="6666" max="6666" width="10.59765625" style="32" customWidth="1"/>
    <col min="6667" max="6670" width="10.86328125" style="32" customWidth="1"/>
    <col min="6671" max="6671" width="22.3984375" style="32" customWidth="1"/>
    <col min="6672" max="6912" width="9.1328125" style="32"/>
    <col min="6913" max="6913" width="4.59765625" style="32" customWidth="1"/>
    <col min="6914" max="6914" width="31.265625" style="32" customWidth="1"/>
    <col min="6915" max="6917" width="10.73046875" style="32" customWidth="1"/>
    <col min="6918" max="6918" width="11" style="32" customWidth="1"/>
    <col min="6919" max="6921" width="10.86328125" style="32" customWidth="1"/>
    <col min="6922" max="6922" width="10.59765625" style="32" customWidth="1"/>
    <col min="6923" max="6926" width="10.86328125" style="32" customWidth="1"/>
    <col min="6927" max="6927" width="22.3984375" style="32" customWidth="1"/>
    <col min="6928" max="7168" width="9.1328125" style="32"/>
    <col min="7169" max="7169" width="4.59765625" style="32" customWidth="1"/>
    <col min="7170" max="7170" width="31.265625" style="32" customWidth="1"/>
    <col min="7171" max="7173" width="10.73046875" style="32" customWidth="1"/>
    <col min="7174" max="7174" width="11" style="32" customWidth="1"/>
    <col min="7175" max="7177" width="10.86328125" style="32" customWidth="1"/>
    <col min="7178" max="7178" width="10.59765625" style="32" customWidth="1"/>
    <col min="7179" max="7182" width="10.86328125" style="32" customWidth="1"/>
    <col min="7183" max="7183" width="22.3984375" style="32" customWidth="1"/>
    <col min="7184" max="7424" width="9.1328125" style="32"/>
    <col min="7425" max="7425" width="4.59765625" style="32" customWidth="1"/>
    <col min="7426" max="7426" width="31.265625" style="32" customWidth="1"/>
    <col min="7427" max="7429" width="10.73046875" style="32" customWidth="1"/>
    <col min="7430" max="7430" width="11" style="32" customWidth="1"/>
    <col min="7431" max="7433" width="10.86328125" style="32" customWidth="1"/>
    <col min="7434" max="7434" width="10.59765625" style="32" customWidth="1"/>
    <col min="7435" max="7438" width="10.86328125" style="32" customWidth="1"/>
    <col min="7439" max="7439" width="22.3984375" style="32" customWidth="1"/>
    <col min="7440" max="7680" width="9.1328125" style="32"/>
    <col min="7681" max="7681" width="4.59765625" style="32" customWidth="1"/>
    <col min="7682" max="7682" width="31.265625" style="32" customWidth="1"/>
    <col min="7683" max="7685" width="10.73046875" style="32" customWidth="1"/>
    <col min="7686" max="7686" width="11" style="32" customWidth="1"/>
    <col min="7687" max="7689" width="10.86328125" style="32" customWidth="1"/>
    <col min="7690" max="7690" width="10.59765625" style="32" customWidth="1"/>
    <col min="7691" max="7694" width="10.86328125" style="32" customWidth="1"/>
    <col min="7695" max="7695" width="22.3984375" style="32" customWidth="1"/>
    <col min="7696" max="7936" width="9.1328125" style="32"/>
    <col min="7937" max="7937" width="4.59765625" style="32" customWidth="1"/>
    <col min="7938" max="7938" width="31.265625" style="32" customWidth="1"/>
    <col min="7939" max="7941" width="10.73046875" style="32" customWidth="1"/>
    <col min="7942" max="7942" width="11" style="32" customWidth="1"/>
    <col min="7943" max="7945" width="10.86328125" style="32" customWidth="1"/>
    <col min="7946" max="7946" width="10.59765625" style="32" customWidth="1"/>
    <col min="7947" max="7950" width="10.86328125" style="32" customWidth="1"/>
    <col min="7951" max="7951" width="22.3984375" style="32" customWidth="1"/>
    <col min="7952" max="8192" width="9.1328125" style="32"/>
    <col min="8193" max="8193" width="4.59765625" style="32" customWidth="1"/>
    <col min="8194" max="8194" width="31.265625" style="32" customWidth="1"/>
    <col min="8195" max="8197" width="10.73046875" style="32" customWidth="1"/>
    <col min="8198" max="8198" width="11" style="32" customWidth="1"/>
    <col min="8199" max="8201" width="10.86328125" style="32" customWidth="1"/>
    <col min="8202" max="8202" width="10.59765625" style="32" customWidth="1"/>
    <col min="8203" max="8206" width="10.86328125" style="32" customWidth="1"/>
    <col min="8207" max="8207" width="22.3984375" style="32" customWidth="1"/>
    <col min="8208" max="8448" width="9.1328125" style="32"/>
    <col min="8449" max="8449" width="4.59765625" style="32" customWidth="1"/>
    <col min="8450" max="8450" width="31.265625" style="32" customWidth="1"/>
    <col min="8451" max="8453" width="10.73046875" style="32" customWidth="1"/>
    <col min="8454" max="8454" width="11" style="32" customWidth="1"/>
    <col min="8455" max="8457" width="10.86328125" style="32" customWidth="1"/>
    <col min="8458" max="8458" width="10.59765625" style="32" customWidth="1"/>
    <col min="8459" max="8462" width="10.86328125" style="32" customWidth="1"/>
    <col min="8463" max="8463" width="22.3984375" style="32" customWidth="1"/>
    <col min="8464" max="8704" width="9.1328125" style="32"/>
    <col min="8705" max="8705" width="4.59765625" style="32" customWidth="1"/>
    <col min="8706" max="8706" width="31.265625" style="32" customWidth="1"/>
    <col min="8707" max="8709" width="10.73046875" style="32" customWidth="1"/>
    <col min="8710" max="8710" width="11" style="32" customWidth="1"/>
    <col min="8711" max="8713" width="10.86328125" style="32" customWidth="1"/>
    <col min="8714" max="8714" width="10.59765625" style="32" customWidth="1"/>
    <col min="8715" max="8718" width="10.86328125" style="32" customWidth="1"/>
    <col min="8719" max="8719" width="22.3984375" style="32" customWidth="1"/>
    <col min="8720" max="8960" width="9.1328125" style="32"/>
    <col min="8961" max="8961" width="4.59765625" style="32" customWidth="1"/>
    <col min="8962" max="8962" width="31.265625" style="32" customWidth="1"/>
    <col min="8963" max="8965" width="10.73046875" style="32" customWidth="1"/>
    <col min="8966" max="8966" width="11" style="32" customWidth="1"/>
    <col min="8967" max="8969" width="10.86328125" style="32" customWidth="1"/>
    <col min="8970" max="8970" width="10.59765625" style="32" customWidth="1"/>
    <col min="8971" max="8974" width="10.86328125" style="32" customWidth="1"/>
    <col min="8975" max="8975" width="22.3984375" style="32" customWidth="1"/>
    <col min="8976" max="9216" width="9.1328125" style="32"/>
    <col min="9217" max="9217" width="4.59765625" style="32" customWidth="1"/>
    <col min="9218" max="9218" width="31.265625" style="32" customWidth="1"/>
    <col min="9219" max="9221" width="10.73046875" style="32" customWidth="1"/>
    <col min="9222" max="9222" width="11" style="32" customWidth="1"/>
    <col min="9223" max="9225" width="10.86328125" style="32" customWidth="1"/>
    <col min="9226" max="9226" width="10.59765625" style="32" customWidth="1"/>
    <col min="9227" max="9230" width="10.86328125" style="32" customWidth="1"/>
    <col min="9231" max="9231" width="22.3984375" style="32" customWidth="1"/>
    <col min="9232" max="9472" width="9.1328125" style="32"/>
    <col min="9473" max="9473" width="4.59765625" style="32" customWidth="1"/>
    <col min="9474" max="9474" width="31.265625" style="32" customWidth="1"/>
    <col min="9475" max="9477" width="10.73046875" style="32" customWidth="1"/>
    <col min="9478" max="9478" width="11" style="32" customWidth="1"/>
    <col min="9479" max="9481" width="10.86328125" style="32" customWidth="1"/>
    <col min="9482" max="9482" width="10.59765625" style="32" customWidth="1"/>
    <col min="9483" max="9486" width="10.86328125" style="32" customWidth="1"/>
    <col min="9487" max="9487" width="22.3984375" style="32" customWidth="1"/>
    <col min="9488" max="9728" width="9.1328125" style="32"/>
    <col min="9729" max="9729" width="4.59765625" style="32" customWidth="1"/>
    <col min="9730" max="9730" width="31.265625" style="32" customWidth="1"/>
    <col min="9731" max="9733" width="10.73046875" style="32" customWidth="1"/>
    <col min="9734" max="9734" width="11" style="32" customWidth="1"/>
    <col min="9735" max="9737" width="10.86328125" style="32" customWidth="1"/>
    <col min="9738" max="9738" width="10.59765625" style="32" customWidth="1"/>
    <col min="9739" max="9742" width="10.86328125" style="32" customWidth="1"/>
    <col min="9743" max="9743" width="22.3984375" style="32" customWidth="1"/>
    <col min="9744" max="9984" width="9.1328125" style="32"/>
    <col min="9985" max="9985" width="4.59765625" style="32" customWidth="1"/>
    <col min="9986" max="9986" width="31.265625" style="32" customWidth="1"/>
    <col min="9987" max="9989" width="10.73046875" style="32" customWidth="1"/>
    <col min="9990" max="9990" width="11" style="32" customWidth="1"/>
    <col min="9991" max="9993" width="10.86328125" style="32" customWidth="1"/>
    <col min="9994" max="9994" width="10.59765625" style="32" customWidth="1"/>
    <col min="9995" max="9998" width="10.86328125" style="32" customWidth="1"/>
    <col min="9999" max="9999" width="22.3984375" style="32" customWidth="1"/>
    <col min="10000" max="10240" width="9.1328125" style="32"/>
    <col min="10241" max="10241" width="4.59765625" style="32" customWidth="1"/>
    <col min="10242" max="10242" width="31.265625" style="32" customWidth="1"/>
    <col min="10243" max="10245" width="10.73046875" style="32" customWidth="1"/>
    <col min="10246" max="10246" width="11" style="32" customWidth="1"/>
    <col min="10247" max="10249" width="10.86328125" style="32" customWidth="1"/>
    <col min="10250" max="10250" width="10.59765625" style="32" customWidth="1"/>
    <col min="10251" max="10254" width="10.86328125" style="32" customWidth="1"/>
    <col min="10255" max="10255" width="22.3984375" style="32" customWidth="1"/>
    <col min="10256" max="10496" width="9.1328125" style="32"/>
    <col min="10497" max="10497" width="4.59765625" style="32" customWidth="1"/>
    <col min="10498" max="10498" width="31.265625" style="32" customWidth="1"/>
    <col min="10499" max="10501" width="10.73046875" style="32" customWidth="1"/>
    <col min="10502" max="10502" width="11" style="32" customWidth="1"/>
    <col min="10503" max="10505" width="10.86328125" style="32" customWidth="1"/>
    <col min="10506" max="10506" width="10.59765625" style="32" customWidth="1"/>
    <col min="10507" max="10510" width="10.86328125" style="32" customWidth="1"/>
    <col min="10511" max="10511" width="22.3984375" style="32" customWidth="1"/>
    <col min="10512" max="10752" width="9.1328125" style="32"/>
    <col min="10753" max="10753" width="4.59765625" style="32" customWidth="1"/>
    <col min="10754" max="10754" width="31.265625" style="32" customWidth="1"/>
    <col min="10755" max="10757" width="10.73046875" style="32" customWidth="1"/>
    <col min="10758" max="10758" width="11" style="32" customWidth="1"/>
    <col min="10759" max="10761" width="10.86328125" style="32" customWidth="1"/>
    <col min="10762" max="10762" width="10.59765625" style="32" customWidth="1"/>
    <col min="10763" max="10766" width="10.86328125" style="32" customWidth="1"/>
    <col min="10767" max="10767" width="22.3984375" style="32" customWidth="1"/>
    <col min="10768" max="11008" width="9.1328125" style="32"/>
    <col min="11009" max="11009" width="4.59765625" style="32" customWidth="1"/>
    <col min="11010" max="11010" width="31.265625" style="32" customWidth="1"/>
    <col min="11011" max="11013" width="10.73046875" style="32" customWidth="1"/>
    <col min="11014" max="11014" width="11" style="32" customWidth="1"/>
    <col min="11015" max="11017" width="10.86328125" style="32" customWidth="1"/>
    <col min="11018" max="11018" width="10.59765625" style="32" customWidth="1"/>
    <col min="11019" max="11022" width="10.86328125" style="32" customWidth="1"/>
    <col min="11023" max="11023" width="22.3984375" style="32" customWidth="1"/>
    <col min="11024" max="11264" width="9.1328125" style="32"/>
    <col min="11265" max="11265" width="4.59765625" style="32" customWidth="1"/>
    <col min="11266" max="11266" width="31.265625" style="32" customWidth="1"/>
    <col min="11267" max="11269" width="10.73046875" style="32" customWidth="1"/>
    <col min="11270" max="11270" width="11" style="32" customWidth="1"/>
    <col min="11271" max="11273" width="10.86328125" style="32" customWidth="1"/>
    <col min="11274" max="11274" width="10.59765625" style="32" customWidth="1"/>
    <col min="11275" max="11278" width="10.86328125" style="32" customWidth="1"/>
    <col min="11279" max="11279" width="22.3984375" style="32" customWidth="1"/>
    <col min="11280" max="11520" width="9.1328125" style="32"/>
    <col min="11521" max="11521" width="4.59765625" style="32" customWidth="1"/>
    <col min="11522" max="11522" width="31.265625" style="32" customWidth="1"/>
    <col min="11523" max="11525" width="10.73046875" style="32" customWidth="1"/>
    <col min="11526" max="11526" width="11" style="32" customWidth="1"/>
    <col min="11527" max="11529" width="10.86328125" style="32" customWidth="1"/>
    <col min="11530" max="11530" width="10.59765625" style="32" customWidth="1"/>
    <col min="11531" max="11534" width="10.86328125" style="32" customWidth="1"/>
    <col min="11535" max="11535" width="22.3984375" style="32" customWidth="1"/>
    <col min="11536" max="11776" width="9.1328125" style="32"/>
    <col min="11777" max="11777" width="4.59765625" style="32" customWidth="1"/>
    <col min="11778" max="11778" width="31.265625" style="32" customWidth="1"/>
    <col min="11779" max="11781" width="10.73046875" style="32" customWidth="1"/>
    <col min="11782" max="11782" width="11" style="32" customWidth="1"/>
    <col min="11783" max="11785" width="10.86328125" style="32" customWidth="1"/>
    <col min="11786" max="11786" width="10.59765625" style="32" customWidth="1"/>
    <col min="11787" max="11790" width="10.86328125" style="32" customWidth="1"/>
    <col min="11791" max="11791" width="22.3984375" style="32" customWidth="1"/>
    <col min="11792" max="12032" width="9.1328125" style="32"/>
    <col min="12033" max="12033" width="4.59765625" style="32" customWidth="1"/>
    <col min="12034" max="12034" width="31.265625" style="32" customWidth="1"/>
    <col min="12035" max="12037" width="10.73046875" style="32" customWidth="1"/>
    <col min="12038" max="12038" width="11" style="32" customWidth="1"/>
    <col min="12039" max="12041" width="10.86328125" style="32" customWidth="1"/>
    <col min="12042" max="12042" width="10.59765625" style="32" customWidth="1"/>
    <col min="12043" max="12046" width="10.86328125" style="32" customWidth="1"/>
    <col min="12047" max="12047" width="22.3984375" style="32" customWidth="1"/>
    <col min="12048" max="12288" width="9.1328125" style="32"/>
    <col min="12289" max="12289" width="4.59765625" style="32" customWidth="1"/>
    <col min="12290" max="12290" width="31.265625" style="32" customWidth="1"/>
    <col min="12291" max="12293" width="10.73046875" style="32" customWidth="1"/>
    <col min="12294" max="12294" width="11" style="32" customWidth="1"/>
    <col min="12295" max="12297" width="10.86328125" style="32" customWidth="1"/>
    <col min="12298" max="12298" width="10.59765625" style="32" customWidth="1"/>
    <col min="12299" max="12302" width="10.86328125" style="32" customWidth="1"/>
    <col min="12303" max="12303" width="22.3984375" style="32" customWidth="1"/>
    <col min="12304" max="12544" width="9.1328125" style="32"/>
    <col min="12545" max="12545" width="4.59765625" style="32" customWidth="1"/>
    <col min="12546" max="12546" width="31.265625" style="32" customWidth="1"/>
    <col min="12547" max="12549" width="10.73046875" style="32" customWidth="1"/>
    <col min="12550" max="12550" width="11" style="32" customWidth="1"/>
    <col min="12551" max="12553" width="10.86328125" style="32" customWidth="1"/>
    <col min="12554" max="12554" width="10.59765625" style="32" customWidth="1"/>
    <col min="12555" max="12558" width="10.86328125" style="32" customWidth="1"/>
    <col min="12559" max="12559" width="22.3984375" style="32" customWidth="1"/>
    <col min="12560" max="12800" width="9.1328125" style="32"/>
    <col min="12801" max="12801" width="4.59765625" style="32" customWidth="1"/>
    <col min="12802" max="12802" width="31.265625" style="32" customWidth="1"/>
    <col min="12803" max="12805" width="10.73046875" style="32" customWidth="1"/>
    <col min="12806" max="12806" width="11" style="32" customWidth="1"/>
    <col min="12807" max="12809" width="10.86328125" style="32" customWidth="1"/>
    <col min="12810" max="12810" width="10.59765625" style="32" customWidth="1"/>
    <col min="12811" max="12814" width="10.86328125" style="32" customWidth="1"/>
    <col min="12815" max="12815" width="22.3984375" style="32" customWidth="1"/>
    <col min="12816" max="13056" width="9.1328125" style="32"/>
    <col min="13057" max="13057" width="4.59765625" style="32" customWidth="1"/>
    <col min="13058" max="13058" width="31.265625" style="32" customWidth="1"/>
    <col min="13059" max="13061" width="10.73046875" style="32" customWidth="1"/>
    <col min="13062" max="13062" width="11" style="32" customWidth="1"/>
    <col min="13063" max="13065" width="10.86328125" style="32" customWidth="1"/>
    <col min="13066" max="13066" width="10.59765625" style="32" customWidth="1"/>
    <col min="13067" max="13070" width="10.86328125" style="32" customWidth="1"/>
    <col min="13071" max="13071" width="22.3984375" style="32" customWidth="1"/>
    <col min="13072" max="13312" width="9.1328125" style="32"/>
    <col min="13313" max="13313" width="4.59765625" style="32" customWidth="1"/>
    <col min="13314" max="13314" width="31.265625" style="32" customWidth="1"/>
    <col min="13315" max="13317" width="10.73046875" style="32" customWidth="1"/>
    <col min="13318" max="13318" width="11" style="32" customWidth="1"/>
    <col min="13319" max="13321" width="10.86328125" style="32" customWidth="1"/>
    <col min="13322" max="13322" width="10.59765625" style="32" customWidth="1"/>
    <col min="13323" max="13326" width="10.86328125" style="32" customWidth="1"/>
    <col min="13327" max="13327" width="22.3984375" style="32" customWidth="1"/>
    <col min="13328" max="13568" width="9.1328125" style="32"/>
    <col min="13569" max="13569" width="4.59765625" style="32" customWidth="1"/>
    <col min="13570" max="13570" width="31.265625" style="32" customWidth="1"/>
    <col min="13571" max="13573" width="10.73046875" style="32" customWidth="1"/>
    <col min="13574" max="13574" width="11" style="32" customWidth="1"/>
    <col min="13575" max="13577" width="10.86328125" style="32" customWidth="1"/>
    <col min="13578" max="13578" width="10.59765625" style="32" customWidth="1"/>
    <col min="13579" max="13582" width="10.86328125" style="32" customWidth="1"/>
    <col min="13583" max="13583" width="22.3984375" style="32" customWidth="1"/>
    <col min="13584" max="13824" width="9.1328125" style="32"/>
    <col min="13825" max="13825" width="4.59765625" style="32" customWidth="1"/>
    <col min="13826" max="13826" width="31.265625" style="32" customWidth="1"/>
    <col min="13827" max="13829" width="10.73046875" style="32" customWidth="1"/>
    <col min="13830" max="13830" width="11" style="32" customWidth="1"/>
    <col min="13831" max="13833" width="10.86328125" style="32" customWidth="1"/>
    <col min="13834" max="13834" width="10.59765625" style="32" customWidth="1"/>
    <col min="13835" max="13838" width="10.86328125" style="32" customWidth="1"/>
    <col min="13839" max="13839" width="22.3984375" style="32" customWidth="1"/>
    <col min="13840" max="14080" width="9.1328125" style="32"/>
    <col min="14081" max="14081" width="4.59765625" style="32" customWidth="1"/>
    <col min="14082" max="14082" width="31.265625" style="32" customWidth="1"/>
    <col min="14083" max="14085" width="10.73046875" style="32" customWidth="1"/>
    <col min="14086" max="14086" width="11" style="32" customWidth="1"/>
    <col min="14087" max="14089" width="10.86328125" style="32" customWidth="1"/>
    <col min="14090" max="14090" width="10.59765625" style="32" customWidth="1"/>
    <col min="14091" max="14094" width="10.86328125" style="32" customWidth="1"/>
    <col min="14095" max="14095" width="22.3984375" style="32" customWidth="1"/>
    <col min="14096" max="14336" width="9.1328125" style="32"/>
    <col min="14337" max="14337" width="4.59765625" style="32" customWidth="1"/>
    <col min="14338" max="14338" width="31.265625" style="32" customWidth="1"/>
    <col min="14339" max="14341" width="10.73046875" style="32" customWidth="1"/>
    <col min="14342" max="14342" width="11" style="32" customWidth="1"/>
    <col min="14343" max="14345" width="10.86328125" style="32" customWidth="1"/>
    <col min="14346" max="14346" width="10.59765625" style="32" customWidth="1"/>
    <col min="14347" max="14350" width="10.86328125" style="32" customWidth="1"/>
    <col min="14351" max="14351" width="22.3984375" style="32" customWidth="1"/>
    <col min="14352" max="14592" width="9.1328125" style="32"/>
    <col min="14593" max="14593" width="4.59765625" style="32" customWidth="1"/>
    <col min="14594" max="14594" width="31.265625" style="32" customWidth="1"/>
    <col min="14595" max="14597" width="10.73046875" style="32" customWidth="1"/>
    <col min="14598" max="14598" width="11" style="32" customWidth="1"/>
    <col min="14599" max="14601" width="10.86328125" style="32" customWidth="1"/>
    <col min="14602" max="14602" width="10.59765625" style="32" customWidth="1"/>
    <col min="14603" max="14606" width="10.86328125" style="32" customWidth="1"/>
    <col min="14607" max="14607" width="22.3984375" style="32" customWidth="1"/>
    <col min="14608" max="14848" width="9.1328125" style="32"/>
    <col min="14849" max="14849" width="4.59765625" style="32" customWidth="1"/>
    <col min="14850" max="14850" width="31.265625" style="32" customWidth="1"/>
    <col min="14851" max="14853" width="10.73046875" style="32" customWidth="1"/>
    <col min="14854" max="14854" width="11" style="32" customWidth="1"/>
    <col min="14855" max="14857" width="10.86328125" style="32" customWidth="1"/>
    <col min="14858" max="14858" width="10.59765625" style="32" customWidth="1"/>
    <col min="14859" max="14862" width="10.86328125" style="32" customWidth="1"/>
    <col min="14863" max="14863" width="22.3984375" style="32" customWidth="1"/>
    <col min="14864" max="15104" width="9.1328125" style="32"/>
    <col min="15105" max="15105" width="4.59765625" style="32" customWidth="1"/>
    <col min="15106" max="15106" width="31.265625" style="32" customWidth="1"/>
    <col min="15107" max="15109" width="10.73046875" style="32" customWidth="1"/>
    <col min="15110" max="15110" width="11" style="32" customWidth="1"/>
    <col min="15111" max="15113" width="10.86328125" style="32" customWidth="1"/>
    <col min="15114" max="15114" width="10.59765625" style="32" customWidth="1"/>
    <col min="15115" max="15118" width="10.86328125" style="32" customWidth="1"/>
    <col min="15119" max="15119" width="22.3984375" style="32" customWidth="1"/>
    <col min="15120" max="15360" width="9.1328125" style="32"/>
    <col min="15361" max="15361" width="4.59765625" style="32" customWidth="1"/>
    <col min="15362" max="15362" width="31.265625" style="32" customWidth="1"/>
    <col min="15363" max="15365" width="10.73046875" style="32" customWidth="1"/>
    <col min="15366" max="15366" width="11" style="32" customWidth="1"/>
    <col min="15367" max="15369" width="10.86328125" style="32" customWidth="1"/>
    <col min="15370" max="15370" width="10.59765625" style="32" customWidth="1"/>
    <col min="15371" max="15374" width="10.86328125" style="32" customWidth="1"/>
    <col min="15375" max="15375" width="22.3984375" style="32" customWidth="1"/>
    <col min="15376" max="15616" width="9.1328125" style="32"/>
    <col min="15617" max="15617" width="4.59765625" style="32" customWidth="1"/>
    <col min="15618" max="15618" width="31.265625" style="32" customWidth="1"/>
    <col min="15619" max="15621" width="10.73046875" style="32" customWidth="1"/>
    <col min="15622" max="15622" width="11" style="32" customWidth="1"/>
    <col min="15623" max="15625" width="10.86328125" style="32" customWidth="1"/>
    <col min="15626" max="15626" width="10.59765625" style="32" customWidth="1"/>
    <col min="15627" max="15630" width="10.86328125" style="32" customWidth="1"/>
    <col min="15631" max="15631" width="22.3984375" style="32" customWidth="1"/>
    <col min="15632" max="15872" width="9.1328125" style="32"/>
    <col min="15873" max="15873" width="4.59765625" style="32" customWidth="1"/>
    <col min="15874" max="15874" width="31.265625" style="32" customWidth="1"/>
    <col min="15875" max="15877" width="10.73046875" style="32" customWidth="1"/>
    <col min="15878" max="15878" width="11" style="32" customWidth="1"/>
    <col min="15879" max="15881" width="10.86328125" style="32" customWidth="1"/>
    <col min="15882" max="15882" width="10.59765625" style="32" customWidth="1"/>
    <col min="15883" max="15886" width="10.86328125" style="32" customWidth="1"/>
    <col min="15887" max="15887" width="22.3984375" style="32" customWidth="1"/>
    <col min="15888" max="16128" width="9.1328125" style="32"/>
    <col min="16129" max="16129" width="4.59765625" style="32" customWidth="1"/>
    <col min="16130" max="16130" width="31.265625" style="32" customWidth="1"/>
    <col min="16131" max="16133" width="10.73046875" style="32" customWidth="1"/>
    <col min="16134" max="16134" width="11" style="32" customWidth="1"/>
    <col min="16135" max="16137" width="10.86328125" style="32" customWidth="1"/>
    <col min="16138" max="16138" width="10.59765625" style="32" customWidth="1"/>
    <col min="16139" max="16142" width="10.86328125" style="32" customWidth="1"/>
    <col min="16143" max="16143" width="22.3984375" style="32" customWidth="1"/>
    <col min="16144" max="16384" width="9.1328125" style="32"/>
  </cols>
  <sheetData>
    <row r="1" spans="1:14" ht="54.6" customHeight="1" x14ac:dyDescent="0.4">
      <c r="A1" s="1026" t="s">
        <v>522</v>
      </c>
      <c r="B1" s="1026"/>
      <c r="C1" s="1026"/>
      <c r="D1" s="1026"/>
      <c r="E1" s="1026"/>
      <c r="F1" s="1026"/>
      <c r="G1" s="1026"/>
      <c r="H1" s="1026"/>
      <c r="I1" s="1026"/>
      <c r="J1" s="1026"/>
      <c r="K1" s="1036"/>
      <c r="L1" s="1036"/>
      <c r="M1" s="1037" t="s">
        <v>521</v>
      </c>
      <c r="N1" s="1037"/>
    </row>
    <row r="2" spans="1:14" s="403" customFormat="1" ht="56.25" customHeight="1" x14ac:dyDescent="0.35">
      <c r="A2" s="973" t="s">
        <v>13</v>
      </c>
      <c r="B2" s="1038"/>
      <c r="C2" s="1041" t="s">
        <v>250</v>
      </c>
      <c r="D2" s="969"/>
      <c r="E2" s="969"/>
      <c r="F2" s="969"/>
      <c r="G2" s="968" t="s">
        <v>251</v>
      </c>
      <c r="H2" s="969"/>
      <c r="I2" s="969"/>
      <c r="J2" s="969"/>
      <c r="K2" s="1042" t="s">
        <v>128</v>
      </c>
      <c r="L2" s="969"/>
      <c r="M2" s="969"/>
      <c r="N2" s="969"/>
    </row>
    <row r="3" spans="1:14" s="403" customFormat="1" ht="21" customHeight="1" x14ac:dyDescent="0.35">
      <c r="A3" s="1039"/>
      <c r="B3" s="1040"/>
      <c r="C3" s="254" t="s">
        <v>289</v>
      </c>
      <c r="D3" s="255" t="s">
        <v>290</v>
      </c>
      <c r="E3" s="255" t="s">
        <v>15</v>
      </c>
      <c r="F3" s="214" t="s">
        <v>17</v>
      </c>
      <c r="G3" s="254" t="s">
        <v>289</v>
      </c>
      <c r="H3" s="255" t="s">
        <v>290</v>
      </c>
      <c r="I3" s="255" t="s">
        <v>15</v>
      </c>
      <c r="J3" s="214" t="s">
        <v>17</v>
      </c>
      <c r="K3" s="254" t="s">
        <v>289</v>
      </c>
      <c r="L3" s="255" t="s">
        <v>290</v>
      </c>
      <c r="M3" s="255" t="s">
        <v>15</v>
      </c>
      <c r="N3" s="214" t="s">
        <v>17</v>
      </c>
    </row>
    <row r="4" spans="1:14" s="403" customFormat="1" ht="13.5" x14ac:dyDescent="0.35">
      <c r="A4" s="1057" t="s">
        <v>25</v>
      </c>
      <c r="B4" s="404" t="s">
        <v>18</v>
      </c>
      <c r="C4" s="1060"/>
      <c r="D4" s="1061"/>
      <c r="E4" s="46">
        <f>'[1]3 ZČ, správní firmy'!BK4</f>
        <v>46</v>
      </c>
      <c r="F4" s="1066"/>
      <c r="G4" s="1069"/>
      <c r="H4" s="1070"/>
      <c r="I4" s="34">
        <v>0</v>
      </c>
      <c r="J4" s="1075"/>
      <c r="K4" s="1043"/>
      <c r="L4" s="1044"/>
      <c r="M4" s="35">
        <f>SUM(E4,I4)</f>
        <v>46</v>
      </c>
      <c r="N4" s="1049"/>
    </row>
    <row r="5" spans="1:14" s="403" customFormat="1" ht="13.5" x14ac:dyDescent="0.35">
      <c r="A5" s="1058"/>
      <c r="B5" s="405" t="s">
        <v>19</v>
      </c>
      <c r="C5" s="1062"/>
      <c r="D5" s="1063"/>
      <c r="E5" s="36">
        <f>'[1]3 ZČ, správní firmy'!BK5</f>
        <v>747</v>
      </c>
      <c r="F5" s="1067"/>
      <c r="G5" s="1071"/>
      <c r="H5" s="1072"/>
      <c r="I5" s="37">
        <v>0</v>
      </c>
      <c r="J5" s="1076"/>
      <c r="K5" s="1045"/>
      <c r="L5" s="1046"/>
      <c r="M5" s="38">
        <f>SUM(E5,I5)</f>
        <v>747</v>
      </c>
      <c r="N5" s="1050"/>
    </row>
    <row r="6" spans="1:14" s="403" customFormat="1" ht="13.5" x14ac:dyDescent="0.35">
      <c r="A6" s="1058"/>
      <c r="B6" s="405" t="s">
        <v>20</v>
      </c>
      <c r="C6" s="1062"/>
      <c r="D6" s="1063"/>
      <c r="E6" s="36">
        <f>'[1]3 ZČ, správní firmy'!BK6</f>
        <v>506</v>
      </c>
      <c r="F6" s="1067"/>
      <c r="G6" s="1071"/>
      <c r="H6" s="1072"/>
      <c r="I6" s="37">
        <v>0</v>
      </c>
      <c r="J6" s="1076"/>
      <c r="K6" s="1045"/>
      <c r="L6" s="1046"/>
      <c r="M6" s="38">
        <f>SUM(E6,I6)</f>
        <v>506</v>
      </c>
      <c r="N6" s="1050"/>
    </row>
    <row r="7" spans="1:14" s="403" customFormat="1" ht="13.5" x14ac:dyDescent="0.35">
      <c r="A7" s="1059"/>
      <c r="B7" s="39" t="s">
        <v>21</v>
      </c>
      <c r="C7" s="1064"/>
      <c r="D7" s="1065"/>
      <c r="E7" s="406">
        <f>'[1]3 ZČ, správní firmy'!BK7</f>
        <v>12</v>
      </c>
      <c r="F7" s="1068"/>
      <c r="G7" s="1073"/>
      <c r="H7" s="1074"/>
      <c r="I7" s="41">
        <v>0</v>
      </c>
      <c r="J7" s="1077"/>
      <c r="K7" s="1047"/>
      <c r="L7" s="1048"/>
      <c r="M7" s="42">
        <f>SUM(E7,I7)</f>
        <v>12</v>
      </c>
      <c r="N7" s="1051"/>
    </row>
    <row r="8" spans="1:14" s="403" customFormat="1" ht="13.5" x14ac:dyDescent="0.35">
      <c r="A8" s="1052" t="s">
        <v>23</v>
      </c>
      <c r="B8" s="404" t="s">
        <v>34</v>
      </c>
      <c r="C8" s="407">
        <f>'5 ZČ správní firmy'!BE8</f>
        <v>86193.2</v>
      </c>
      <c r="D8" s="407">
        <f>'5 ZČ správní firmy'!BF8</f>
        <v>74095</v>
      </c>
      <c r="E8" s="407">
        <f>'5 ZČ správní firmy'!BG8</f>
        <v>46109</v>
      </c>
      <c r="F8" s="43">
        <f>E8/D8</f>
        <v>0.62229570146433633</v>
      </c>
      <c r="G8" s="44">
        <f>'[2]4 ZČ, odbory'!C101</f>
        <v>19500</v>
      </c>
      <c r="H8" s="33">
        <f>'[2]4 ZČ, odbory'!D101</f>
        <v>19500</v>
      </c>
      <c r="I8" s="33">
        <f>'6 ZČ odbory'!E101</f>
        <v>14512</v>
      </c>
      <c r="J8" s="43">
        <f>I8/H8</f>
        <v>0.74420512820512819</v>
      </c>
      <c r="K8" s="45">
        <f>C8+G8</f>
        <v>105693.2</v>
      </c>
      <c r="L8" s="46">
        <f>D8+H8</f>
        <v>93595</v>
      </c>
      <c r="M8" s="46">
        <f>E8+I8</f>
        <v>60621</v>
      </c>
      <c r="N8" s="47">
        <f>M8/L8</f>
        <v>0.64769485549441741</v>
      </c>
    </row>
    <row r="9" spans="1:14" s="403" customFormat="1" ht="13.5" x14ac:dyDescent="0.35">
      <c r="A9" s="1053"/>
      <c r="B9" s="408" t="s">
        <v>35</v>
      </c>
      <c r="C9" s="682">
        <f>'5 ZČ správní firmy'!BE9</f>
        <v>11805</v>
      </c>
      <c r="D9" s="682">
        <f>'5 ZČ správní firmy'!BF9</f>
        <v>17900</v>
      </c>
      <c r="E9" s="682">
        <f>'5 ZČ správní firmy'!BG9</f>
        <v>25630</v>
      </c>
      <c r="F9" s="683">
        <f t="shared" ref="F9:F36" si="0">E9/D9</f>
        <v>1.4318435754189944</v>
      </c>
      <c r="G9" s="48">
        <f>'[2]4 ZČ, odbory'!C102</f>
        <v>2000</v>
      </c>
      <c r="H9" s="36">
        <f>'[2]4 ZČ, odbory'!D102</f>
        <v>2000</v>
      </c>
      <c r="I9" s="36">
        <f>'6 ZČ odbory'!E102</f>
        <v>1175</v>
      </c>
      <c r="J9" s="49">
        <f t="shared" ref="J9:J36" si="1">I9/H9</f>
        <v>0.58750000000000002</v>
      </c>
      <c r="K9" s="48">
        <f t="shared" ref="K9:M23" si="2">C9+G9</f>
        <v>13805</v>
      </c>
      <c r="L9" s="36">
        <f t="shared" si="2"/>
        <v>19900</v>
      </c>
      <c r="M9" s="36">
        <f t="shared" si="2"/>
        <v>26805</v>
      </c>
      <c r="N9" s="49">
        <f t="shared" ref="N9:N36" si="3">M9/L9</f>
        <v>1.3469849246231156</v>
      </c>
    </row>
    <row r="10" spans="1:14" s="403" customFormat="1" ht="13.5" x14ac:dyDescent="0.35">
      <c r="A10" s="1053"/>
      <c r="B10" s="405" t="s">
        <v>28</v>
      </c>
      <c r="C10" s="682">
        <f>'5 ZČ správní firmy'!BE10</f>
        <v>0</v>
      </c>
      <c r="D10" s="682">
        <f>'5 ZČ správní firmy'!BF10</f>
        <v>0</v>
      </c>
      <c r="E10" s="682">
        <f>'5 ZČ správní firmy'!BG10</f>
        <v>0</v>
      </c>
      <c r="F10" s="683">
        <v>0</v>
      </c>
      <c r="G10" s="48">
        <f>'[2]4 ZČ, odbory'!C103</f>
        <v>1400</v>
      </c>
      <c r="H10" s="36">
        <f>'[2]4 ZČ, odbory'!D103</f>
        <v>1400</v>
      </c>
      <c r="I10" s="36">
        <f>'6 ZČ odbory'!E103</f>
        <v>1477</v>
      </c>
      <c r="J10" s="49">
        <v>0</v>
      </c>
      <c r="K10" s="48">
        <f t="shared" si="2"/>
        <v>1400</v>
      </c>
      <c r="L10" s="36">
        <f t="shared" si="2"/>
        <v>1400</v>
      </c>
      <c r="M10" s="36">
        <f t="shared" si="2"/>
        <v>1477</v>
      </c>
      <c r="N10" s="49">
        <v>0</v>
      </c>
    </row>
    <row r="11" spans="1:14" s="403" customFormat="1" ht="13.5" x14ac:dyDescent="0.35">
      <c r="A11" s="1053"/>
      <c r="B11" s="408" t="s">
        <v>6</v>
      </c>
      <c r="C11" s="682">
        <f>'5 ZČ správní firmy'!BE11</f>
        <v>3630</v>
      </c>
      <c r="D11" s="682">
        <f>'5 ZČ správní firmy'!BF11</f>
        <v>3330</v>
      </c>
      <c r="E11" s="682">
        <f>'5 ZČ správní firmy'!BG11</f>
        <v>1313</v>
      </c>
      <c r="F11" s="683">
        <f t="shared" si="0"/>
        <v>0.3942942942942943</v>
      </c>
      <c r="G11" s="48">
        <f>'[2]4 ZČ, odbory'!C104</f>
        <v>1300</v>
      </c>
      <c r="H11" s="36">
        <f>'[2]4 ZČ, odbory'!D104</f>
        <v>1300</v>
      </c>
      <c r="I11" s="36">
        <f>'6 ZČ odbory'!E104</f>
        <v>329</v>
      </c>
      <c r="J11" s="49">
        <f t="shared" si="1"/>
        <v>0.25307692307692309</v>
      </c>
      <c r="K11" s="48">
        <f t="shared" si="2"/>
        <v>4930</v>
      </c>
      <c r="L11" s="36">
        <f t="shared" si="2"/>
        <v>4630</v>
      </c>
      <c r="M11" s="36">
        <f t="shared" si="2"/>
        <v>1642</v>
      </c>
      <c r="N11" s="49">
        <f t="shared" si="3"/>
        <v>0.3546436285097192</v>
      </c>
    </row>
    <row r="12" spans="1:14" s="403" customFormat="1" ht="13.5" x14ac:dyDescent="0.35">
      <c r="A12" s="1053"/>
      <c r="B12" s="408" t="s">
        <v>7</v>
      </c>
      <c r="C12" s="682">
        <f>'5 ZČ správní firmy'!BE12</f>
        <v>7794</v>
      </c>
      <c r="D12" s="682">
        <f>'5 ZČ správní firmy'!BF12</f>
        <v>8094</v>
      </c>
      <c r="E12" s="682">
        <f>'5 ZČ správní firmy'!BG12</f>
        <v>9786</v>
      </c>
      <c r="F12" s="683">
        <f t="shared" si="0"/>
        <v>1.2090437361008155</v>
      </c>
      <c r="G12" s="48">
        <f>'[2]4 ZČ, odbory'!C105</f>
        <v>0</v>
      </c>
      <c r="H12" s="36">
        <f>'[2]4 ZČ, odbory'!D105</f>
        <v>0</v>
      </c>
      <c r="I12" s="36">
        <f>'6 ZČ odbory'!E105</f>
        <v>0</v>
      </c>
      <c r="J12" s="49">
        <v>0</v>
      </c>
      <c r="K12" s="48">
        <f t="shared" si="2"/>
        <v>7794</v>
      </c>
      <c r="L12" s="36">
        <f t="shared" si="2"/>
        <v>8094</v>
      </c>
      <c r="M12" s="36">
        <f t="shared" si="2"/>
        <v>9786</v>
      </c>
      <c r="N12" s="49">
        <f t="shared" si="3"/>
        <v>1.2090437361008155</v>
      </c>
    </row>
    <row r="13" spans="1:14" s="403" customFormat="1" ht="13.5" x14ac:dyDescent="0.35">
      <c r="A13" s="1053"/>
      <c r="B13" s="408" t="s">
        <v>8</v>
      </c>
      <c r="C13" s="682">
        <f>'5 ZČ správní firmy'!BE13</f>
        <v>884</v>
      </c>
      <c r="D13" s="682">
        <f>'5 ZČ správní firmy'!BF13</f>
        <v>1411</v>
      </c>
      <c r="E13" s="682">
        <f>'5 ZČ správní firmy'!BG13</f>
        <v>1503</v>
      </c>
      <c r="F13" s="683">
        <f t="shared" si="0"/>
        <v>1.0652019844082212</v>
      </c>
      <c r="G13" s="48">
        <f>'[2]4 ZČ, odbory'!C106</f>
        <v>200</v>
      </c>
      <c r="H13" s="36">
        <f>'[2]4 ZČ, odbory'!D106</f>
        <v>200</v>
      </c>
      <c r="I13" s="36">
        <f>'6 ZČ odbory'!E106</f>
        <v>0</v>
      </c>
      <c r="J13" s="49">
        <f t="shared" si="1"/>
        <v>0</v>
      </c>
      <c r="K13" s="48">
        <f t="shared" si="2"/>
        <v>1084</v>
      </c>
      <c r="L13" s="36">
        <f t="shared" si="2"/>
        <v>1611</v>
      </c>
      <c r="M13" s="36">
        <f t="shared" si="2"/>
        <v>1503</v>
      </c>
      <c r="N13" s="49">
        <f t="shared" si="3"/>
        <v>0.93296089385474856</v>
      </c>
    </row>
    <row r="14" spans="1:14" s="403" customFormat="1" ht="13.5" x14ac:dyDescent="0.35">
      <c r="A14" s="1053"/>
      <c r="B14" s="408" t="s">
        <v>9</v>
      </c>
      <c r="C14" s="682">
        <f>'5 ZČ správní firmy'!BE14</f>
        <v>7151</v>
      </c>
      <c r="D14" s="682">
        <f>'5 ZČ správní firmy'!BF14</f>
        <v>7806</v>
      </c>
      <c r="E14" s="682">
        <f>'5 ZČ správní firmy'!BG14</f>
        <v>7091</v>
      </c>
      <c r="F14" s="683">
        <f t="shared" si="0"/>
        <v>0.9084037919549065</v>
      </c>
      <c r="G14" s="48">
        <f>'[2]4 ZČ, odbory'!C107</f>
        <v>9770</v>
      </c>
      <c r="H14" s="36">
        <f>'[2]4 ZČ, odbory'!D107</f>
        <v>9300</v>
      </c>
      <c r="I14" s="36">
        <f>'6 ZČ odbory'!E107</f>
        <v>5322</v>
      </c>
      <c r="J14" s="49">
        <f t="shared" si="1"/>
        <v>0.57225806451612904</v>
      </c>
      <c r="K14" s="48">
        <f t="shared" si="2"/>
        <v>16921</v>
      </c>
      <c r="L14" s="36">
        <f t="shared" si="2"/>
        <v>17106</v>
      </c>
      <c r="M14" s="36">
        <f t="shared" si="2"/>
        <v>12413</v>
      </c>
      <c r="N14" s="49">
        <f t="shared" si="3"/>
        <v>0.72565181807552903</v>
      </c>
    </row>
    <row r="15" spans="1:14" s="403" customFormat="1" ht="13.5" hidden="1" x14ac:dyDescent="0.35">
      <c r="A15" s="1053"/>
      <c r="B15" s="408" t="s">
        <v>129</v>
      </c>
      <c r="C15" s="682">
        <f>'5 ZČ správní firmy'!BE15</f>
        <v>0</v>
      </c>
      <c r="D15" s="682">
        <f>'5 ZČ správní firmy'!BF15</f>
        <v>0</v>
      </c>
      <c r="E15" s="682">
        <f>'5 ZČ správní firmy'!BG15</f>
        <v>0</v>
      </c>
      <c r="F15" s="683">
        <v>0</v>
      </c>
      <c r="G15" s="48">
        <f>'[2]4 ZČ, odbory'!C108</f>
        <v>0</v>
      </c>
      <c r="H15" s="36">
        <f>'[2]4 ZČ, odbory'!D108</f>
        <v>0</v>
      </c>
      <c r="I15" s="36">
        <f>'6 ZČ odbory'!E108</f>
        <v>0</v>
      </c>
      <c r="J15" s="49">
        <v>0</v>
      </c>
      <c r="K15" s="48">
        <f t="shared" si="2"/>
        <v>0</v>
      </c>
      <c r="L15" s="36">
        <f t="shared" si="2"/>
        <v>0</v>
      </c>
      <c r="M15" s="36">
        <f t="shared" si="2"/>
        <v>0</v>
      </c>
      <c r="N15" s="49">
        <v>0</v>
      </c>
    </row>
    <row r="16" spans="1:14" s="403" customFormat="1" ht="13.5" x14ac:dyDescent="0.35">
      <c r="A16" s="1053"/>
      <c r="B16" s="408" t="s">
        <v>130</v>
      </c>
      <c r="C16" s="682">
        <f>'5 ZČ správní firmy'!BE16</f>
        <v>0</v>
      </c>
      <c r="D16" s="682">
        <f>'5 ZČ správní firmy'!BF16</f>
        <v>0</v>
      </c>
      <c r="E16" s="682">
        <f>'5 ZČ správní firmy'!BG16</f>
        <v>0</v>
      </c>
      <c r="F16" s="683">
        <v>0</v>
      </c>
      <c r="G16" s="48">
        <f>'[2]4 ZČ, odbory'!C109</f>
        <v>24000</v>
      </c>
      <c r="H16" s="36">
        <f>'[2]4 ZČ, odbory'!D109</f>
        <v>24000</v>
      </c>
      <c r="I16" s="36">
        <f>'6 ZČ odbory'!E109</f>
        <v>27675</v>
      </c>
      <c r="J16" s="49">
        <f t="shared" si="1"/>
        <v>1.153125</v>
      </c>
      <c r="K16" s="48">
        <f t="shared" si="2"/>
        <v>24000</v>
      </c>
      <c r="L16" s="36">
        <f t="shared" si="2"/>
        <v>24000</v>
      </c>
      <c r="M16" s="36">
        <f t="shared" si="2"/>
        <v>27675</v>
      </c>
      <c r="N16" s="49">
        <f t="shared" si="3"/>
        <v>1.153125</v>
      </c>
    </row>
    <row r="17" spans="1:15" s="403" customFormat="1" ht="13.5" x14ac:dyDescent="0.35">
      <c r="A17" s="1053"/>
      <c r="B17" s="408" t="s">
        <v>29</v>
      </c>
      <c r="C17" s="682">
        <f>'5 ZČ správní firmy'!BE17</f>
        <v>1800</v>
      </c>
      <c r="D17" s="682">
        <f>'5 ZČ správní firmy'!BF17</f>
        <v>3495</v>
      </c>
      <c r="E17" s="682">
        <f>'5 ZČ správní firmy'!BG17</f>
        <v>31375</v>
      </c>
      <c r="F17" s="683">
        <f t="shared" si="0"/>
        <v>8.9771101573676688</v>
      </c>
      <c r="G17" s="48">
        <f>'[2]4 ZČ, odbory'!C110</f>
        <v>26131</v>
      </c>
      <c r="H17" s="36">
        <f>'[2]4 ZČ, odbory'!D110</f>
        <v>26601</v>
      </c>
      <c r="I17" s="36">
        <f>'6 ZČ odbory'!E110</f>
        <v>23202</v>
      </c>
      <c r="J17" s="49">
        <f t="shared" si="1"/>
        <v>0.87222284876508405</v>
      </c>
      <c r="K17" s="48">
        <f t="shared" si="2"/>
        <v>27931</v>
      </c>
      <c r="L17" s="36">
        <f t="shared" si="2"/>
        <v>30096</v>
      </c>
      <c r="M17" s="36">
        <f t="shared" si="2"/>
        <v>54577</v>
      </c>
      <c r="N17" s="49">
        <f t="shared" si="3"/>
        <v>1.8134303561935141</v>
      </c>
    </row>
    <row r="18" spans="1:15" s="403" customFormat="1" ht="13.5" x14ac:dyDescent="0.35">
      <c r="A18" s="1053"/>
      <c r="B18" s="408" t="s">
        <v>10</v>
      </c>
      <c r="C18" s="682">
        <f>'5 ZČ správní firmy'!BE18</f>
        <v>766</v>
      </c>
      <c r="D18" s="682">
        <f>'5 ZČ správní firmy'!BF18</f>
        <v>1096</v>
      </c>
      <c r="E18" s="682">
        <f>'5 ZČ správní firmy'!BG18</f>
        <v>3980</v>
      </c>
      <c r="F18" s="683">
        <f t="shared" si="0"/>
        <v>3.6313868613138687</v>
      </c>
      <c r="G18" s="48">
        <f>'[2]4 ZČ, odbory'!C111</f>
        <v>100</v>
      </c>
      <c r="H18" s="36">
        <f>'[2]4 ZČ, odbory'!D111</f>
        <v>100</v>
      </c>
      <c r="I18" s="36">
        <f>'6 ZČ odbory'!E111</f>
        <v>0</v>
      </c>
      <c r="J18" s="49">
        <f t="shared" si="1"/>
        <v>0</v>
      </c>
      <c r="K18" s="48">
        <f t="shared" si="2"/>
        <v>866</v>
      </c>
      <c r="L18" s="36">
        <f t="shared" si="2"/>
        <v>1196</v>
      </c>
      <c r="M18" s="36">
        <f t="shared" si="2"/>
        <v>3980</v>
      </c>
      <c r="N18" s="49">
        <f t="shared" si="3"/>
        <v>3.3277591973244145</v>
      </c>
    </row>
    <row r="19" spans="1:15" s="403" customFormat="1" ht="13.5" hidden="1" x14ac:dyDescent="0.35">
      <c r="A19" s="1053"/>
      <c r="B19" s="405" t="s">
        <v>102</v>
      </c>
      <c r="C19" s="682">
        <f>'5 ZČ správní firmy'!BE19</f>
        <v>0</v>
      </c>
      <c r="D19" s="682">
        <f>'5 ZČ správní firmy'!BF19</f>
        <v>0</v>
      </c>
      <c r="E19" s="682">
        <f>'5 ZČ správní firmy'!BG19</f>
        <v>0</v>
      </c>
      <c r="F19" s="683">
        <v>0</v>
      </c>
      <c r="G19" s="48">
        <f>'[2]4 ZČ, odbory'!C112</f>
        <v>0</v>
      </c>
      <c r="H19" s="36">
        <f>'[2]4 ZČ, odbory'!D112</f>
        <v>0</v>
      </c>
      <c r="I19" s="36">
        <f>'6 ZČ odbory'!E112</f>
        <v>0</v>
      </c>
      <c r="J19" s="49">
        <v>0</v>
      </c>
      <c r="K19" s="48">
        <f t="shared" si="2"/>
        <v>0</v>
      </c>
      <c r="L19" s="36">
        <f t="shared" si="2"/>
        <v>0</v>
      </c>
      <c r="M19" s="36">
        <f t="shared" si="2"/>
        <v>0</v>
      </c>
      <c r="N19" s="49">
        <v>0</v>
      </c>
    </row>
    <row r="20" spans="1:15" s="403" customFormat="1" ht="13.5" x14ac:dyDescent="0.35">
      <c r="A20" s="1053"/>
      <c r="B20" s="408" t="s">
        <v>378</v>
      </c>
      <c r="C20" s="682">
        <f>'5 ZČ správní firmy'!BE20</f>
        <v>0</v>
      </c>
      <c r="D20" s="682">
        <f>'5 ZČ správní firmy'!BF20</f>
        <v>0</v>
      </c>
      <c r="E20" s="682">
        <f>'5 ZČ správní firmy'!BG20</f>
        <v>0</v>
      </c>
      <c r="F20" s="683">
        <v>0</v>
      </c>
      <c r="G20" s="48">
        <f>'[2]4 ZČ, odbory'!C113</f>
        <v>0</v>
      </c>
      <c r="H20" s="36">
        <f>'[2]4 ZČ, odbory'!D113</f>
        <v>0</v>
      </c>
      <c r="I20" s="36">
        <f>'6 ZČ odbory'!E113</f>
        <v>1707</v>
      </c>
      <c r="J20" s="49">
        <v>0</v>
      </c>
      <c r="K20" s="48">
        <f t="shared" si="2"/>
        <v>0</v>
      </c>
      <c r="L20" s="36">
        <f t="shared" si="2"/>
        <v>0</v>
      </c>
      <c r="M20" s="36">
        <f t="shared" si="2"/>
        <v>1707</v>
      </c>
      <c r="N20" s="49">
        <v>0</v>
      </c>
    </row>
    <row r="21" spans="1:15" s="403" customFormat="1" ht="13.5" x14ac:dyDescent="0.35">
      <c r="A21" s="1053"/>
      <c r="B21" s="408" t="s">
        <v>131</v>
      </c>
      <c r="C21" s="682">
        <f>'5 ZČ správní firmy'!BE21</f>
        <v>0</v>
      </c>
      <c r="D21" s="682">
        <f>'5 ZČ správní firmy'!BF21</f>
        <v>0</v>
      </c>
      <c r="E21" s="682">
        <f>'5 ZČ správní firmy'!BG21</f>
        <v>0</v>
      </c>
      <c r="F21" s="683">
        <v>0</v>
      </c>
      <c r="G21" s="48">
        <f>'[2]4 ZČ, odbory'!C114</f>
        <v>3197</v>
      </c>
      <c r="H21" s="36">
        <f>'[2]4 ZČ, odbory'!D114</f>
        <v>3197</v>
      </c>
      <c r="I21" s="36">
        <f>'6 ZČ odbory'!E114</f>
        <v>22707</v>
      </c>
      <c r="J21" s="49">
        <f t="shared" si="1"/>
        <v>7.1025961839224276</v>
      </c>
      <c r="K21" s="48">
        <f t="shared" si="2"/>
        <v>3197</v>
      </c>
      <c r="L21" s="36">
        <f t="shared" si="2"/>
        <v>3197</v>
      </c>
      <c r="M21" s="36">
        <f t="shared" si="2"/>
        <v>22707</v>
      </c>
      <c r="N21" s="49">
        <f t="shared" si="3"/>
        <v>7.1025961839224276</v>
      </c>
    </row>
    <row r="22" spans="1:15" s="403" customFormat="1" ht="13.5" x14ac:dyDescent="0.35">
      <c r="A22" s="1053"/>
      <c r="B22" s="405" t="s">
        <v>99</v>
      </c>
      <c r="C22" s="682">
        <f>'5 ZČ správní firmy'!BE22</f>
        <v>0</v>
      </c>
      <c r="D22" s="682">
        <f>'5 ZČ správní firmy'!BF22</f>
        <v>0</v>
      </c>
      <c r="E22" s="682">
        <f>'5 ZČ správní firmy'!BG22</f>
        <v>0</v>
      </c>
      <c r="F22" s="683">
        <v>0</v>
      </c>
      <c r="G22" s="48">
        <f>'[2]4 ZČ, odbory'!C115</f>
        <v>17363</v>
      </c>
      <c r="H22" s="36">
        <f>'[2]4 ZČ, odbory'!D115</f>
        <v>17363</v>
      </c>
      <c r="I22" s="36">
        <f>'6 ZČ odbory'!E115</f>
        <v>32936</v>
      </c>
      <c r="J22" s="49">
        <f t="shared" si="1"/>
        <v>1.8969072164948453</v>
      </c>
      <c r="K22" s="48">
        <f t="shared" si="2"/>
        <v>17363</v>
      </c>
      <c r="L22" s="36">
        <f t="shared" si="2"/>
        <v>17363</v>
      </c>
      <c r="M22" s="36">
        <f t="shared" si="2"/>
        <v>32936</v>
      </c>
      <c r="N22" s="49">
        <f t="shared" si="3"/>
        <v>1.8969072164948453</v>
      </c>
    </row>
    <row r="23" spans="1:15" s="403" customFormat="1" ht="13.5" x14ac:dyDescent="0.35">
      <c r="A23" s="1053"/>
      <c r="B23" s="50" t="s">
        <v>97</v>
      </c>
      <c r="C23" s="681">
        <f>'5 ZČ správní firmy'!BE23</f>
        <v>0</v>
      </c>
      <c r="D23" s="681">
        <f>'5 ZČ správní firmy'!BF23</f>
        <v>0</v>
      </c>
      <c r="E23" s="681">
        <f>'5 ZČ správní firmy'!BG23</f>
        <v>0</v>
      </c>
      <c r="F23" s="51">
        <v>0</v>
      </c>
      <c r="G23" s="55">
        <f>'[2]4 ZČ, odbory'!C116</f>
        <v>0</v>
      </c>
      <c r="H23" s="40">
        <f>'[2]4 ZČ, odbory'!D116</f>
        <v>0</v>
      </c>
      <c r="I23" s="484">
        <f>'6 ZČ odbory'!E116</f>
        <v>0</v>
      </c>
      <c r="J23" s="51">
        <v>0</v>
      </c>
      <c r="K23" s="52">
        <f t="shared" si="2"/>
        <v>0</v>
      </c>
      <c r="L23" s="53">
        <f t="shared" si="2"/>
        <v>0</v>
      </c>
      <c r="M23" s="36">
        <f t="shared" si="2"/>
        <v>0</v>
      </c>
      <c r="N23" s="54">
        <v>0</v>
      </c>
    </row>
    <row r="24" spans="1:15" s="403" customFormat="1" ht="27.6" customHeight="1" x14ac:dyDescent="0.35">
      <c r="A24" s="1054"/>
      <c r="B24" s="409" t="s">
        <v>27</v>
      </c>
      <c r="C24" s="410">
        <f>SUM(C8:C23)</f>
        <v>120023.2</v>
      </c>
      <c r="D24" s="411">
        <f>SUM(D8:D23)</f>
        <v>117227</v>
      </c>
      <c r="E24" s="411">
        <f>SUM(E8:E23)</f>
        <v>126787</v>
      </c>
      <c r="F24" s="412">
        <f t="shared" si="0"/>
        <v>1.0815511784827727</v>
      </c>
      <c r="G24" s="410">
        <f>SUM(G8:G23)</f>
        <v>104961</v>
      </c>
      <c r="H24" s="411">
        <f>SUM(H8:H23)</f>
        <v>104961</v>
      </c>
      <c r="I24" s="413">
        <f>SUM(I8:I23)</f>
        <v>131042</v>
      </c>
      <c r="J24" s="412">
        <f t="shared" si="1"/>
        <v>1.2484827697906842</v>
      </c>
      <c r="K24" s="414">
        <f>SUM(K8:K23)</f>
        <v>224984.2</v>
      </c>
      <c r="L24" s="413">
        <f>SUM(L8:L23)</f>
        <v>222188</v>
      </c>
      <c r="M24" s="413">
        <f>SUM(M8:M23)</f>
        <v>257829</v>
      </c>
      <c r="N24" s="415">
        <f t="shared" si="3"/>
        <v>1.1604092030172646</v>
      </c>
      <c r="O24" s="416"/>
    </row>
    <row r="25" spans="1:15" s="403" customFormat="1" ht="13.5" x14ac:dyDescent="0.35">
      <c r="A25" s="1052" t="s">
        <v>24</v>
      </c>
      <c r="B25" s="404" t="s">
        <v>2</v>
      </c>
      <c r="C25" s="44">
        <f>'5 ZČ správní firmy'!BE25</f>
        <v>46000</v>
      </c>
      <c r="D25" s="44">
        <f>'5 ZČ správní firmy'!BF25</f>
        <v>46000</v>
      </c>
      <c r="E25" s="44">
        <f>'5 ZČ správní firmy'!BG25</f>
        <v>47453</v>
      </c>
      <c r="F25" s="43">
        <f t="shared" si="0"/>
        <v>1.031586956521739</v>
      </c>
      <c r="G25" s="44">
        <f>'[2]4 ZČ, odbory'!C118</f>
        <v>4144</v>
      </c>
      <c r="H25" s="33">
        <f>'[2]4 ZČ, odbory'!D118</f>
        <v>4144</v>
      </c>
      <c r="I25" s="40">
        <f>'6 ZČ odbory'!E118</f>
        <v>3849</v>
      </c>
      <c r="J25" s="43">
        <f t="shared" si="1"/>
        <v>0.92881274131274127</v>
      </c>
      <c r="K25" s="55">
        <f>C25+G25</f>
        <v>50144</v>
      </c>
      <c r="L25" s="40">
        <f>D25+H25</f>
        <v>50144</v>
      </c>
      <c r="M25" s="40">
        <f>E25+I25</f>
        <v>51302</v>
      </c>
      <c r="N25" s="51">
        <f t="shared" si="3"/>
        <v>1.0230934907466496</v>
      </c>
    </row>
    <row r="26" spans="1:15" s="403" customFormat="1" ht="13.5" x14ac:dyDescent="0.35">
      <c r="A26" s="1053"/>
      <c r="B26" s="408" t="s">
        <v>11</v>
      </c>
      <c r="C26" s="685">
        <f>'5 ZČ správní firmy'!BE26</f>
        <v>87302</v>
      </c>
      <c r="D26" s="685">
        <f>'5 ZČ správní firmy'!BF26</f>
        <v>87302</v>
      </c>
      <c r="E26" s="685">
        <f>'5 ZČ správní firmy'!BG26</f>
        <v>88667</v>
      </c>
      <c r="F26" s="683">
        <f t="shared" si="0"/>
        <v>1.0156353806327461</v>
      </c>
      <c r="G26" s="48">
        <f>'[2]4 ZČ, odbory'!C119</f>
        <v>8820</v>
      </c>
      <c r="H26" s="36">
        <f>'[2]4 ZČ, odbory'!D119</f>
        <v>8820</v>
      </c>
      <c r="I26" s="40">
        <f>'6 ZČ odbory'!E119</f>
        <v>9733</v>
      </c>
      <c r="J26" s="49">
        <f t="shared" si="1"/>
        <v>1.103514739229025</v>
      </c>
      <c r="K26" s="48">
        <f t="shared" ref="K26:L34" si="4">C26+G26</f>
        <v>96122</v>
      </c>
      <c r="L26" s="36">
        <f t="shared" si="4"/>
        <v>96122</v>
      </c>
      <c r="M26" s="40">
        <f>E26+I26</f>
        <v>98400</v>
      </c>
      <c r="N26" s="49">
        <f t="shared" si="3"/>
        <v>1.0236990491250701</v>
      </c>
    </row>
    <row r="27" spans="1:15" s="403" customFormat="1" ht="13.5" x14ac:dyDescent="0.35">
      <c r="A27" s="1053"/>
      <c r="B27" s="408" t="s">
        <v>3</v>
      </c>
      <c r="C27" s="685">
        <f>'5 ZČ správní firmy'!BE27</f>
        <v>850</v>
      </c>
      <c r="D27" s="685">
        <f>'5 ZČ správní firmy'!BF27</f>
        <v>850</v>
      </c>
      <c r="E27" s="685">
        <f>'5 ZČ správní firmy'!BG27</f>
        <v>1481</v>
      </c>
      <c r="F27" s="683">
        <f t="shared" si="0"/>
        <v>1.7423529411764707</v>
      </c>
      <c r="G27" s="48">
        <f>'[2]4 ZČ, odbory'!C120</f>
        <v>2000</v>
      </c>
      <c r="H27" s="36">
        <f>'[2]4 ZČ, odbory'!D120</f>
        <v>2000</v>
      </c>
      <c r="I27" s="40">
        <f>'6 ZČ odbory'!E120</f>
        <v>2599</v>
      </c>
      <c r="J27" s="49">
        <f t="shared" si="1"/>
        <v>1.2995000000000001</v>
      </c>
      <c r="K27" s="48">
        <f t="shared" si="4"/>
        <v>2850</v>
      </c>
      <c r="L27" s="36">
        <f t="shared" si="4"/>
        <v>2850</v>
      </c>
      <c r="M27" s="40">
        <f>E27+I27</f>
        <v>4080</v>
      </c>
      <c r="N27" s="49">
        <f t="shared" si="3"/>
        <v>1.4315789473684211</v>
      </c>
    </row>
    <row r="28" spans="1:15" s="403" customFormat="1" ht="13.5" x14ac:dyDescent="0.35">
      <c r="A28" s="1053"/>
      <c r="B28" s="408" t="s">
        <v>4</v>
      </c>
      <c r="C28" s="685">
        <f>'5 ZČ správní firmy'!BE28</f>
        <v>39.5</v>
      </c>
      <c r="D28" s="685">
        <f>'5 ZČ správní firmy'!BF28</f>
        <v>39.5</v>
      </c>
      <c r="E28" s="685">
        <f>'5 ZČ správní firmy'!BG28</f>
        <v>5428</v>
      </c>
      <c r="F28" s="683">
        <v>0</v>
      </c>
      <c r="G28" s="48">
        <f>'[2]4 ZČ, odbory'!C121</f>
        <v>1400</v>
      </c>
      <c r="H28" s="36">
        <f>'[2]4 ZČ, odbory'!D121</f>
        <v>1400</v>
      </c>
      <c r="I28" s="40">
        <f>'6 ZČ odbory'!E121</f>
        <v>461</v>
      </c>
      <c r="J28" s="49">
        <f t="shared" si="1"/>
        <v>0.32928571428571429</v>
      </c>
      <c r="K28" s="48">
        <f t="shared" si="4"/>
        <v>1439.5</v>
      </c>
      <c r="L28" s="36">
        <f t="shared" si="4"/>
        <v>1439.5</v>
      </c>
      <c r="M28" s="40">
        <f>E28+I28</f>
        <v>5889</v>
      </c>
      <c r="N28" s="49">
        <f t="shared" si="3"/>
        <v>4.0910038207711015</v>
      </c>
    </row>
    <row r="29" spans="1:15" s="403" customFormat="1" ht="13.5" x14ac:dyDescent="0.35">
      <c r="A29" s="1053"/>
      <c r="B29" s="408" t="s">
        <v>32</v>
      </c>
      <c r="C29" s="685">
        <f>'5 ZČ správní firmy'!BE29</f>
        <v>-390</v>
      </c>
      <c r="D29" s="685">
        <f>'5 ZČ správní firmy'!BF29</f>
        <v>-390</v>
      </c>
      <c r="E29" s="685">
        <f>'5 ZČ správní firmy'!BG29</f>
        <v>7485</v>
      </c>
      <c r="F29" s="683">
        <v>0</v>
      </c>
      <c r="G29" s="48">
        <f>'[2]4 ZČ, odbory'!C122</f>
        <v>4017.5</v>
      </c>
      <c r="H29" s="36">
        <f>'[2]4 ZČ, odbory'!D122</f>
        <v>5133.5</v>
      </c>
      <c r="I29" s="40">
        <f>'6 ZČ odbory'!E122</f>
        <v>10777</v>
      </c>
      <c r="J29" s="49">
        <f t="shared" si="1"/>
        <v>2.0993474237849421</v>
      </c>
      <c r="K29" s="48">
        <f t="shared" si="4"/>
        <v>3627.5</v>
      </c>
      <c r="L29" s="36">
        <f t="shared" si="4"/>
        <v>4743.5</v>
      </c>
      <c r="M29" s="40">
        <f>E29+I29</f>
        <v>18262</v>
      </c>
      <c r="N29" s="49">
        <f t="shared" si="3"/>
        <v>3.8498998629703807</v>
      </c>
    </row>
    <row r="30" spans="1:15" s="403" customFormat="1" ht="13.5" x14ac:dyDescent="0.35">
      <c r="A30" s="1053"/>
      <c r="B30" s="408" t="s">
        <v>30</v>
      </c>
      <c r="C30" s="685">
        <f>'5 ZČ správní firmy'!BE30</f>
        <v>0</v>
      </c>
      <c r="D30" s="685">
        <f>'5 ZČ správní firmy'!BF30</f>
        <v>0</v>
      </c>
      <c r="E30" s="685">
        <f>'5 ZČ správní firmy'!BG30</f>
        <v>0</v>
      </c>
      <c r="F30" s="683">
        <v>0</v>
      </c>
      <c r="G30" s="48">
        <f>'[2]4 ZČ, odbory'!C123</f>
        <v>12000</v>
      </c>
      <c r="H30" s="36">
        <f>'[2]4 ZČ, odbory'!D123</f>
        <v>12000</v>
      </c>
      <c r="I30" s="40">
        <f>'6 ZČ odbory'!E123</f>
        <v>22818</v>
      </c>
      <c r="J30" s="49">
        <f t="shared" si="1"/>
        <v>1.9015</v>
      </c>
      <c r="K30" s="48">
        <f t="shared" si="4"/>
        <v>12000</v>
      </c>
      <c r="L30" s="36">
        <f t="shared" si="4"/>
        <v>12000</v>
      </c>
      <c r="M30" s="40">
        <f>E30+I30</f>
        <v>22818</v>
      </c>
      <c r="N30" s="49">
        <f t="shared" si="3"/>
        <v>1.9015</v>
      </c>
    </row>
    <row r="31" spans="1:15" s="403" customFormat="1" ht="13.5" x14ac:dyDescent="0.35">
      <c r="A31" s="1053"/>
      <c r="B31" s="408" t="s">
        <v>194</v>
      </c>
      <c r="C31" s="685">
        <f>'5 ZČ správní firmy'!BE31</f>
        <v>0</v>
      </c>
      <c r="D31" s="685">
        <f>'5 ZČ správní firmy'!BF31</f>
        <v>0</v>
      </c>
      <c r="E31" s="685">
        <f>'5 ZČ správní firmy'!BG31</f>
        <v>0</v>
      </c>
      <c r="F31" s="683">
        <v>0</v>
      </c>
      <c r="G31" s="48">
        <f>'[2]4 ZČ, odbory'!C124</f>
        <v>34768</v>
      </c>
      <c r="H31" s="36">
        <f>'[2]4 ZČ, odbory'!D124</f>
        <v>34768</v>
      </c>
      <c r="I31" s="40">
        <f>'6 ZČ odbory'!E124</f>
        <v>35014</v>
      </c>
      <c r="J31" s="49">
        <f t="shared" si="1"/>
        <v>1.0070754716981132</v>
      </c>
      <c r="K31" s="48">
        <f t="shared" si="4"/>
        <v>34768</v>
      </c>
      <c r="L31" s="36">
        <f t="shared" si="4"/>
        <v>34768</v>
      </c>
      <c r="M31" s="40">
        <f t="shared" ref="M31:M35" si="5">E31+I31</f>
        <v>35014</v>
      </c>
      <c r="N31" s="49">
        <f t="shared" si="3"/>
        <v>1.0070754716981132</v>
      </c>
    </row>
    <row r="32" spans="1:15" s="403" customFormat="1" ht="13.5" x14ac:dyDescent="0.35">
      <c r="A32" s="1053"/>
      <c r="B32" s="408" t="s">
        <v>5</v>
      </c>
      <c r="C32" s="685">
        <f>'5 ZČ správní firmy'!BE32</f>
        <v>3090</v>
      </c>
      <c r="D32" s="685">
        <f>'5 ZČ správní firmy'!BF32</f>
        <v>3090</v>
      </c>
      <c r="E32" s="685">
        <f>'5 ZČ správní firmy'!BG32</f>
        <v>6824</v>
      </c>
      <c r="F32" s="683">
        <f t="shared" si="0"/>
        <v>2.2084142394822006</v>
      </c>
      <c r="G32" s="48">
        <f>'[2]4 ZČ, odbory'!C126</f>
        <v>100</v>
      </c>
      <c r="H32" s="36">
        <f>'[2]4 ZČ, odbory'!D126</f>
        <v>100</v>
      </c>
      <c r="I32" s="40">
        <f>'6 ZČ odbory'!E125</f>
        <v>11</v>
      </c>
      <c r="J32" s="49">
        <f t="shared" si="1"/>
        <v>0.11</v>
      </c>
      <c r="K32" s="48">
        <f t="shared" si="4"/>
        <v>3190</v>
      </c>
      <c r="L32" s="36">
        <f t="shared" si="4"/>
        <v>3190</v>
      </c>
      <c r="M32" s="40">
        <f t="shared" si="5"/>
        <v>6835</v>
      </c>
      <c r="N32" s="49">
        <f t="shared" si="3"/>
        <v>2.1426332288401255</v>
      </c>
    </row>
    <row r="33" spans="1:14" s="403" customFormat="1" ht="13.5" x14ac:dyDescent="0.35">
      <c r="A33" s="1053"/>
      <c r="B33" s="408" t="s">
        <v>31</v>
      </c>
      <c r="C33" s="685">
        <f>'5 ZČ správní firmy'!BE33</f>
        <v>0</v>
      </c>
      <c r="D33" s="685">
        <f>'5 ZČ správní firmy'!BF33</f>
        <v>0</v>
      </c>
      <c r="E33" s="685">
        <f>'5 ZČ správní firmy'!BG33</f>
        <v>902</v>
      </c>
      <c r="F33" s="683">
        <v>0</v>
      </c>
      <c r="G33" s="48">
        <f>'[2]4 ZČ, odbory'!C127</f>
        <v>2000</v>
      </c>
      <c r="H33" s="36">
        <f>'[2]4 ZČ, odbory'!D127</f>
        <v>2000</v>
      </c>
      <c r="I33" s="40">
        <f>'6 ZČ odbory'!E126</f>
        <v>3246</v>
      </c>
      <c r="J33" s="49">
        <f t="shared" si="1"/>
        <v>1.623</v>
      </c>
      <c r="K33" s="48">
        <f t="shared" si="4"/>
        <v>2000</v>
      </c>
      <c r="L33" s="36">
        <f t="shared" si="4"/>
        <v>2000</v>
      </c>
      <c r="M33" s="40">
        <f t="shared" si="5"/>
        <v>4148</v>
      </c>
      <c r="N33" s="49">
        <f t="shared" si="3"/>
        <v>2.0739999999999998</v>
      </c>
    </row>
    <row r="34" spans="1:14" s="403" customFormat="1" ht="13.5" x14ac:dyDescent="0.35">
      <c r="A34" s="1053"/>
      <c r="B34" s="485" t="s">
        <v>101</v>
      </c>
      <c r="C34" s="685">
        <f>'5 ZČ správní firmy'!BE34</f>
        <v>0</v>
      </c>
      <c r="D34" s="685">
        <f>'5 ZČ správní firmy'!BF34</f>
        <v>0</v>
      </c>
      <c r="E34" s="685">
        <f>'5 ZČ správní firmy'!BG34</f>
        <v>0</v>
      </c>
      <c r="F34" s="683">
        <v>0</v>
      </c>
      <c r="G34" s="55">
        <f>'[2]4 ZČ, odbory'!C128</f>
        <v>57713</v>
      </c>
      <c r="H34" s="40">
        <f>'[2]4 ZČ, odbory'!D128</f>
        <v>57713</v>
      </c>
      <c r="I34" s="40">
        <f>'6 ZČ odbory'!E127</f>
        <v>50884</v>
      </c>
      <c r="J34" s="51">
        <f t="shared" si="1"/>
        <v>0.88167310657910691</v>
      </c>
      <c r="K34" s="48">
        <f t="shared" si="4"/>
        <v>57713</v>
      </c>
      <c r="L34" s="36">
        <f t="shared" si="4"/>
        <v>57713</v>
      </c>
      <c r="M34" s="40">
        <f t="shared" si="5"/>
        <v>50884</v>
      </c>
      <c r="N34" s="49">
        <f t="shared" si="3"/>
        <v>0.88167310657910691</v>
      </c>
    </row>
    <row r="35" spans="1:14" s="403" customFormat="1" ht="13.5" x14ac:dyDescent="0.35">
      <c r="A35" s="1053"/>
      <c r="B35" s="426" t="s">
        <v>386</v>
      </c>
      <c r="C35" s="684">
        <f>'5 ZČ správní firmy'!BE35</f>
        <v>0</v>
      </c>
      <c r="D35" s="684">
        <f>'5 ZČ správní firmy'!BF35</f>
        <v>0</v>
      </c>
      <c r="E35" s="684">
        <f>'5 ZČ správní firmy'!BG35</f>
        <v>0</v>
      </c>
      <c r="F35" s="51">
        <v>0</v>
      </c>
      <c r="G35" s="55">
        <f>'6 ZČ odbory'!C128</f>
        <v>0</v>
      </c>
      <c r="H35" s="40">
        <f>'6 ZČ odbory'!D128</f>
        <v>0</v>
      </c>
      <c r="I35" s="40">
        <f>'6 ZČ odbory'!E128</f>
        <v>-17737</v>
      </c>
      <c r="J35" s="51">
        <v>0</v>
      </c>
      <c r="K35" s="48">
        <f t="shared" ref="K35" si="6">C35+G35</f>
        <v>0</v>
      </c>
      <c r="L35" s="36">
        <f t="shared" ref="L35" si="7">D35+H35</f>
        <v>0</v>
      </c>
      <c r="M35" s="40">
        <f t="shared" si="5"/>
        <v>-17737</v>
      </c>
      <c r="N35" s="49">
        <v>0</v>
      </c>
    </row>
    <row r="36" spans="1:14" s="403" customFormat="1" ht="27.6" customHeight="1" x14ac:dyDescent="0.35">
      <c r="A36" s="1054"/>
      <c r="B36" s="417" t="s">
        <v>27</v>
      </c>
      <c r="C36" s="410">
        <f>SUM(C25:C34)</f>
        <v>136891.5</v>
      </c>
      <c r="D36" s="411">
        <f>SUM(D25:D34)</f>
        <v>136891.5</v>
      </c>
      <c r="E36" s="411">
        <f>SUM(E25:E34)</f>
        <v>158240</v>
      </c>
      <c r="F36" s="412">
        <f t="shared" si="0"/>
        <v>1.1559519765653821</v>
      </c>
      <c r="G36" s="410">
        <f>SUM(G25:G34)</f>
        <v>126962.5</v>
      </c>
      <c r="H36" s="411">
        <f>SUM(H25:H34)</f>
        <v>128078.5</v>
      </c>
      <c r="I36" s="411">
        <f>SUM(I25:I35)</f>
        <v>121655</v>
      </c>
      <c r="J36" s="412">
        <f t="shared" si="1"/>
        <v>0.94984716404392622</v>
      </c>
      <c r="K36" s="414">
        <f>C36+G36</f>
        <v>263854</v>
      </c>
      <c r="L36" s="413">
        <f>D36+H36</f>
        <v>264970</v>
      </c>
      <c r="M36" s="413">
        <f>I36+E36</f>
        <v>279895</v>
      </c>
      <c r="N36" s="415">
        <f t="shared" si="3"/>
        <v>1.0563271313733631</v>
      </c>
    </row>
    <row r="37" spans="1:14" s="403" customFormat="1" ht="37.5" customHeight="1" x14ac:dyDescent="0.35">
      <c r="A37" s="1055" t="s">
        <v>26</v>
      </c>
      <c r="B37" s="1056"/>
      <c r="C37" s="218">
        <f>C36-C24</f>
        <v>16868.300000000003</v>
      </c>
      <c r="D37" s="418">
        <f>D36-D24</f>
        <v>19664.5</v>
      </c>
      <c r="E37" s="419">
        <f>E36-E24</f>
        <v>31453</v>
      </c>
      <c r="F37" s="219">
        <f>E37/D37</f>
        <v>1.5994812987871545</v>
      </c>
      <c r="G37" s="420">
        <f>G36-G24</f>
        <v>22001.5</v>
      </c>
      <c r="H37" s="418">
        <f>H36-H24</f>
        <v>23117.5</v>
      </c>
      <c r="I37" s="418">
        <f>I36-I24</f>
        <v>-9387</v>
      </c>
      <c r="J37" s="219">
        <v>0</v>
      </c>
      <c r="K37" s="420">
        <f>K36-K24</f>
        <v>38869.799999999988</v>
      </c>
      <c r="L37" s="418">
        <f>L36-L24</f>
        <v>42782</v>
      </c>
      <c r="M37" s="418">
        <f>M36-M24</f>
        <v>22066</v>
      </c>
      <c r="N37" s="219">
        <f>M37/L37</f>
        <v>0.51577766350334253</v>
      </c>
    </row>
    <row r="38" spans="1:14" s="403" customFormat="1" ht="13.5" x14ac:dyDescent="0.35">
      <c r="F38" s="27"/>
      <c r="G38" s="421"/>
    </row>
  </sheetData>
  <mergeCells count="16">
    <mergeCell ref="K4:L7"/>
    <mergeCell ref="N4:N7"/>
    <mergeCell ref="A8:A24"/>
    <mergeCell ref="A25:A36"/>
    <mergeCell ref="A37:B37"/>
    <mergeCell ref="A4:A7"/>
    <mergeCell ref="C4:D7"/>
    <mergeCell ref="F4:F7"/>
    <mergeCell ref="G4:H7"/>
    <mergeCell ref="J4:J7"/>
    <mergeCell ref="A1:L1"/>
    <mergeCell ref="M1:N1"/>
    <mergeCell ref="A2:B3"/>
    <mergeCell ref="C2:F2"/>
    <mergeCell ref="G2:J2"/>
    <mergeCell ref="K2:N2"/>
  </mergeCells>
  <printOptions horizontalCentered="1"/>
  <pageMargins left="0.55118110236220474" right="0.55118110236220474" top="0.39370078740157483" bottom="0.47244094488188981" header="0" footer="0.19685039370078741"/>
  <pageSetup paperSize="9" scale="83" orientation="landscape" r:id="rId1"/>
  <headerFooter alignWithMargins="0">
    <oddFooter>&amp;L&amp;"Arial,Obyčejné"&amp;9Závěrečný účet za rok 2022</oddFooter>
  </headerFooter>
  <ignoredErrors>
    <ignoredError sqref="F24 J24:M24 F36:F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12</vt:i4>
      </vt:variant>
    </vt:vector>
  </HeadingPairs>
  <TitlesOfParts>
    <vt:vector size="31" baseType="lpstr">
      <vt:lpstr>1 příjmy </vt:lpstr>
      <vt:lpstr>2 dotace</vt:lpstr>
      <vt:lpstr>List6</vt:lpstr>
      <vt:lpstr>List5</vt:lpstr>
      <vt:lpstr>3 výdaje</vt:lpstr>
      <vt:lpstr>4 investice</vt:lpstr>
      <vt:lpstr>5 ZČ správní firmy</vt:lpstr>
      <vt:lpstr>6 ZČ odbory</vt:lpstr>
      <vt:lpstr>7 ZČ celkem</vt:lpstr>
      <vt:lpstr>8 PO</vt:lpstr>
      <vt:lpstr>List3</vt:lpstr>
      <vt:lpstr>9 příděly do fondů PO</vt:lpstr>
      <vt:lpstr>List1</vt:lpstr>
      <vt:lpstr>10 odměňování zastupitelů</vt:lpstr>
      <vt:lpstr>List2</vt:lpstr>
      <vt:lpstr>11 přehled o pohybu majetku</vt:lpstr>
      <vt:lpstr>List4</vt:lpstr>
      <vt:lpstr>12 přehled o pohybu majetku PO</vt:lpstr>
      <vt:lpstr>13 vyúčtování fin vztahů</vt:lpstr>
      <vt:lpstr>'1 příjmy '!Oblast_tisku</vt:lpstr>
      <vt:lpstr>'10 odměňování zastupitelů'!Oblast_tisku</vt:lpstr>
      <vt:lpstr>'11 přehled o pohybu majetku'!Oblast_tisku</vt:lpstr>
      <vt:lpstr>'12 přehled o pohybu majetku PO'!Oblast_tisku</vt:lpstr>
      <vt:lpstr>'13 vyúčtování fin vztahů'!Oblast_tisku</vt:lpstr>
      <vt:lpstr>'2 dotace'!Oblast_tisku</vt:lpstr>
      <vt:lpstr>'3 výdaje'!Oblast_tisku</vt:lpstr>
      <vt:lpstr>'4 investice'!Oblast_tisku</vt:lpstr>
      <vt:lpstr>'5 ZČ správní firmy'!Oblast_tisku</vt:lpstr>
      <vt:lpstr>'6 ZČ odbory'!Oblast_tisku</vt:lpstr>
      <vt:lpstr>'8 PO'!Oblast_tisku</vt:lpstr>
      <vt:lpstr>'9 příděly do fondů PO'!Oblast_tisku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Pražáková Marcela</dc:creator>
  <cp:lastModifiedBy>Pechar Zdeněk</cp:lastModifiedBy>
  <cp:lastPrinted>2023-05-05T09:20:34Z</cp:lastPrinted>
  <dcterms:created xsi:type="dcterms:W3CDTF">2001-10-18T11:13:00Z</dcterms:created>
  <dcterms:modified xsi:type="dcterms:W3CDTF">2023-06-01T06:29:39Z</dcterms:modified>
</cp:coreProperties>
</file>