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rozpočet\"/>
    </mc:Choice>
  </mc:AlternateContent>
  <bookViews>
    <workbookView xWindow="0" yWindow="0" windowWidth="23040" windowHeight="9960" tabRatio="847" activeTab="5"/>
  </bookViews>
  <sheets>
    <sheet name="Příjmy" sheetId="1" r:id="rId1"/>
    <sheet name="Vlastní příjmy" sheetId="3" r:id="rId2"/>
    <sheet name="Výdaje" sheetId="4" r:id="rId3"/>
    <sheet name="Hospodářská činnost správní f." sheetId="7" r:id="rId4"/>
    <sheet name="Hospodářská činnost odbory ú." sheetId="8" r:id="rId5"/>
    <sheet name="Hospodářská činnost celkem" sheetId="9" r:id="rId6"/>
  </sheets>
  <externalReferences>
    <externalReference r:id="rId7"/>
  </externalReferences>
  <definedNames>
    <definedName name="_xlnm.Print_Area" localSheetId="1">'Vlastní příjmy'!$A$1:$L$25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9" l="1"/>
  <c r="K19" i="9"/>
  <c r="K18" i="9"/>
  <c r="K16" i="9"/>
  <c r="K15" i="9"/>
  <c r="K14" i="9"/>
  <c r="K11" i="9"/>
  <c r="K22" i="9" l="1"/>
  <c r="J19" i="9"/>
  <c r="L24" i="9"/>
  <c r="L25" i="9"/>
  <c r="L26" i="9"/>
  <c r="L27" i="9"/>
  <c r="L28" i="9"/>
  <c r="L29" i="9"/>
  <c r="L30" i="9"/>
  <c r="L31" i="9"/>
  <c r="L32" i="9"/>
  <c r="L33" i="9"/>
  <c r="L23" i="9"/>
  <c r="L5" i="9"/>
  <c r="L6" i="9"/>
  <c r="L7" i="9"/>
  <c r="L8" i="9"/>
  <c r="L9" i="9"/>
  <c r="L12" i="9"/>
  <c r="L13" i="9"/>
  <c r="L17" i="9"/>
  <c r="L18" i="9"/>
  <c r="L19" i="9"/>
  <c r="L20" i="9"/>
  <c r="L4" i="9"/>
  <c r="L24" i="3" l="1"/>
  <c r="K24" i="3"/>
  <c r="J24" i="3"/>
  <c r="I24" i="3"/>
  <c r="H24" i="3"/>
  <c r="G24" i="3"/>
  <c r="F24" i="3"/>
  <c r="E24" i="3"/>
  <c r="D24" i="3"/>
  <c r="C24" i="3"/>
  <c r="L33" i="7" l="1"/>
  <c r="L21" i="7"/>
  <c r="L34" i="7" l="1"/>
  <c r="L34" i="8"/>
  <c r="L22" i="8"/>
  <c r="L14" i="4"/>
  <c r="L35" i="8" l="1"/>
  <c r="L34" i="9"/>
  <c r="L14" i="3"/>
  <c r="L25" i="3" s="1"/>
  <c r="L10" i="1" l="1"/>
  <c r="L6" i="1"/>
  <c r="L11" i="1" s="1"/>
  <c r="L13" i="1" s="1"/>
  <c r="D23" i="9" l="1"/>
  <c r="E23" i="9"/>
  <c r="F23" i="9"/>
  <c r="G23" i="9"/>
  <c r="H23" i="9"/>
  <c r="I23" i="9"/>
  <c r="J23" i="9"/>
  <c r="K23" i="9"/>
  <c r="D24" i="9"/>
  <c r="E24" i="9"/>
  <c r="F24" i="9"/>
  <c r="G24" i="9"/>
  <c r="H24" i="9"/>
  <c r="I24" i="9"/>
  <c r="J24" i="9"/>
  <c r="K24" i="9"/>
  <c r="D25" i="9"/>
  <c r="E25" i="9"/>
  <c r="F25" i="9"/>
  <c r="G25" i="9"/>
  <c r="H25" i="9"/>
  <c r="I25" i="9"/>
  <c r="K25" i="9"/>
  <c r="D26" i="9"/>
  <c r="E26" i="9"/>
  <c r="F26" i="9"/>
  <c r="G26" i="9"/>
  <c r="H26" i="9"/>
  <c r="I26" i="9"/>
  <c r="J26" i="9"/>
  <c r="K26" i="9"/>
  <c r="D27" i="9"/>
  <c r="E27" i="9"/>
  <c r="F27" i="9"/>
  <c r="G27" i="9"/>
  <c r="H27" i="9"/>
  <c r="I27" i="9"/>
  <c r="J27" i="9"/>
  <c r="K27" i="9"/>
  <c r="D28" i="9"/>
  <c r="E28" i="9"/>
  <c r="F28" i="9"/>
  <c r="G28" i="9"/>
  <c r="H28" i="9"/>
  <c r="I28" i="9"/>
  <c r="J28" i="9"/>
  <c r="K28" i="9"/>
  <c r="D29" i="9"/>
  <c r="E29" i="9"/>
  <c r="F29" i="9"/>
  <c r="G29" i="9"/>
  <c r="H29" i="9"/>
  <c r="I29" i="9"/>
  <c r="J29" i="9"/>
  <c r="K29" i="9"/>
  <c r="D30" i="9"/>
  <c r="E30" i="9"/>
  <c r="F30" i="9"/>
  <c r="G30" i="9"/>
  <c r="H30" i="9"/>
  <c r="I30" i="9"/>
  <c r="J30" i="9"/>
  <c r="K30" i="9"/>
  <c r="D31" i="9"/>
  <c r="E31" i="9"/>
  <c r="F31" i="9"/>
  <c r="G31" i="9"/>
  <c r="H31" i="9"/>
  <c r="I31" i="9"/>
  <c r="J31" i="9"/>
  <c r="K31" i="9"/>
  <c r="D32" i="9"/>
  <c r="E32" i="9"/>
  <c r="F32" i="9"/>
  <c r="G32" i="9"/>
  <c r="H32" i="9"/>
  <c r="I32" i="9"/>
  <c r="J32" i="9"/>
  <c r="K32" i="9"/>
  <c r="D33" i="9"/>
  <c r="E33" i="9"/>
  <c r="F33" i="9"/>
  <c r="G33" i="9"/>
  <c r="H33" i="9"/>
  <c r="I33" i="9"/>
  <c r="J33" i="9"/>
  <c r="K33" i="9"/>
  <c r="C24" i="9"/>
  <c r="C25" i="9"/>
  <c r="C26" i="9"/>
  <c r="C27" i="9"/>
  <c r="C28" i="9"/>
  <c r="C29" i="9"/>
  <c r="C30" i="9"/>
  <c r="C31" i="9"/>
  <c r="C32" i="9"/>
  <c r="C33" i="9"/>
  <c r="C23" i="9"/>
  <c r="D4" i="9"/>
  <c r="E4" i="9"/>
  <c r="F4" i="9"/>
  <c r="G4" i="9"/>
  <c r="H4" i="9"/>
  <c r="I4" i="9"/>
  <c r="J4" i="9"/>
  <c r="K4" i="9"/>
  <c r="D5" i="9"/>
  <c r="E5" i="9"/>
  <c r="F5" i="9"/>
  <c r="G5" i="9"/>
  <c r="H5" i="9"/>
  <c r="I5" i="9"/>
  <c r="J5" i="9"/>
  <c r="K5" i="9"/>
  <c r="D6" i="9"/>
  <c r="E6" i="9"/>
  <c r="F6" i="9"/>
  <c r="G6" i="9"/>
  <c r="H6" i="9"/>
  <c r="I6" i="9"/>
  <c r="J6" i="9"/>
  <c r="K6" i="9"/>
  <c r="D7" i="9"/>
  <c r="E7" i="9"/>
  <c r="F7" i="9"/>
  <c r="G7" i="9"/>
  <c r="H7" i="9"/>
  <c r="I7" i="9"/>
  <c r="J7" i="9"/>
  <c r="K7" i="9"/>
  <c r="D8" i="9"/>
  <c r="E8" i="9"/>
  <c r="F8" i="9"/>
  <c r="G8" i="9"/>
  <c r="H8" i="9"/>
  <c r="I8" i="9"/>
  <c r="J8" i="9"/>
  <c r="K8" i="9"/>
  <c r="D9" i="9"/>
  <c r="E9" i="9"/>
  <c r="F9" i="9"/>
  <c r="G9" i="9"/>
  <c r="H9" i="9"/>
  <c r="I9" i="9"/>
  <c r="J9" i="9"/>
  <c r="K9" i="9"/>
  <c r="D11" i="9"/>
  <c r="E11" i="9"/>
  <c r="F11" i="9"/>
  <c r="G11" i="9"/>
  <c r="H11" i="9"/>
  <c r="I11" i="9"/>
  <c r="J11" i="9"/>
  <c r="D12" i="9"/>
  <c r="E12" i="9"/>
  <c r="F12" i="9"/>
  <c r="G12" i="9"/>
  <c r="H12" i="9"/>
  <c r="I12" i="9"/>
  <c r="J12" i="9"/>
  <c r="D13" i="9"/>
  <c r="E13" i="9"/>
  <c r="F13" i="9"/>
  <c r="G13" i="9"/>
  <c r="H13" i="9"/>
  <c r="I13" i="9"/>
  <c r="J13" i="9"/>
  <c r="K13" i="9"/>
  <c r="D14" i="9"/>
  <c r="E14" i="9"/>
  <c r="F14" i="9"/>
  <c r="G14" i="9"/>
  <c r="H14" i="9"/>
  <c r="I14" i="9"/>
  <c r="J14" i="9"/>
  <c r="D15" i="9"/>
  <c r="E15" i="9"/>
  <c r="F15" i="9"/>
  <c r="G15" i="9"/>
  <c r="H15" i="9"/>
  <c r="I15" i="9"/>
  <c r="J15" i="9"/>
  <c r="D16" i="9"/>
  <c r="E16" i="9"/>
  <c r="F16" i="9"/>
  <c r="G16" i="9"/>
  <c r="H16" i="9"/>
  <c r="I16" i="9"/>
  <c r="J16" i="9"/>
  <c r="D17" i="9"/>
  <c r="E17" i="9"/>
  <c r="F17" i="9"/>
  <c r="G17" i="9"/>
  <c r="H17" i="9"/>
  <c r="I17" i="9"/>
  <c r="J17" i="9"/>
  <c r="D18" i="9"/>
  <c r="E18" i="9"/>
  <c r="F18" i="9"/>
  <c r="G18" i="9"/>
  <c r="H18" i="9"/>
  <c r="I18" i="9"/>
  <c r="J18" i="9"/>
  <c r="D19" i="9"/>
  <c r="E19" i="9"/>
  <c r="F19" i="9"/>
  <c r="G19" i="9"/>
  <c r="H19" i="9"/>
  <c r="I19" i="9"/>
  <c r="D20" i="9"/>
  <c r="E20" i="9"/>
  <c r="F20" i="9"/>
  <c r="G20" i="9"/>
  <c r="H20" i="9"/>
  <c r="I20" i="9"/>
  <c r="J20" i="9"/>
  <c r="D21" i="9"/>
  <c r="E21" i="9"/>
  <c r="F21" i="9"/>
  <c r="G21" i="9"/>
  <c r="H21" i="9"/>
  <c r="I21" i="9"/>
  <c r="J21" i="9"/>
  <c r="K21" i="9"/>
  <c r="C5" i="9"/>
  <c r="C6" i="9"/>
  <c r="C7" i="9"/>
  <c r="C8" i="9"/>
  <c r="C9" i="9"/>
  <c r="C11" i="9"/>
  <c r="C12" i="9"/>
  <c r="C13" i="9"/>
  <c r="C14" i="9"/>
  <c r="C15" i="9"/>
  <c r="C16" i="9"/>
  <c r="C17" i="9"/>
  <c r="C18" i="9"/>
  <c r="C19" i="9"/>
  <c r="C20" i="9"/>
  <c r="C21" i="9"/>
  <c r="C4" i="9"/>
  <c r="I22" i="9" l="1"/>
  <c r="C34" i="9"/>
  <c r="K34" i="9"/>
  <c r="C22" i="9"/>
  <c r="E22" i="9"/>
  <c r="J22" i="9"/>
  <c r="F22" i="9"/>
  <c r="F34" i="9"/>
  <c r="I34" i="9"/>
  <c r="E34" i="9"/>
  <c r="G22" i="9"/>
  <c r="G34" i="9"/>
  <c r="H22" i="9"/>
  <c r="D22" i="9"/>
  <c r="H34" i="9"/>
  <c r="D34" i="9"/>
  <c r="K34" i="8"/>
  <c r="K17" i="8"/>
  <c r="K33" i="7"/>
  <c r="K21" i="7"/>
  <c r="H34" i="8"/>
  <c r="G34" i="8"/>
  <c r="F34" i="8"/>
  <c r="E34" i="8"/>
  <c r="D34" i="8"/>
  <c r="C34" i="8"/>
  <c r="J34" i="8"/>
  <c r="I34" i="8"/>
  <c r="H22" i="8"/>
  <c r="G22" i="8"/>
  <c r="F22" i="8"/>
  <c r="E22" i="8"/>
  <c r="D22" i="8"/>
  <c r="C22" i="8"/>
  <c r="K14" i="4"/>
  <c r="K14" i="3"/>
  <c r="I35" i="9" l="1"/>
  <c r="I37" i="9" s="1"/>
  <c r="G35" i="9"/>
  <c r="G37" i="9" s="1"/>
  <c r="F35" i="9"/>
  <c r="F37" i="9" s="1"/>
  <c r="E35" i="9"/>
  <c r="E37" i="9" s="1"/>
  <c r="D35" i="9"/>
  <c r="D37" i="9" s="1"/>
  <c r="C35" i="9"/>
  <c r="C37" i="9" s="1"/>
  <c r="H35" i="9"/>
  <c r="H37" i="9" s="1"/>
  <c r="K22" i="8"/>
  <c r="K35" i="8" s="1"/>
  <c r="K17" i="9"/>
  <c r="K35" i="9" s="1"/>
  <c r="K34" i="7"/>
  <c r="I22" i="8"/>
  <c r="I35" i="8" s="1"/>
  <c r="D35" i="8"/>
  <c r="F35" i="8"/>
  <c r="H35" i="8"/>
  <c r="C35" i="8"/>
  <c r="E35" i="8"/>
  <c r="G35" i="8"/>
  <c r="J22" i="8"/>
  <c r="J35" i="8" s="1"/>
  <c r="K25" i="3"/>
  <c r="J10" i="1"/>
  <c r="J6" i="1"/>
  <c r="J11" i="1" l="1"/>
  <c r="J13" i="1" s="1"/>
  <c r="K36" i="9"/>
  <c r="K37" i="9" s="1"/>
  <c r="C33" i="7"/>
  <c r="D33" i="7"/>
  <c r="E33" i="7"/>
  <c r="C21" i="7"/>
  <c r="D21" i="7"/>
  <c r="E21" i="7"/>
  <c r="C34" i="7" l="1"/>
  <c r="D34" i="7"/>
  <c r="E34" i="7"/>
  <c r="F21" i="7"/>
  <c r="H21" i="7"/>
  <c r="G21" i="7"/>
  <c r="F33" i="7"/>
  <c r="G33" i="7"/>
  <c r="H33" i="7"/>
  <c r="F34" i="7" l="1"/>
  <c r="H34" i="7"/>
  <c r="G34" i="7"/>
  <c r="J24" i="7"/>
  <c r="J25" i="9" s="1"/>
  <c r="J34" i="9" s="1"/>
  <c r="J35" i="9" s="1"/>
  <c r="J36" i="9" s="1"/>
  <c r="J37" i="9" l="1"/>
  <c r="I21" i="7"/>
  <c r="J21" i="7"/>
  <c r="J33" i="7"/>
  <c r="I33" i="7"/>
  <c r="I34" i="7" l="1"/>
  <c r="J34" i="7"/>
  <c r="J14" i="4"/>
  <c r="J14" i="3" l="1"/>
  <c r="K10" i="1"/>
  <c r="K6" i="1"/>
  <c r="J25" i="3" l="1"/>
  <c r="K11" i="1"/>
  <c r="K13" i="1" s="1"/>
  <c r="I14" i="4"/>
  <c r="I14" i="3"/>
  <c r="I10" i="1"/>
  <c r="I6" i="1"/>
  <c r="I11" i="1" l="1"/>
  <c r="I13" i="1" s="1"/>
  <c r="I25" i="3"/>
  <c r="H14" i="4"/>
  <c r="G14" i="4"/>
  <c r="F14" i="4"/>
  <c r="E14" i="4"/>
  <c r="D14" i="4"/>
  <c r="C14" i="4"/>
  <c r="H14" i="3"/>
  <c r="G14" i="3"/>
  <c r="F14" i="3"/>
  <c r="E14" i="3"/>
  <c r="D14" i="3"/>
  <c r="C14" i="3"/>
  <c r="H10" i="1"/>
  <c r="G10" i="1"/>
  <c r="F10" i="1"/>
  <c r="E10" i="1"/>
  <c r="D10" i="1"/>
  <c r="C10" i="1"/>
  <c r="H6" i="1"/>
  <c r="G6" i="1"/>
  <c r="F6" i="1"/>
  <c r="E6" i="1"/>
  <c r="D6" i="1"/>
  <c r="C6" i="1"/>
  <c r="F25" i="3" l="1"/>
  <c r="D11" i="1"/>
  <c r="D13" i="1" s="1"/>
  <c r="H11" i="1"/>
  <c r="H13" i="1" s="1"/>
  <c r="H25" i="3"/>
  <c r="E25" i="3"/>
  <c r="D25" i="3"/>
  <c r="E11" i="1"/>
  <c r="E13" i="1" s="1"/>
  <c r="C25" i="3"/>
  <c r="G25" i="3"/>
  <c r="C11" i="1"/>
  <c r="C13" i="1" s="1"/>
  <c r="G11" i="1"/>
  <c r="G13" i="1" s="1"/>
  <c r="F11" i="1"/>
  <c r="F13" i="1" s="1"/>
  <c r="L22" i="9"/>
  <c r="L35" i="9" s="1"/>
  <c r="L36" i="9" l="1"/>
  <c r="L37" i="9" s="1"/>
</calcChain>
</file>

<file path=xl/sharedStrings.xml><?xml version="1.0" encoding="utf-8"?>
<sst xmlns="http://schemas.openxmlformats.org/spreadsheetml/2006/main" count="210" uniqueCount="110">
  <si>
    <t>druh
příjmu</t>
  </si>
  <si>
    <t>název příjmu</t>
  </si>
  <si>
    <t>vlastní
příjmy</t>
  </si>
  <si>
    <t>daňové příjmy</t>
  </si>
  <si>
    <t>nedaňové příjmy</t>
  </si>
  <si>
    <t>celkem</t>
  </si>
  <si>
    <t>ze státního rozpočtu</t>
  </si>
  <si>
    <t>převody ze zdaňované činnosti</t>
  </si>
  <si>
    <t>příjmy celkem</t>
  </si>
  <si>
    <t>financování</t>
  </si>
  <si>
    <t>druh 
příjmů</t>
  </si>
  <si>
    <t>daňové</t>
  </si>
  <si>
    <t>správní poplatky</t>
  </si>
  <si>
    <t>poplatky za znečištění ovzduší</t>
  </si>
  <si>
    <t>poplatky ze psů</t>
  </si>
  <si>
    <t>poplatky za užívání veřejných prostor</t>
  </si>
  <si>
    <t>poplatky ze vstupného</t>
  </si>
  <si>
    <t>poplatky z ubytovací kapacity</t>
  </si>
  <si>
    <t>poplatky za provoz VHP</t>
  </si>
  <si>
    <t>výtěžek z VHP</t>
  </si>
  <si>
    <t>nedaňové</t>
  </si>
  <si>
    <t>příjmy z poskytovaných služeb</t>
  </si>
  <si>
    <t>příjmy z úroků</t>
  </si>
  <si>
    <t>pokuty</t>
  </si>
  <si>
    <t>splátky půjček</t>
  </si>
  <si>
    <t>celkem vlastní příjmy</t>
  </si>
  <si>
    <t>kapitola</t>
  </si>
  <si>
    <t>01</t>
  </si>
  <si>
    <t>02</t>
  </si>
  <si>
    <t>03</t>
  </si>
  <si>
    <t>doprava</t>
  </si>
  <si>
    <t>04</t>
  </si>
  <si>
    <t>školství</t>
  </si>
  <si>
    <t>05</t>
  </si>
  <si>
    <t>06</t>
  </si>
  <si>
    <t>kultura</t>
  </si>
  <si>
    <t>07</t>
  </si>
  <si>
    <t>bezpečnost a veřejný pořádek</t>
  </si>
  <si>
    <t>08</t>
  </si>
  <si>
    <t>bytové hospodářství</t>
  </si>
  <si>
    <t>09</t>
  </si>
  <si>
    <t>10</t>
  </si>
  <si>
    <t>od hl. města Prahy</t>
  </si>
  <si>
    <t>územní rozvoj a rozvoj bydlení</t>
  </si>
  <si>
    <t>městská zeleň a ochrana životního prostředí</t>
  </si>
  <si>
    <t>sociální věci a zdravotnictví</t>
  </si>
  <si>
    <t>ostatní činnosti</t>
  </si>
  <si>
    <t>transfery</t>
  </si>
  <si>
    <t>daň z nemovitých věcí</t>
  </si>
  <si>
    <t>příjmy rozpočtu</t>
  </si>
  <si>
    <t>místní správa a zastupitelstvo</t>
  </si>
  <si>
    <t>Druh</t>
  </si>
  <si>
    <t>náklady</t>
  </si>
  <si>
    <t>opravy a údržba nad 200  tis.Kč</t>
  </si>
  <si>
    <t>opravy a údržba do 200  tis.Kč</t>
  </si>
  <si>
    <t>náklady podílové domy</t>
  </si>
  <si>
    <t>odhady, znalecké posudky</t>
  </si>
  <si>
    <t>odměna za správu</t>
  </si>
  <si>
    <t>inženýring</t>
  </si>
  <si>
    <t>ostatní služby</t>
  </si>
  <si>
    <t>daň z nabytí nemovitých věcí</t>
  </si>
  <si>
    <t>odpisy DHM</t>
  </si>
  <si>
    <t>jiné ostatní náklady</t>
  </si>
  <si>
    <t>materiálové náklady</t>
  </si>
  <si>
    <t>náklady z přecenění reál. hodnotou</t>
  </si>
  <si>
    <t>odměna za privatizaci</t>
  </si>
  <si>
    <t>zůstatková cena prodaného majetku</t>
  </si>
  <si>
    <t>prodané pozemky</t>
  </si>
  <si>
    <t>výnosy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</si>
  <si>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</si>
  <si>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</si>
  <si>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</si>
  <si>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</si>
  <si>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</si>
  <si>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</si>
  <si>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prodej pozemků</t>
  </si>
  <si>
    <t>pokuty, penále</t>
  </si>
  <si>
    <t>výnosy podílových domů</t>
  </si>
  <si>
    <t>výnosy z přecenění reál. hodnotou</t>
  </si>
  <si>
    <t>výsledky hospodaření</t>
  </si>
  <si>
    <t>Hospodářký výsledek po zdanění</t>
  </si>
  <si>
    <t>tvorba rezerv</t>
  </si>
  <si>
    <t>prodej majetku statut</t>
  </si>
  <si>
    <t>úklid chodníků</t>
  </si>
  <si>
    <t>rok / v tis. Kč</t>
  </si>
  <si>
    <r>
      <rPr>
        <b/>
        <sz val="12"/>
        <rFont val="Arial"/>
        <family val="2"/>
        <charset val="238"/>
      </rPr>
      <t>Zdaňovaná činnost, správní firmy</t>
    </r>
    <r>
      <rPr>
        <b/>
        <sz val="11"/>
        <rFont val="Arial"/>
        <family val="2"/>
        <charset val="238"/>
      </rPr>
      <t xml:space="preserve">
v tis. Kč</t>
    </r>
  </si>
  <si>
    <t>plán 2013</t>
  </si>
  <si>
    <t>plán 2014</t>
  </si>
  <si>
    <t>plán 2015</t>
  </si>
  <si>
    <t>plán 2016</t>
  </si>
  <si>
    <t>plán 2017</t>
  </si>
  <si>
    <t>plán 2011</t>
  </si>
  <si>
    <t>plán 2012</t>
  </si>
  <si>
    <t>plán 2018</t>
  </si>
  <si>
    <t>plán 2019</t>
  </si>
  <si>
    <t>Ostatní zdaňovaná činnost, odbory
v tis. Kč</t>
  </si>
  <si>
    <t>CELKEM zdaňovaná činnost
v tis. Kč</t>
  </si>
  <si>
    <t>plán 2020</t>
  </si>
  <si>
    <t>poplatek z pobytu</t>
  </si>
  <si>
    <t xml:space="preserve">ostatní přijaté vratky transférů a příspěvkové organizace </t>
  </si>
  <si>
    <t xml:space="preserve">přijaté nekapitálové příspěvky </t>
  </si>
  <si>
    <t xml:space="preserve">přijaté pojistné náhrady </t>
  </si>
  <si>
    <t xml:space="preserve">nahodilé příjmy </t>
  </si>
  <si>
    <t xml:space="preserve">Daň z příjmu   (19 %), ( v roce 2011 20%) </t>
  </si>
  <si>
    <t>ostatní</t>
  </si>
  <si>
    <t>daně a poplatky</t>
  </si>
  <si>
    <t>Příjmy rozpočtů 2011 - 2020</t>
  </si>
  <si>
    <t>Vlastní příjmy rozpočtů 2011 - 2020</t>
  </si>
  <si>
    <t>Výdaje rozpočtů 2011 - 2020</t>
  </si>
  <si>
    <t xml:space="preserve"> Hospodářská (zdaňovaná) činnost 2011 - 2020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</si>
</sst>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5" fillId="0" borderId="19" xfId="0" applyNumberFormat="1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4" fontId="4" fillId="3" borderId="34" xfId="0" applyNumberFormat="1" applyFont="1" applyFill="1" applyBorder="1" applyAlignment="1">
      <alignment vertical="center"/>
    </xf>
    <xf numFmtId="164" fontId="4" fillId="3" borderId="35" xfId="0" applyNumberFormat="1" applyFont="1" applyFill="1" applyBorder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164" fontId="4" fillId="3" borderId="25" xfId="0" applyNumberFormat="1" applyFont="1" applyFill="1" applyBorder="1" applyAlignment="1">
      <alignment vertical="center"/>
    </xf>
    <xf numFmtId="164" fontId="4" fillId="3" borderId="26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vertical="center"/>
    </xf>
    <xf numFmtId="164" fontId="5" fillId="4" borderId="2" xfId="0" applyNumberFormat="1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164" fontId="4" fillId="5" borderId="6" xfId="0" applyNumberFormat="1" applyFont="1" applyFill="1" applyBorder="1" applyAlignment="1">
      <alignment vertical="center"/>
    </xf>
    <xf numFmtId="164" fontId="4" fillId="5" borderId="7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vertical="center"/>
    </xf>
    <xf numFmtId="164" fontId="5" fillId="0" borderId="21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/>
    </xf>
    <xf numFmtId="164" fontId="4" fillId="3" borderId="6" xfId="0" applyNumberFormat="1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164" fontId="4" fillId="3" borderId="31" xfId="0" applyNumberFormat="1" applyFont="1" applyFill="1" applyBorder="1" applyAlignment="1">
      <alignment vertical="center"/>
    </xf>
    <xf numFmtId="164" fontId="4" fillId="3" borderId="39" xfId="0" applyNumberFormat="1" applyFont="1" applyFill="1" applyBorder="1" applyAlignment="1">
      <alignment vertical="center"/>
    </xf>
    <xf numFmtId="164" fontId="4" fillId="3" borderId="45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5" fillId="4" borderId="29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164" fontId="5" fillId="4" borderId="14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49" fontId="5" fillId="4" borderId="10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 wrapText="1"/>
    </xf>
    <xf numFmtId="49" fontId="5" fillId="4" borderId="3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vertical="center" wrapText="1"/>
    </xf>
    <xf numFmtId="164" fontId="5" fillId="4" borderId="3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Border="1"/>
    <xf numFmtId="165" fontId="4" fillId="2" borderId="5" xfId="0" applyNumberFormat="1" applyFont="1" applyFill="1" applyBorder="1" applyAlignment="1">
      <alignment horizontal="center" vertical="center"/>
    </xf>
    <xf numFmtId="165" fontId="4" fillId="2" borderId="21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vertical="center"/>
    </xf>
    <xf numFmtId="165" fontId="4" fillId="3" borderId="5" xfId="0" applyNumberFormat="1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vertical="center"/>
    </xf>
    <xf numFmtId="164" fontId="4" fillId="3" borderId="21" xfId="0" applyNumberFormat="1" applyFont="1" applyFill="1" applyBorder="1" applyAlignment="1">
      <alignment vertical="center"/>
    </xf>
    <xf numFmtId="165" fontId="4" fillId="3" borderId="39" xfId="0" applyNumberFormat="1" applyFont="1" applyFill="1" applyBorder="1" applyAlignment="1">
      <alignment vertical="center"/>
    </xf>
    <xf numFmtId="0" fontId="3" fillId="0" borderId="0" xfId="0" applyFont="1" applyFill="1" applyBorder="1"/>
    <xf numFmtId="164" fontId="4" fillId="0" borderId="4" xfId="0" applyNumberFormat="1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164" fontId="4" fillId="3" borderId="46" xfId="0" applyNumberFormat="1" applyFont="1" applyFill="1" applyBorder="1" applyAlignment="1">
      <alignment vertical="center"/>
    </xf>
    <xf numFmtId="164" fontId="5" fillId="4" borderId="21" xfId="0" applyNumberFormat="1" applyFont="1" applyFill="1" applyBorder="1" applyAlignment="1">
      <alignment vertical="center"/>
    </xf>
    <xf numFmtId="164" fontId="4" fillId="5" borderId="23" xfId="0" applyNumberFormat="1" applyFont="1" applyFill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0" fontId="4" fillId="2" borderId="47" xfId="0" applyFont="1" applyFill="1" applyBorder="1" applyAlignment="1">
      <alignment horizontal="center" vertical="center" wrapText="1"/>
    </xf>
    <xf numFmtId="164" fontId="5" fillId="0" borderId="47" xfId="0" applyNumberFormat="1" applyFont="1" applyFill="1" applyBorder="1" applyAlignment="1">
      <alignment vertical="center"/>
    </xf>
    <xf numFmtId="164" fontId="4" fillId="3" borderId="48" xfId="0" applyNumberFormat="1" applyFont="1" applyFill="1" applyBorder="1" applyAlignment="1">
      <alignment vertical="center"/>
    </xf>
    <xf numFmtId="164" fontId="4" fillId="3" borderId="49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164" fontId="5" fillId="0" borderId="5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164" fontId="4" fillId="3" borderId="53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4" fillId="5" borderId="54" xfId="0" applyNumberFormat="1" applyFont="1" applyFill="1" applyBorder="1" applyAlignment="1">
      <alignment vertical="center"/>
    </xf>
    <xf numFmtId="0" fontId="4" fillId="5" borderId="56" xfId="0" applyFont="1" applyFill="1" applyBorder="1" applyAlignment="1">
      <alignment vertical="center"/>
    </xf>
    <xf numFmtId="164" fontId="4" fillId="5" borderId="56" xfId="0" applyNumberFormat="1" applyFont="1" applyFill="1" applyBorder="1" applyAlignment="1">
      <alignment vertical="center"/>
    </xf>
    <xf numFmtId="164" fontId="4" fillId="5" borderId="52" xfId="0" applyNumberFormat="1" applyFont="1" applyFill="1" applyBorder="1" applyAlignment="1">
      <alignment vertical="center"/>
    </xf>
    <xf numFmtId="164" fontId="5" fillId="0" borderId="59" xfId="0" applyNumberFormat="1" applyFont="1" applyBorder="1" applyAlignment="1">
      <alignment vertical="center"/>
    </xf>
    <xf numFmtId="164" fontId="5" fillId="0" borderId="60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164" fontId="5" fillId="4" borderId="45" xfId="0" applyNumberFormat="1" applyFont="1" applyFill="1" applyBorder="1" applyAlignment="1">
      <alignment vertical="center"/>
    </xf>
    <xf numFmtId="164" fontId="4" fillId="0" borderId="6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5" fillId="4" borderId="54" xfId="0" applyNumberFormat="1" applyFont="1" applyFill="1" applyBorder="1" applyAlignment="1">
      <alignment vertical="center"/>
    </xf>
    <xf numFmtId="164" fontId="4" fillId="0" borderId="63" xfId="0" applyNumberFormat="1" applyFont="1" applyFill="1" applyBorder="1" applyAlignment="1">
      <alignment vertical="center"/>
    </xf>
    <xf numFmtId="164" fontId="4" fillId="3" borderId="64" xfId="0" applyNumberFormat="1" applyFont="1" applyFill="1" applyBorder="1" applyAlignment="1">
      <alignment vertical="center"/>
    </xf>
    <xf numFmtId="164" fontId="5" fillId="0" borderId="56" xfId="0" applyNumberFormat="1" applyFont="1" applyFill="1" applyBorder="1" applyAlignment="1">
      <alignment vertical="center"/>
    </xf>
    <xf numFmtId="164" fontId="5" fillId="0" borderId="65" xfId="0" applyNumberFormat="1" applyFont="1" applyFill="1" applyBorder="1" applyAlignment="1">
      <alignment vertical="center"/>
    </xf>
    <xf numFmtId="164" fontId="4" fillId="3" borderId="23" xfId="0" applyNumberFormat="1" applyFont="1" applyFill="1" applyBorder="1" applyAlignment="1">
      <alignment vertical="center"/>
    </xf>
    <xf numFmtId="164" fontId="5" fillId="0" borderId="63" xfId="0" applyNumberFormat="1" applyFont="1" applyFill="1" applyBorder="1" applyAlignment="1">
      <alignment vertical="center"/>
    </xf>
    <xf numFmtId="164" fontId="5" fillId="0" borderId="52" xfId="0" applyNumberFormat="1" applyFont="1" applyFill="1" applyBorder="1" applyAlignment="1">
      <alignment vertical="center"/>
    </xf>
    <xf numFmtId="164" fontId="4" fillId="3" borderId="66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5" fillId="0" borderId="63" xfId="0" applyNumberFormat="1" applyFont="1" applyBorder="1" applyAlignment="1">
      <alignment vertical="center"/>
    </xf>
    <xf numFmtId="164" fontId="5" fillId="0" borderId="67" xfId="0" applyNumberFormat="1" applyFont="1" applyBorder="1" applyAlignment="1">
      <alignment vertical="center"/>
    </xf>
    <xf numFmtId="164" fontId="4" fillId="3" borderId="68" xfId="0" applyNumberFormat="1" applyFont="1" applyFill="1" applyBorder="1" applyAlignment="1">
      <alignment vertical="center"/>
    </xf>
    <xf numFmtId="164" fontId="5" fillId="4" borderId="63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7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4" fillId="3" borderId="32" xfId="0" applyFont="1" applyFill="1" applyBorder="1" applyAlignment="1">
      <alignment vertical="center"/>
    </xf>
    <xf numFmtId="0" fontId="4" fillId="3" borderId="33" xfId="0" applyFont="1" applyFill="1" applyBorder="1" applyAlignment="1">
      <alignment vertical="center"/>
    </xf>
    <xf numFmtId="0" fontId="4" fillId="3" borderId="27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textRotation="90" wrapText="1"/>
    </xf>
    <xf numFmtId="0" fontId="4" fillId="0" borderId="43" xfId="0" applyFont="1" applyFill="1" applyBorder="1" applyAlignment="1">
      <alignment horizontal="center" vertical="center" textRotation="90"/>
    </xf>
    <xf numFmtId="0" fontId="4" fillId="0" borderId="24" xfId="0" applyFont="1" applyFill="1" applyBorder="1" applyAlignment="1">
      <alignment horizontal="center" vertical="center" textRotation="90"/>
    </xf>
    <xf numFmtId="0" fontId="4" fillId="0" borderId="43" xfId="0" applyFont="1" applyFill="1" applyBorder="1" applyAlignment="1">
      <alignment horizontal="center" vertical="center" textRotation="90" wrapText="1"/>
    </xf>
    <xf numFmtId="0" fontId="4" fillId="0" borderId="44" xfId="0" applyFont="1" applyFill="1" applyBorder="1" applyAlignment="1">
      <alignment horizontal="center" vertical="center" textRotation="90"/>
    </xf>
    <xf numFmtId="0" fontId="4" fillId="3" borderId="37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4" fillId="3" borderId="37" xfId="0" applyNumberFormat="1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165" fontId="4" fillId="2" borderId="19" xfId="0" applyNumberFormat="1" applyFont="1" applyFill="1" applyBorder="1" applyAlignment="1">
      <alignment horizontal="center" vertical="center" wrapText="1"/>
    </xf>
    <xf numFmtId="165" fontId="4" fillId="2" borderId="20" xfId="0" applyNumberFormat="1" applyFont="1" applyFill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90"/>
    </xf>
    <xf numFmtId="0" fontId="4" fillId="0" borderId="38" xfId="0" applyFont="1" applyBorder="1" applyAlignment="1">
      <alignment horizontal="center" vertical="center" textRotation="90"/>
    </xf>
    <xf numFmtId="165" fontId="4" fillId="3" borderId="37" xfId="0" applyNumberFormat="1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165" fontId="4" fillId="3" borderId="24" xfId="0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165" fontId="9" fillId="0" borderId="0" xfId="0" applyNumberFormat="1" applyFont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2" borderId="11" xfId="0" applyNumberFormat="1" applyFont="1" applyFill="1" applyBorder="1" applyAlignment="1">
      <alignment horizontal="center" vertical="center" wrapText="1"/>
    </xf>
    <xf numFmtId="165" fontId="4" fillId="0" borderId="29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3" borderId="2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165" fontId="4" fillId="2" borderId="8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165" fontId="4" fillId="2" borderId="11" xfId="0" applyNumberFormat="1" applyFont="1" applyFill="1" applyBorder="1" applyAlignment="1">
      <alignment horizontal="center" vertical="center"/>
    </xf>
    <xf numFmtId="0" fontId="5" fillId="0" borderId="6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5-srv1\Rozpocet\2018\Rozpo&#269;et%202018%20v&#269;etn&#283;%20rozpis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převody z FRR"/>
      <sheetName val="výdaje"/>
      <sheetName val="výdaje 2017"/>
      <sheetName val="investiční výdaje"/>
      <sheetName val="zdaň.činnost"/>
      <sheetName val="ost. zdaň.č."/>
      <sheetName val="ZČ celkem"/>
      <sheetName val="rozp výhled"/>
      <sheetName val="zásobník"/>
      <sheetName val="kapitoly 01,03, 07,10 (§)"/>
      <sheetName val="kapitoly 02,06,09 (§)"/>
      <sheetName val="kapitoly 04,05,08 (§)"/>
      <sheetName val="Příspěvky na provoz"/>
      <sheetName val="odpisy"/>
      <sheetName val="0113, 0213, 0115, 0143"/>
      <sheetName val="0215, 0241,0241p"/>
      <sheetName val="0313, 0315,  0341"/>
      <sheetName val="0413, 0437"/>
      <sheetName val="0440,  0441"/>
      <sheetName val="0513, 0539"/>
      <sheetName val="0608, 0613, 0615 "/>
      <sheetName val="0637, 0639, 0641"/>
      <sheetName val="0713, 0710"/>
      <sheetName val="0739, 0741"/>
      <sheetName val="0813, 0839, 0841, 0843"/>
      <sheetName val="0910, 0916 "/>
      <sheetName val="0909, 0913"/>
      <sheetName val="0917, 0924, 0937"/>
      <sheetName val="0926"/>
      <sheetName val="0926SF, 1009, 1016"/>
    </sheetNames>
    <sheetDataSet>
      <sheetData sheetId="0"/>
      <sheetData sheetId="1"/>
      <sheetData sheetId="2"/>
      <sheetData sheetId="3"/>
      <sheetData sheetId="4"/>
      <sheetData sheetId="5">
        <row r="15">
          <cell r="N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1"/>
  <sheetViews>
    <sheetView zoomScale="80" zoomScaleNormal="80" workbookViewId="0">
      <pane ySplit="3" topLeftCell="A4" activePane="bottomLeft" state="frozen"/>
      <selection pane="bottomLeft" activeCell="M3" sqref="M3"/>
    </sheetView>
  </sheetViews>
  <sheetFormatPr defaultRowHeight="13.8" x14ac:dyDescent="0.3"/>
  <cols>
    <col min="1" max="1" width="9.33203125" style="1" customWidth="1"/>
    <col min="2" max="2" width="21.44140625" style="1" customWidth="1"/>
    <col min="3" max="12" width="12.5546875" style="1" customWidth="1"/>
    <col min="13" max="253" width="9.109375" style="1"/>
    <col min="254" max="254" width="15.6640625" style="1" customWidth="1"/>
    <col min="255" max="255" width="21" style="1" customWidth="1"/>
    <col min="256" max="260" width="10.6640625" style="1" customWidth="1"/>
    <col min="261" max="509" width="9.109375" style="1"/>
    <col min="510" max="510" width="15.6640625" style="1" customWidth="1"/>
    <col min="511" max="511" width="21" style="1" customWidth="1"/>
    <col min="512" max="516" width="10.6640625" style="1" customWidth="1"/>
    <col min="517" max="765" width="9.109375" style="1"/>
    <col min="766" max="766" width="15.6640625" style="1" customWidth="1"/>
    <col min="767" max="767" width="21" style="1" customWidth="1"/>
    <col min="768" max="772" width="10.6640625" style="1" customWidth="1"/>
    <col min="773" max="1021" width="9.109375" style="1"/>
    <col min="1022" max="1022" width="15.6640625" style="1" customWidth="1"/>
    <col min="1023" max="1023" width="21" style="1" customWidth="1"/>
    <col min="1024" max="1028" width="10.6640625" style="1" customWidth="1"/>
    <col min="1029" max="1277" width="9.109375" style="1"/>
    <col min="1278" max="1278" width="15.6640625" style="1" customWidth="1"/>
    <col min="1279" max="1279" width="21" style="1" customWidth="1"/>
    <col min="1280" max="1284" width="10.6640625" style="1" customWidth="1"/>
    <col min="1285" max="1533" width="9.109375" style="1"/>
    <col min="1534" max="1534" width="15.6640625" style="1" customWidth="1"/>
    <col min="1535" max="1535" width="21" style="1" customWidth="1"/>
    <col min="1536" max="1540" width="10.6640625" style="1" customWidth="1"/>
    <col min="1541" max="1789" width="9.109375" style="1"/>
    <col min="1790" max="1790" width="15.6640625" style="1" customWidth="1"/>
    <col min="1791" max="1791" width="21" style="1" customWidth="1"/>
    <col min="1792" max="1796" width="10.6640625" style="1" customWidth="1"/>
    <col min="1797" max="2045" width="9.109375" style="1"/>
    <col min="2046" max="2046" width="15.6640625" style="1" customWidth="1"/>
    <col min="2047" max="2047" width="21" style="1" customWidth="1"/>
    <col min="2048" max="2052" width="10.6640625" style="1" customWidth="1"/>
    <col min="2053" max="2301" width="9.109375" style="1"/>
    <col min="2302" max="2302" width="15.6640625" style="1" customWidth="1"/>
    <col min="2303" max="2303" width="21" style="1" customWidth="1"/>
    <col min="2304" max="2308" width="10.6640625" style="1" customWidth="1"/>
    <col min="2309" max="2557" width="9.109375" style="1"/>
    <col min="2558" max="2558" width="15.6640625" style="1" customWidth="1"/>
    <col min="2559" max="2559" width="21" style="1" customWidth="1"/>
    <col min="2560" max="2564" width="10.6640625" style="1" customWidth="1"/>
    <col min="2565" max="2813" width="9.109375" style="1"/>
    <col min="2814" max="2814" width="15.6640625" style="1" customWidth="1"/>
    <col min="2815" max="2815" width="21" style="1" customWidth="1"/>
    <col min="2816" max="2820" width="10.6640625" style="1" customWidth="1"/>
    <col min="2821" max="3069" width="9.109375" style="1"/>
    <col min="3070" max="3070" width="15.6640625" style="1" customWidth="1"/>
    <col min="3071" max="3071" width="21" style="1" customWidth="1"/>
    <col min="3072" max="3076" width="10.6640625" style="1" customWidth="1"/>
    <col min="3077" max="3325" width="9.109375" style="1"/>
    <col min="3326" max="3326" width="15.6640625" style="1" customWidth="1"/>
    <col min="3327" max="3327" width="21" style="1" customWidth="1"/>
    <col min="3328" max="3332" width="10.6640625" style="1" customWidth="1"/>
    <col min="3333" max="3581" width="9.109375" style="1"/>
    <col min="3582" max="3582" width="15.6640625" style="1" customWidth="1"/>
    <col min="3583" max="3583" width="21" style="1" customWidth="1"/>
    <col min="3584" max="3588" width="10.6640625" style="1" customWidth="1"/>
    <col min="3589" max="3837" width="9.109375" style="1"/>
    <col min="3838" max="3838" width="15.6640625" style="1" customWidth="1"/>
    <col min="3839" max="3839" width="21" style="1" customWidth="1"/>
    <col min="3840" max="3844" width="10.6640625" style="1" customWidth="1"/>
    <col min="3845" max="4093" width="9.109375" style="1"/>
    <col min="4094" max="4094" width="15.6640625" style="1" customWidth="1"/>
    <col min="4095" max="4095" width="21" style="1" customWidth="1"/>
    <col min="4096" max="4100" width="10.6640625" style="1" customWidth="1"/>
    <col min="4101" max="4349" width="9.109375" style="1"/>
    <col min="4350" max="4350" width="15.6640625" style="1" customWidth="1"/>
    <col min="4351" max="4351" width="21" style="1" customWidth="1"/>
    <col min="4352" max="4356" width="10.6640625" style="1" customWidth="1"/>
    <col min="4357" max="4605" width="9.109375" style="1"/>
    <col min="4606" max="4606" width="15.6640625" style="1" customWidth="1"/>
    <col min="4607" max="4607" width="21" style="1" customWidth="1"/>
    <col min="4608" max="4612" width="10.6640625" style="1" customWidth="1"/>
    <col min="4613" max="4861" width="9.109375" style="1"/>
    <col min="4862" max="4862" width="15.6640625" style="1" customWidth="1"/>
    <col min="4863" max="4863" width="21" style="1" customWidth="1"/>
    <col min="4864" max="4868" width="10.6640625" style="1" customWidth="1"/>
    <col min="4869" max="5117" width="9.109375" style="1"/>
    <col min="5118" max="5118" width="15.6640625" style="1" customWidth="1"/>
    <col min="5119" max="5119" width="21" style="1" customWidth="1"/>
    <col min="5120" max="5124" width="10.6640625" style="1" customWidth="1"/>
    <col min="5125" max="5373" width="9.109375" style="1"/>
    <col min="5374" max="5374" width="15.6640625" style="1" customWidth="1"/>
    <col min="5375" max="5375" width="21" style="1" customWidth="1"/>
    <col min="5376" max="5380" width="10.6640625" style="1" customWidth="1"/>
    <col min="5381" max="5629" width="9.109375" style="1"/>
    <col min="5630" max="5630" width="15.6640625" style="1" customWidth="1"/>
    <col min="5631" max="5631" width="21" style="1" customWidth="1"/>
    <col min="5632" max="5636" width="10.6640625" style="1" customWidth="1"/>
    <col min="5637" max="5885" width="9.109375" style="1"/>
    <col min="5886" max="5886" width="15.6640625" style="1" customWidth="1"/>
    <col min="5887" max="5887" width="21" style="1" customWidth="1"/>
    <col min="5888" max="5892" width="10.6640625" style="1" customWidth="1"/>
    <col min="5893" max="6141" width="9.109375" style="1"/>
    <col min="6142" max="6142" width="15.6640625" style="1" customWidth="1"/>
    <col min="6143" max="6143" width="21" style="1" customWidth="1"/>
    <col min="6144" max="6148" width="10.6640625" style="1" customWidth="1"/>
    <col min="6149" max="6397" width="9.109375" style="1"/>
    <col min="6398" max="6398" width="15.6640625" style="1" customWidth="1"/>
    <col min="6399" max="6399" width="21" style="1" customWidth="1"/>
    <col min="6400" max="6404" width="10.6640625" style="1" customWidth="1"/>
    <col min="6405" max="6653" width="9.109375" style="1"/>
    <col min="6654" max="6654" width="15.6640625" style="1" customWidth="1"/>
    <col min="6655" max="6655" width="21" style="1" customWidth="1"/>
    <col min="6656" max="6660" width="10.6640625" style="1" customWidth="1"/>
    <col min="6661" max="6909" width="9.109375" style="1"/>
    <col min="6910" max="6910" width="15.6640625" style="1" customWidth="1"/>
    <col min="6911" max="6911" width="21" style="1" customWidth="1"/>
    <col min="6912" max="6916" width="10.6640625" style="1" customWidth="1"/>
    <col min="6917" max="7165" width="9.109375" style="1"/>
    <col min="7166" max="7166" width="15.6640625" style="1" customWidth="1"/>
    <col min="7167" max="7167" width="21" style="1" customWidth="1"/>
    <col min="7168" max="7172" width="10.6640625" style="1" customWidth="1"/>
    <col min="7173" max="7421" width="9.109375" style="1"/>
    <col min="7422" max="7422" width="15.6640625" style="1" customWidth="1"/>
    <col min="7423" max="7423" width="21" style="1" customWidth="1"/>
    <col min="7424" max="7428" width="10.6640625" style="1" customWidth="1"/>
    <col min="7429" max="7677" width="9.109375" style="1"/>
    <col min="7678" max="7678" width="15.6640625" style="1" customWidth="1"/>
    <col min="7679" max="7679" width="21" style="1" customWidth="1"/>
    <col min="7680" max="7684" width="10.6640625" style="1" customWidth="1"/>
    <col min="7685" max="7933" width="9.109375" style="1"/>
    <col min="7934" max="7934" width="15.6640625" style="1" customWidth="1"/>
    <col min="7935" max="7935" width="21" style="1" customWidth="1"/>
    <col min="7936" max="7940" width="10.6640625" style="1" customWidth="1"/>
    <col min="7941" max="8189" width="9.109375" style="1"/>
    <col min="8190" max="8190" width="15.6640625" style="1" customWidth="1"/>
    <col min="8191" max="8191" width="21" style="1" customWidth="1"/>
    <col min="8192" max="8196" width="10.6640625" style="1" customWidth="1"/>
    <col min="8197" max="8445" width="9.109375" style="1"/>
    <col min="8446" max="8446" width="15.6640625" style="1" customWidth="1"/>
    <col min="8447" max="8447" width="21" style="1" customWidth="1"/>
    <col min="8448" max="8452" width="10.6640625" style="1" customWidth="1"/>
    <col min="8453" max="8701" width="9.109375" style="1"/>
    <col min="8702" max="8702" width="15.6640625" style="1" customWidth="1"/>
    <col min="8703" max="8703" width="21" style="1" customWidth="1"/>
    <col min="8704" max="8708" width="10.6640625" style="1" customWidth="1"/>
    <col min="8709" max="8957" width="9.109375" style="1"/>
    <col min="8958" max="8958" width="15.6640625" style="1" customWidth="1"/>
    <col min="8959" max="8959" width="21" style="1" customWidth="1"/>
    <col min="8960" max="8964" width="10.6640625" style="1" customWidth="1"/>
    <col min="8965" max="9213" width="9.109375" style="1"/>
    <col min="9214" max="9214" width="15.6640625" style="1" customWidth="1"/>
    <col min="9215" max="9215" width="21" style="1" customWidth="1"/>
    <col min="9216" max="9220" width="10.6640625" style="1" customWidth="1"/>
    <col min="9221" max="9469" width="9.109375" style="1"/>
    <col min="9470" max="9470" width="15.6640625" style="1" customWidth="1"/>
    <col min="9471" max="9471" width="21" style="1" customWidth="1"/>
    <col min="9472" max="9476" width="10.6640625" style="1" customWidth="1"/>
    <col min="9477" max="9725" width="9.109375" style="1"/>
    <col min="9726" max="9726" width="15.6640625" style="1" customWidth="1"/>
    <col min="9727" max="9727" width="21" style="1" customWidth="1"/>
    <col min="9728" max="9732" width="10.6640625" style="1" customWidth="1"/>
    <col min="9733" max="9981" width="9.109375" style="1"/>
    <col min="9982" max="9982" width="15.6640625" style="1" customWidth="1"/>
    <col min="9983" max="9983" width="21" style="1" customWidth="1"/>
    <col min="9984" max="9988" width="10.6640625" style="1" customWidth="1"/>
    <col min="9989" max="10237" width="9.109375" style="1"/>
    <col min="10238" max="10238" width="15.6640625" style="1" customWidth="1"/>
    <col min="10239" max="10239" width="21" style="1" customWidth="1"/>
    <col min="10240" max="10244" width="10.6640625" style="1" customWidth="1"/>
    <col min="10245" max="10493" width="9.109375" style="1"/>
    <col min="10494" max="10494" width="15.6640625" style="1" customWidth="1"/>
    <col min="10495" max="10495" width="21" style="1" customWidth="1"/>
    <col min="10496" max="10500" width="10.6640625" style="1" customWidth="1"/>
    <col min="10501" max="10749" width="9.109375" style="1"/>
    <col min="10750" max="10750" width="15.6640625" style="1" customWidth="1"/>
    <col min="10751" max="10751" width="21" style="1" customWidth="1"/>
    <col min="10752" max="10756" width="10.6640625" style="1" customWidth="1"/>
    <col min="10757" max="11005" width="9.109375" style="1"/>
    <col min="11006" max="11006" width="15.6640625" style="1" customWidth="1"/>
    <col min="11007" max="11007" width="21" style="1" customWidth="1"/>
    <col min="11008" max="11012" width="10.6640625" style="1" customWidth="1"/>
    <col min="11013" max="11261" width="9.109375" style="1"/>
    <col min="11262" max="11262" width="15.6640625" style="1" customWidth="1"/>
    <col min="11263" max="11263" width="21" style="1" customWidth="1"/>
    <col min="11264" max="11268" width="10.6640625" style="1" customWidth="1"/>
    <col min="11269" max="11517" width="9.109375" style="1"/>
    <col min="11518" max="11518" width="15.6640625" style="1" customWidth="1"/>
    <col min="11519" max="11519" width="21" style="1" customWidth="1"/>
    <col min="11520" max="11524" width="10.6640625" style="1" customWidth="1"/>
    <col min="11525" max="11773" width="9.109375" style="1"/>
    <col min="11774" max="11774" width="15.6640625" style="1" customWidth="1"/>
    <col min="11775" max="11775" width="21" style="1" customWidth="1"/>
    <col min="11776" max="11780" width="10.6640625" style="1" customWidth="1"/>
    <col min="11781" max="12029" width="9.109375" style="1"/>
    <col min="12030" max="12030" width="15.6640625" style="1" customWidth="1"/>
    <col min="12031" max="12031" width="21" style="1" customWidth="1"/>
    <col min="12032" max="12036" width="10.6640625" style="1" customWidth="1"/>
    <col min="12037" max="12285" width="9.109375" style="1"/>
    <col min="12286" max="12286" width="15.6640625" style="1" customWidth="1"/>
    <col min="12287" max="12287" width="21" style="1" customWidth="1"/>
    <col min="12288" max="12292" width="10.6640625" style="1" customWidth="1"/>
    <col min="12293" max="12541" width="9.109375" style="1"/>
    <col min="12542" max="12542" width="15.6640625" style="1" customWidth="1"/>
    <col min="12543" max="12543" width="21" style="1" customWidth="1"/>
    <col min="12544" max="12548" width="10.6640625" style="1" customWidth="1"/>
    <col min="12549" max="12797" width="9.109375" style="1"/>
    <col min="12798" max="12798" width="15.6640625" style="1" customWidth="1"/>
    <col min="12799" max="12799" width="21" style="1" customWidth="1"/>
    <col min="12800" max="12804" width="10.6640625" style="1" customWidth="1"/>
    <col min="12805" max="13053" width="9.109375" style="1"/>
    <col min="13054" max="13054" width="15.6640625" style="1" customWidth="1"/>
    <col min="13055" max="13055" width="21" style="1" customWidth="1"/>
    <col min="13056" max="13060" width="10.6640625" style="1" customWidth="1"/>
    <col min="13061" max="13309" width="9.109375" style="1"/>
    <col min="13310" max="13310" width="15.6640625" style="1" customWidth="1"/>
    <col min="13311" max="13311" width="21" style="1" customWidth="1"/>
    <col min="13312" max="13316" width="10.6640625" style="1" customWidth="1"/>
    <col min="13317" max="13565" width="9.109375" style="1"/>
    <col min="13566" max="13566" width="15.6640625" style="1" customWidth="1"/>
    <col min="13567" max="13567" width="21" style="1" customWidth="1"/>
    <col min="13568" max="13572" width="10.6640625" style="1" customWidth="1"/>
    <col min="13573" max="13821" width="9.109375" style="1"/>
    <col min="13822" max="13822" width="15.6640625" style="1" customWidth="1"/>
    <col min="13823" max="13823" width="21" style="1" customWidth="1"/>
    <col min="13824" max="13828" width="10.6640625" style="1" customWidth="1"/>
    <col min="13829" max="14077" width="9.109375" style="1"/>
    <col min="14078" max="14078" width="15.6640625" style="1" customWidth="1"/>
    <col min="14079" max="14079" width="21" style="1" customWidth="1"/>
    <col min="14080" max="14084" width="10.6640625" style="1" customWidth="1"/>
    <col min="14085" max="14333" width="9.109375" style="1"/>
    <col min="14334" max="14334" width="15.6640625" style="1" customWidth="1"/>
    <col min="14335" max="14335" width="21" style="1" customWidth="1"/>
    <col min="14336" max="14340" width="10.6640625" style="1" customWidth="1"/>
    <col min="14341" max="14589" width="9.109375" style="1"/>
    <col min="14590" max="14590" width="15.6640625" style="1" customWidth="1"/>
    <col min="14591" max="14591" width="21" style="1" customWidth="1"/>
    <col min="14592" max="14596" width="10.6640625" style="1" customWidth="1"/>
    <col min="14597" max="14845" width="9.109375" style="1"/>
    <col min="14846" max="14846" width="15.6640625" style="1" customWidth="1"/>
    <col min="14847" max="14847" width="21" style="1" customWidth="1"/>
    <col min="14848" max="14852" width="10.6640625" style="1" customWidth="1"/>
    <col min="14853" max="15101" width="9.109375" style="1"/>
    <col min="15102" max="15102" width="15.6640625" style="1" customWidth="1"/>
    <col min="15103" max="15103" width="21" style="1" customWidth="1"/>
    <col min="15104" max="15108" width="10.6640625" style="1" customWidth="1"/>
    <col min="15109" max="15357" width="9.109375" style="1"/>
    <col min="15358" max="15358" width="15.6640625" style="1" customWidth="1"/>
    <col min="15359" max="15359" width="21" style="1" customWidth="1"/>
    <col min="15360" max="15364" width="10.6640625" style="1" customWidth="1"/>
    <col min="15365" max="15613" width="9.109375" style="1"/>
    <col min="15614" max="15614" width="15.6640625" style="1" customWidth="1"/>
    <col min="15615" max="15615" width="21" style="1" customWidth="1"/>
    <col min="15616" max="15620" width="10.6640625" style="1" customWidth="1"/>
    <col min="15621" max="15869" width="9.109375" style="1"/>
    <col min="15870" max="15870" width="15.6640625" style="1" customWidth="1"/>
    <col min="15871" max="15871" width="21" style="1" customWidth="1"/>
    <col min="15872" max="15876" width="10.6640625" style="1" customWidth="1"/>
    <col min="15877" max="16125" width="9.109375" style="1"/>
    <col min="16126" max="16126" width="15.6640625" style="1" customWidth="1"/>
    <col min="16127" max="16127" width="21" style="1" customWidth="1"/>
    <col min="16128" max="16132" width="10.6640625" style="1" customWidth="1"/>
    <col min="16133" max="16383" width="9.109375" style="1"/>
    <col min="16384" max="16384" width="9.109375" style="1" customWidth="1"/>
  </cols>
  <sheetData>
    <row r="1" spans="1:14" ht="68.25" customHeight="1" thickBot="1" x14ac:dyDescent="0.35">
      <c r="A1" s="113" t="s">
        <v>106</v>
      </c>
      <c r="B1" s="114"/>
      <c r="C1" s="114"/>
      <c r="D1" s="114"/>
      <c r="E1" s="114"/>
      <c r="F1" s="114"/>
      <c r="G1" s="115"/>
      <c r="H1" s="115"/>
      <c r="I1" s="115"/>
      <c r="J1" s="115"/>
      <c r="K1" s="115"/>
      <c r="L1" s="115"/>
    </row>
    <row r="2" spans="1:14" ht="33.75" customHeight="1" x14ac:dyDescent="0.3">
      <c r="A2" s="129" t="s">
        <v>0</v>
      </c>
      <c r="B2" s="131" t="s">
        <v>1</v>
      </c>
      <c r="C2" s="116" t="s">
        <v>84</v>
      </c>
      <c r="D2" s="117"/>
      <c r="E2" s="117"/>
      <c r="F2" s="117"/>
      <c r="G2" s="118"/>
      <c r="H2" s="118"/>
      <c r="I2" s="118"/>
      <c r="J2" s="118"/>
      <c r="K2" s="118"/>
      <c r="L2" s="119"/>
    </row>
    <row r="3" spans="1:14" ht="33.75" customHeight="1" x14ac:dyDescent="0.3">
      <c r="A3" s="130"/>
      <c r="B3" s="132"/>
      <c r="C3" s="12">
        <v>2011</v>
      </c>
      <c r="D3" s="12">
        <v>2012</v>
      </c>
      <c r="E3" s="12">
        <v>2013</v>
      </c>
      <c r="F3" s="13">
        <v>2014</v>
      </c>
      <c r="G3" s="13">
        <v>2015</v>
      </c>
      <c r="H3" s="13">
        <v>2016</v>
      </c>
      <c r="I3" s="13">
        <v>2017</v>
      </c>
      <c r="J3" s="13">
        <v>2018</v>
      </c>
      <c r="K3" s="73">
        <v>2019</v>
      </c>
      <c r="L3" s="39">
        <v>2020</v>
      </c>
    </row>
    <row r="4" spans="1:14" ht="37.5" customHeight="1" x14ac:dyDescent="0.3">
      <c r="A4" s="133" t="s">
        <v>2</v>
      </c>
      <c r="B4" s="2" t="s">
        <v>3</v>
      </c>
      <c r="C4" s="3">
        <v>105129.5</v>
      </c>
      <c r="D4" s="3">
        <v>102955</v>
      </c>
      <c r="E4" s="3">
        <v>77020</v>
      </c>
      <c r="F4" s="3">
        <v>79600</v>
      </c>
      <c r="G4" s="4">
        <v>84100</v>
      </c>
      <c r="H4" s="3">
        <v>86960</v>
      </c>
      <c r="I4" s="5">
        <v>93860</v>
      </c>
      <c r="J4" s="5">
        <v>94620</v>
      </c>
      <c r="K4" s="74">
        <v>99000</v>
      </c>
      <c r="L4" s="109">
        <v>120746.2</v>
      </c>
    </row>
    <row r="5" spans="1:14" ht="37.5" customHeight="1" x14ac:dyDescent="0.3">
      <c r="A5" s="121"/>
      <c r="B5" s="19" t="s">
        <v>4</v>
      </c>
      <c r="C5" s="22">
        <v>7180</v>
      </c>
      <c r="D5" s="22">
        <v>7410</v>
      </c>
      <c r="E5" s="22">
        <v>8300</v>
      </c>
      <c r="F5" s="22">
        <v>10350</v>
      </c>
      <c r="G5" s="23">
        <v>6800</v>
      </c>
      <c r="H5" s="22">
        <v>6550</v>
      </c>
      <c r="I5" s="20">
        <v>9800</v>
      </c>
      <c r="J5" s="20">
        <v>18704</v>
      </c>
      <c r="K5" s="21">
        <v>24040</v>
      </c>
      <c r="L5" s="76">
        <v>38410</v>
      </c>
    </row>
    <row r="6" spans="1:14" ht="37.5" customHeight="1" thickBot="1" x14ac:dyDescent="0.35">
      <c r="A6" s="134"/>
      <c r="B6" s="24" t="s">
        <v>5</v>
      </c>
      <c r="C6" s="25">
        <f t="shared" ref="C6:G6" si="0">SUM(C4:C5)</f>
        <v>112309.5</v>
      </c>
      <c r="D6" s="25">
        <f t="shared" si="0"/>
        <v>110365</v>
      </c>
      <c r="E6" s="25">
        <f t="shared" si="0"/>
        <v>85320</v>
      </c>
      <c r="F6" s="25">
        <f t="shared" si="0"/>
        <v>89950</v>
      </c>
      <c r="G6" s="26">
        <f t="shared" si="0"/>
        <v>90900</v>
      </c>
      <c r="H6" s="25">
        <f t="shared" ref="H6:L6" si="1">SUM(H4:H5)</f>
        <v>93510</v>
      </c>
      <c r="I6" s="25">
        <f t="shared" si="1"/>
        <v>103660</v>
      </c>
      <c r="J6" s="25">
        <f t="shared" si="1"/>
        <v>113324</v>
      </c>
      <c r="K6" s="26">
        <f t="shared" si="1"/>
        <v>123040</v>
      </c>
      <c r="L6" s="77">
        <f t="shared" si="1"/>
        <v>159156.20000000001</v>
      </c>
    </row>
    <row r="7" spans="1:14" ht="37.5" customHeight="1" x14ac:dyDescent="0.3">
      <c r="A7" s="120" t="s">
        <v>47</v>
      </c>
      <c r="B7" s="6" t="s">
        <v>6</v>
      </c>
      <c r="C7" s="7">
        <v>56166</v>
      </c>
      <c r="D7" s="7">
        <v>56447</v>
      </c>
      <c r="E7" s="7">
        <v>46393</v>
      </c>
      <c r="F7" s="7">
        <v>46587</v>
      </c>
      <c r="G7" s="8">
        <v>46379</v>
      </c>
      <c r="H7" s="7">
        <v>47565</v>
      </c>
      <c r="I7" s="7">
        <v>51513</v>
      </c>
      <c r="J7" s="7">
        <v>55280</v>
      </c>
      <c r="K7" s="8">
        <v>64759</v>
      </c>
      <c r="L7" s="78">
        <v>66805</v>
      </c>
    </row>
    <row r="8" spans="1:14" ht="37.5" customHeight="1" x14ac:dyDescent="0.3">
      <c r="A8" s="121"/>
      <c r="B8" s="19" t="s">
        <v>42</v>
      </c>
      <c r="C8" s="20">
        <v>265067</v>
      </c>
      <c r="D8" s="20">
        <v>208070</v>
      </c>
      <c r="E8" s="20">
        <v>194786</v>
      </c>
      <c r="F8" s="20">
        <v>204481</v>
      </c>
      <c r="G8" s="21">
        <v>211724</v>
      </c>
      <c r="H8" s="20">
        <v>247982</v>
      </c>
      <c r="I8" s="20">
        <v>254238</v>
      </c>
      <c r="J8" s="20">
        <v>267400</v>
      </c>
      <c r="K8" s="21">
        <v>276598</v>
      </c>
      <c r="L8" s="76">
        <v>284132</v>
      </c>
    </row>
    <row r="9" spans="1:14" ht="37.5" customHeight="1" x14ac:dyDescent="0.3">
      <c r="A9" s="121"/>
      <c r="B9" s="9" t="s">
        <v>7</v>
      </c>
      <c r="C9" s="10">
        <v>235000</v>
      </c>
      <c r="D9" s="10">
        <v>182238.6</v>
      </c>
      <c r="E9" s="10">
        <v>255051.8</v>
      </c>
      <c r="F9" s="10">
        <v>350000</v>
      </c>
      <c r="G9" s="11">
        <v>280000</v>
      </c>
      <c r="H9" s="10">
        <v>214780.6</v>
      </c>
      <c r="I9" s="10">
        <v>187815</v>
      </c>
      <c r="J9" s="10">
        <v>239706</v>
      </c>
      <c r="K9" s="11">
        <v>350000</v>
      </c>
      <c r="L9" s="29">
        <v>349780</v>
      </c>
      <c r="N9" s="71"/>
    </row>
    <row r="10" spans="1:14" ht="37.5" customHeight="1" thickBot="1" x14ac:dyDescent="0.35">
      <c r="A10" s="122"/>
      <c r="B10" s="90" t="s">
        <v>5</v>
      </c>
      <c r="C10" s="91">
        <f t="shared" ref="C10:G10" si="2">SUM(C7:C9)</f>
        <v>556233</v>
      </c>
      <c r="D10" s="91">
        <f t="shared" si="2"/>
        <v>446755.6</v>
      </c>
      <c r="E10" s="91">
        <f t="shared" si="2"/>
        <v>496230.8</v>
      </c>
      <c r="F10" s="91">
        <f t="shared" si="2"/>
        <v>601068</v>
      </c>
      <c r="G10" s="89">
        <f t="shared" si="2"/>
        <v>538103</v>
      </c>
      <c r="H10" s="91">
        <f t="shared" ref="H10:L10" si="3">SUM(H7:H9)</f>
        <v>510327.6</v>
      </c>
      <c r="I10" s="91">
        <f t="shared" si="3"/>
        <v>493566</v>
      </c>
      <c r="J10" s="91">
        <f t="shared" si="3"/>
        <v>562386</v>
      </c>
      <c r="K10" s="89">
        <f t="shared" si="3"/>
        <v>691357</v>
      </c>
      <c r="L10" s="92">
        <f t="shared" si="3"/>
        <v>700717</v>
      </c>
    </row>
    <row r="11" spans="1:14" ht="45.75" customHeight="1" thickBot="1" x14ac:dyDescent="0.35">
      <c r="A11" s="125" t="s">
        <v>8</v>
      </c>
      <c r="B11" s="126"/>
      <c r="C11" s="14">
        <f t="shared" ref="C11:I11" si="4">C6+C10</f>
        <v>668542.5</v>
      </c>
      <c r="D11" s="14">
        <f t="shared" si="4"/>
        <v>557120.6</v>
      </c>
      <c r="E11" s="14">
        <f t="shared" si="4"/>
        <v>581550.80000000005</v>
      </c>
      <c r="F11" s="14">
        <f t="shared" si="4"/>
        <v>691018</v>
      </c>
      <c r="G11" s="15">
        <f t="shared" si="4"/>
        <v>629003</v>
      </c>
      <c r="H11" s="14">
        <f t="shared" si="4"/>
        <v>603837.6</v>
      </c>
      <c r="I11" s="14">
        <f t="shared" si="4"/>
        <v>597226</v>
      </c>
      <c r="J11" s="14">
        <f t="shared" ref="J11" si="5">J6+J10</f>
        <v>675710</v>
      </c>
      <c r="K11" s="14">
        <f>K6+K10</f>
        <v>814397</v>
      </c>
      <c r="L11" s="101">
        <f>L6+L10</f>
        <v>859873.2</v>
      </c>
    </row>
    <row r="12" spans="1:14" ht="38.25" customHeight="1" thickBot="1" x14ac:dyDescent="0.35">
      <c r="A12" s="123" t="s">
        <v>9</v>
      </c>
      <c r="B12" s="124"/>
      <c r="C12" s="93">
        <v>79149.5</v>
      </c>
      <c r="D12" s="93">
        <v>112488.5</v>
      </c>
      <c r="E12" s="93">
        <v>130907.5</v>
      </c>
      <c r="F12" s="93">
        <v>226838.9</v>
      </c>
      <c r="G12" s="94">
        <v>209840.7</v>
      </c>
      <c r="H12" s="93">
        <v>207363.5</v>
      </c>
      <c r="I12" s="95">
        <v>243879.3</v>
      </c>
      <c r="J12" s="95">
        <v>491141.5</v>
      </c>
      <c r="K12" s="95">
        <v>361155.7</v>
      </c>
      <c r="L12" s="110">
        <v>383292.4</v>
      </c>
    </row>
    <row r="13" spans="1:14" ht="60.75" customHeight="1" thickTop="1" thickBot="1" x14ac:dyDescent="0.35">
      <c r="A13" s="127" t="s">
        <v>49</v>
      </c>
      <c r="B13" s="128"/>
      <c r="C13" s="16">
        <f t="shared" ref="C13:I13" si="6">C12+C11</f>
        <v>747692</v>
      </c>
      <c r="D13" s="16">
        <f t="shared" si="6"/>
        <v>669609.1</v>
      </c>
      <c r="E13" s="16">
        <f t="shared" si="6"/>
        <v>712458.3</v>
      </c>
      <c r="F13" s="16">
        <f t="shared" si="6"/>
        <v>917856.9</v>
      </c>
      <c r="G13" s="17">
        <f t="shared" si="6"/>
        <v>838843.7</v>
      </c>
      <c r="H13" s="16">
        <f t="shared" si="6"/>
        <v>811201.1</v>
      </c>
      <c r="I13" s="18">
        <f t="shared" si="6"/>
        <v>841105.3</v>
      </c>
      <c r="J13" s="18">
        <f t="shared" ref="J13" si="7">J12+J11</f>
        <v>1166851.5</v>
      </c>
      <c r="K13" s="75">
        <f>K12+K11</f>
        <v>1175552.7</v>
      </c>
      <c r="L13" s="87">
        <f>L12+L11</f>
        <v>1243165.6000000001</v>
      </c>
    </row>
    <row r="14" spans="1:14" ht="21" x14ac:dyDescent="0.3">
      <c r="A14" s="113"/>
      <c r="B14" s="114"/>
      <c r="C14" s="114"/>
      <c r="D14" s="114"/>
      <c r="E14" s="114"/>
      <c r="F14" s="114"/>
      <c r="G14" s="115"/>
      <c r="H14" s="115"/>
      <c r="I14" s="115"/>
      <c r="J14" s="115"/>
      <c r="K14" s="115"/>
      <c r="L14" s="115"/>
    </row>
    <row r="18" spans="11:15" x14ac:dyDescent="0.3">
      <c r="K18" s="88"/>
      <c r="L18" s="98"/>
    </row>
    <row r="21" spans="11:15" x14ac:dyDescent="0.3">
      <c r="O21" s="72"/>
    </row>
  </sheetData>
  <mergeCells count="10">
    <mergeCell ref="A1:L1"/>
    <mergeCell ref="C2:L2"/>
    <mergeCell ref="A7:A10"/>
    <mergeCell ref="A12:B12"/>
    <mergeCell ref="A14:L14"/>
    <mergeCell ref="A11:B11"/>
    <mergeCell ref="A13:B13"/>
    <mergeCell ref="A2:A3"/>
    <mergeCell ref="B2:B3"/>
    <mergeCell ref="A4:A6"/>
  </mergeCells>
  <printOptions horizontalCentered="1"/>
  <pageMargins left="0.59055118110236227" right="0.59055118110236227" top="0.59055118110236227" bottom="0.59055118110236227" header="0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9"/>
  <sheetViews>
    <sheetView zoomScale="80" zoomScaleNormal="80" zoomScaleSheetLayoutView="80" workbookViewId="0">
      <pane ySplit="3" topLeftCell="A4" activePane="bottomLeft" state="frozen"/>
      <selection pane="bottomLeft" activeCell="M3" sqref="M3"/>
    </sheetView>
  </sheetViews>
  <sheetFormatPr defaultRowHeight="13.2" x14ac:dyDescent="0.3"/>
  <cols>
    <col min="1" max="1" width="11.33203125" style="27" customWidth="1"/>
    <col min="2" max="2" width="42.5546875" style="27" customWidth="1"/>
    <col min="3" max="12" width="12.44140625" style="27" customWidth="1"/>
    <col min="13" max="252" width="9.109375" style="27"/>
    <col min="253" max="253" width="10.6640625" style="27" customWidth="1"/>
    <col min="254" max="254" width="26.5546875" style="27" customWidth="1"/>
    <col min="255" max="259" width="11.33203125" style="27" customWidth="1"/>
    <col min="260" max="508" width="9.109375" style="27"/>
    <col min="509" max="509" width="10.6640625" style="27" customWidth="1"/>
    <col min="510" max="510" width="26.5546875" style="27" customWidth="1"/>
    <col min="511" max="515" width="11.33203125" style="27" customWidth="1"/>
    <col min="516" max="764" width="9.109375" style="27"/>
    <col min="765" max="765" width="10.6640625" style="27" customWidth="1"/>
    <col min="766" max="766" width="26.5546875" style="27" customWidth="1"/>
    <col min="767" max="771" width="11.33203125" style="27" customWidth="1"/>
    <col min="772" max="1020" width="9.109375" style="27"/>
    <col min="1021" max="1021" width="10.6640625" style="27" customWidth="1"/>
    <col min="1022" max="1022" width="26.5546875" style="27" customWidth="1"/>
    <col min="1023" max="1027" width="11.33203125" style="27" customWidth="1"/>
    <col min="1028" max="1276" width="9.109375" style="27"/>
    <col min="1277" max="1277" width="10.6640625" style="27" customWidth="1"/>
    <col min="1278" max="1278" width="26.5546875" style="27" customWidth="1"/>
    <col min="1279" max="1283" width="11.33203125" style="27" customWidth="1"/>
    <col min="1284" max="1532" width="9.109375" style="27"/>
    <col min="1533" max="1533" width="10.6640625" style="27" customWidth="1"/>
    <col min="1534" max="1534" width="26.5546875" style="27" customWidth="1"/>
    <col min="1535" max="1539" width="11.33203125" style="27" customWidth="1"/>
    <col min="1540" max="1788" width="9.109375" style="27"/>
    <col min="1789" max="1789" width="10.6640625" style="27" customWidth="1"/>
    <col min="1790" max="1790" width="26.5546875" style="27" customWidth="1"/>
    <col min="1791" max="1795" width="11.33203125" style="27" customWidth="1"/>
    <col min="1796" max="2044" width="9.109375" style="27"/>
    <col min="2045" max="2045" width="10.6640625" style="27" customWidth="1"/>
    <col min="2046" max="2046" width="26.5546875" style="27" customWidth="1"/>
    <col min="2047" max="2051" width="11.33203125" style="27" customWidth="1"/>
    <col min="2052" max="2300" width="9.109375" style="27"/>
    <col min="2301" max="2301" width="10.6640625" style="27" customWidth="1"/>
    <col min="2302" max="2302" width="26.5546875" style="27" customWidth="1"/>
    <col min="2303" max="2307" width="11.33203125" style="27" customWidth="1"/>
    <col min="2308" max="2556" width="9.109375" style="27"/>
    <col min="2557" max="2557" width="10.6640625" style="27" customWidth="1"/>
    <col min="2558" max="2558" width="26.5546875" style="27" customWidth="1"/>
    <col min="2559" max="2563" width="11.33203125" style="27" customWidth="1"/>
    <col min="2564" max="2812" width="9.109375" style="27"/>
    <col min="2813" max="2813" width="10.6640625" style="27" customWidth="1"/>
    <col min="2814" max="2814" width="26.5546875" style="27" customWidth="1"/>
    <col min="2815" max="2819" width="11.33203125" style="27" customWidth="1"/>
    <col min="2820" max="3068" width="9.109375" style="27"/>
    <col min="3069" max="3069" width="10.6640625" style="27" customWidth="1"/>
    <col min="3070" max="3070" width="26.5546875" style="27" customWidth="1"/>
    <col min="3071" max="3075" width="11.33203125" style="27" customWidth="1"/>
    <col min="3076" max="3324" width="9.109375" style="27"/>
    <col min="3325" max="3325" width="10.6640625" style="27" customWidth="1"/>
    <col min="3326" max="3326" width="26.5546875" style="27" customWidth="1"/>
    <col min="3327" max="3331" width="11.33203125" style="27" customWidth="1"/>
    <col min="3332" max="3580" width="9.109375" style="27"/>
    <col min="3581" max="3581" width="10.6640625" style="27" customWidth="1"/>
    <col min="3582" max="3582" width="26.5546875" style="27" customWidth="1"/>
    <col min="3583" max="3587" width="11.33203125" style="27" customWidth="1"/>
    <col min="3588" max="3836" width="9.109375" style="27"/>
    <col min="3837" max="3837" width="10.6640625" style="27" customWidth="1"/>
    <col min="3838" max="3838" width="26.5546875" style="27" customWidth="1"/>
    <col min="3839" max="3843" width="11.33203125" style="27" customWidth="1"/>
    <col min="3844" max="4092" width="9.109375" style="27"/>
    <col min="4093" max="4093" width="10.6640625" style="27" customWidth="1"/>
    <col min="4094" max="4094" width="26.5546875" style="27" customWidth="1"/>
    <col min="4095" max="4099" width="11.33203125" style="27" customWidth="1"/>
    <col min="4100" max="4348" width="9.109375" style="27"/>
    <col min="4349" max="4349" width="10.6640625" style="27" customWidth="1"/>
    <col min="4350" max="4350" width="26.5546875" style="27" customWidth="1"/>
    <col min="4351" max="4355" width="11.33203125" style="27" customWidth="1"/>
    <col min="4356" max="4604" width="9.109375" style="27"/>
    <col min="4605" max="4605" width="10.6640625" style="27" customWidth="1"/>
    <col min="4606" max="4606" width="26.5546875" style="27" customWidth="1"/>
    <col min="4607" max="4611" width="11.33203125" style="27" customWidth="1"/>
    <col min="4612" max="4860" width="9.109375" style="27"/>
    <col min="4861" max="4861" width="10.6640625" style="27" customWidth="1"/>
    <col min="4862" max="4862" width="26.5546875" style="27" customWidth="1"/>
    <col min="4863" max="4867" width="11.33203125" style="27" customWidth="1"/>
    <col min="4868" max="5116" width="9.109375" style="27"/>
    <col min="5117" max="5117" width="10.6640625" style="27" customWidth="1"/>
    <col min="5118" max="5118" width="26.5546875" style="27" customWidth="1"/>
    <col min="5119" max="5123" width="11.33203125" style="27" customWidth="1"/>
    <col min="5124" max="5372" width="9.109375" style="27"/>
    <col min="5373" max="5373" width="10.6640625" style="27" customWidth="1"/>
    <col min="5374" max="5374" width="26.5546875" style="27" customWidth="1"/>
    <col min="5375" max="5379" width="11.33203125" style="27" customWidth="1"/>
    <col min="5380" max="5628" width="9.109375" style="27"/>
    <col min="5629" max="5629" width="10.6640625" style="27" customWidth="1"/>
    <col min="5630" max="5630" width="26.5546875" style="27" customWidth="1"/>
    <col min="5631" max="5635" width="11.33203125" style="27" customWidth="1"/>
    <col min="5636" max="5884" width="9.109375" style="27"/>
    <col min="5885" max="5885" width="10.6640625" style="27" customWidth="1"/>
    <col min="5886" max="5886" width="26.5546875" style="27" customWidth="1"/>
    <col min="5887" max="5891" width="11.33203125" style="27" customWidth="1"/>
    <col min="5892" max="6140" width="9.109375" style="27"/>
    <col min="6141" max="6141" width="10.6640625" style="27" customWidth="1"/>
    <col min="6142" max="6142" width="26.5546875" style="27" customWidth="1"/>
    <col min="6143" max="6147" width="11.33203125" style="27" customWidth="1"/>
    <col min="6148" max="6396" width="9.109375" style="27"/>
    <col min="6397" max="6397" width="10.6640625" style="27" customWidth="1"/>
    <col min="6398" max="6398" width="26.5546875" style="27" customWidth="1"/>
    <col min="6399" max="6403" width="11.33203125" style="27" customWidth="1"/>
    <col min="6404" max="6652" width="9.109375" style="27"/>
    <col min="6653" max="6653" width="10.6640625" style="27" customWidth="1"/>
    <col min="6654" max="6654" width="26.5546875" style="27" customWidth="1"/>
    <col min="6655" max="6659" width="11.33203125" style="27" customWidth="1"/>
    <col min="6660" max="6908" width="9.109375" style="27"/>
    <col min="6909" max="6909" width="10.6640625" style="27" customWidth="1"/>
    <col min="6910" max="6910" width="26.5546875" style="27" customWidth="1"/>
    <col min="6911" max="6915" width="11.33203125" style="27" customWidth="1"/>
    <col min="6916" max="7164" width="9.109375" style="27"/>
    <col min="7165" max="7165" width="10.6640625" style="27" customWidth="1"/>
    <col min="7166" max="7166" width="26.5546875" style="27" customWidth="1"/>
    <col min="7167" max="7171" width="11.33203125" style="27" customWidth="1"/>
    <col min="7172" max="7420" width="9.109375" style="27"/>
    <col min="7421" max="7421" width="10.6640625" style="27" customWidth="1"/>
    <col min="7422" max="7422" width="26.5546875" style="27" customWidth="1"/>
    <col min="7423" max="7427" width="11.33203125" style="27" customWidth="1"/>
    <col min="7428" max="7676" width="9.109375" style="27"/>
    <col min="7677" max="7677" width="10.6640625" style="27" customWidth="1"/>
    <col min="7678" max="7678" width="26.5546875" style="27" customWidth="1"/>
    <col min="7679" max="7683" width="11.33203125" style="27" customWidth="1"/>
    <col min="7684" max="7932" width="9.109375" style="27"/>
    <col min="7933" max="7933" width="10.6640625" style="27" customWidth="1"/>
    <col min="7934" max="7934" width="26.5546875" style="27" customWidth="1"/>
    <col min="7935" max="7939" width="11.33203125" style="27" customWidth="1"/>
    <col min="7940" max="8188" width="9.109375" style="27"/>
    <col min="8189" max="8189" width="10.6640625" style="27" customWidth="1"/>
    <col min="8190" max="8190" width="26.5546875" style="27" customWidth="1"/>
    <col min="8191" max="8195" width="11.33203125" style="27" customWidth="1"/>
    <col min="8196" max="8444" width="9.109375" style="27"/>
    <col min="8445" max="8445" width="10.6640625" style="27" customWidth="1"/>
    <col min="8446" max="8446" width="26.5546875" style="27" customWidth="1"/>
    <col min="8447" max="8451" width="11.33203125" style="27" customWidth="1"/>
    <col min="8452" max="8700" width="9.109375" style="27"/>
    <col min="8701" max="8701" width="10.6640625" style="27" customWidth="1"/>
    <col min="8702" max="8702" width="26.5546875" style="27" customWidth="1"/>
    <col min="8703" max="8707" width="11.33203125" style="27" customWidth="1"/>
    <col min="8708" max="8956" width="9.109375" style="27"/>
    <col min="8957" max="8957" width="10.6640625" style="27" customWidth="1"/>
    <col min="8958" max="8958" width="26.5546875" style="27" customWidth="1"/>
    <col min="8959" max="8963" width="11.33203125" style="27" customWidth="1"/>
    <col min="8964" max="9212" width="9.109375" style="27"/>
    <col min="9213" max="9213" width="10.6640625" style="27" customWidth="1"/>
    <col min="9214" max="9214" width="26.5546875" style="27" customWidth="1"/>
    <col min="9215" max="9219" width="11.33203125" style="27" customWidth="1"/>
    <col min="9220" max="9468" width="9.109375" style="27"/>
    <col min="9469" max="9469" width="10.6640625" style="27" customWidth="1"/>
    <col min="9470" max="9470" width="26.5546875" style="27" customWidth="1"/>
    <col min="9471" max="9475" width="11.33203125" style="27" customWidth="1"/>
    <col min="9476" max="9724" width="9.109375" style="27"/>
    <col min="9725" max="9725" width="10.6640625" style="27" customWidth="1"/>
    <col min="9726" max="9726" width="26.5546875" style="27" customWidth="1"/>
    <col min="9727" max="9731" width="11.33203125" style="27" customWidth="1"/>
    <col min="9732" max="9980" width="9.109375" style="27"/>
    <col min="9981" max="9981" width="10.6640625" style="27" customWidth="1"/>
    <col min="9982" max="9982" width="26.5546875" style="27" customWidth="1"/>
    <col min="9983" max="9987" width="11.33203125" style="27" customWidth="1"/>
    <col min="9988" max="10236" width="9.109375" style="27"/>
    <col min="10237" max="10237" width="10.6640625" style="27" customWidth="1"/>
    <col min="10238" max="10238" width="26.5546875" style="27" customWidth="1"/>
    <col min="10239" max="10243" width="11.33203125" style="27" customWidth="1"/>
    <col min="10244" max="10492" width="9.109375" style="27"/>
    <col min="10493" max="10493" width="10.6640625" style="27" customWidth="1"/>
    <col min="10494" max="10494" width="26.5546875" style="27" customWidth="1"/>
    <col min="10495" max="10499" width="11.33203125" style="27" customWidth="1"/>
    <col min="10500" max="10748" width="9.109375" style="27"/>
    <col min="10749" max="10749" width="10.6640625" style="27" customWidth="1"/>
    <col min="10750" max="10750" width="26.5546875" style="27" customWidth="1"/>
    <col min="10751" max="10755" width="11.33203125" style="27" customWidth="1"/>
    <col min="10756" max="11004" width="9.109375" style="27"/>
    <col min="11005" max="11005" width="10.6640625" style="27" customWidth="1"/>
    <col min="11006" max="11006" width="26.5546875" style="27" customWidth="1"/>
    <col min="11007" max="11011" width="11.33203125" style="27" customWidth="1"/>
    <col min="11012" max="11260" width="9.109375" style="27"/>
    <col min="11261" max="11261" width="10.6640625" style="27" customWidth="1"/>
    <col min="11262" max="11262" width="26.5546875" style="27" customWidth="1"/>
    <col min="11263" max="11267" width="11.33203125" style="27" customWidth="1"/>
    <col min="11268" max="11516" width="9.109375" style="27"/>
    <col min="11517" max="11517" width="10.6640625" style="27" customWidth="1"/>
    <col min="11518" max="11518" width="26.5546875" style="27" customWidth="1"/>
    <col min="11519" max="11523" width="11.33203125" style="27" customWidth="1"/>
    <col min="11524" max="11772" width="9.109375" style="27"/>
    <col min="11773" max="11773" width="10.6640625" style="27" customWidth="1"/>
    <col min="11774" max="11774" width="26.5546875" style="27" customWidth="1"/>
    <col min="11775" max="11779" width="11.33203125" style="27" customWidth="1"/>
    <col min="11780" max="12028" width="9.109375" style="27"/>
    <col min="12029" max="12029" width="10.6640625" style="27" customWidth="1"/>
    <col min="12030" max="12030" width="26.5546875" style="27" customWidth="1"/>
    <col min="12031" max="12035" width="11.33203125" style="27" customWidth="1"/>
    <col min="12036" max="12284" width="9.109375" style="27"/>
    <col min="12285" max="12285" width="10.6640625" style="27" customWidth="1"/>
    <col min="12286" max="12286" width="26.5546875" style="27" customWidth="1"/>
    <col min="12287" max="12291" width="11.33203125" style="27" customWidth="1"/>
    <col min="12292" max="12540" width="9.109375" style="27"/>
    <col min="12541" max="12541" width="10.6640625" style="27" customWidth="1"/>
    <col min="12542" max="12542" width="26.5546875" style="27" customWidth="1"/>
    <col min="12543" max="12547" width="11.33203125" style="27" customWidth="1"/>
    <col min="12548" max="12796" width="9.109375" style="27"/>
    <col min="12797" max="12797" width="10.6640625" style="27" customWidth="1"/>
    <col min="12798" max="12798" width="26.5546875" style="27" customWidth="1"/>
    <col min="12799" max="12803" width="11.33203125" style="27" customWidth="1"/>
    <col min="12804" max="13052" width="9.109375" style="27"/>
    <col min="13053" max="13053" width="10.6640625" style="27" customWidth="1"/>
    <col min="13054" max="13054" width="26.5546875" style="27" customWidth="1"/>
    <col min="13055" max="13059" width="11.33203125" style="27" customWidth="1"/>
    <col min="13060" max="13308" width="9.109375" style="27"/>
    <col min="13309" max="13309" width="10.6640625" style="27" customWidth="1"/>
    <col min="13310" max="13310" width="26.5546875" style="27" customWidth="1"/>
    <col min="13311" max="13315" width="11.33203125" style="27" customWidth="1"/>
    <col min="13316" max="13564" width="9.109375" style="27"/>
    <col min="13565" max="13565" width="10.6640625" style="27" customWidth="1"/>
    <col min="13566" max="13566" width="26.5546875" style="27" customWidth="1"/>
    <col min="13567" max="13571" width="11.33203125" style="27" customWidth="1"/>
    <col min="13572" max="13820" width="9.109375" style="27"/>
    <col min="13821" max="13821" width="10.6640625" style="27" customWidth="1"/>
    <col min="13822" max="13822" width="26.5546875" style="27" customWidth="1"/>
    <col min="13823" max="13827" width="11.33203125" style="27" customWidth="1"/>
    <col min="13828" max="14076" width="9.109375" style="27"/>
    <col min="14077" max="14077" width="10.6640625" style="27" customWidth="1"/>
    <col min="14078" max="14078" width="26.5546875" style="27" customWidth="1"/>
    <col min="14079" max="14083" width="11.33203125" style="27" customWidth="1"/>
    <col min="14084" max="14332" width="9.109375" style="27"/>
    <col min="14333" max="14333" width="10.6640625" style="27" customWidth="1"/>
    <col min="14334" max="14334" width="26.5546875" style="27" customWidth="1"/>
    <col min="14335" max="14339" width="11.33203125" style="27" customWidth="1"/>
    <col min="14340" max="14588" width="9.109375" style="27"/>
    <col min="14589" max="14589" width="10.6640625" style="27" customWidth="1"/>
    <col min="14590" max="14590" width="26.5546875" style="27" customWidth="1"/>
    <col min="14591" max="14595" width="11.33203125" style="27" customWidth="1"/>
    <col min="14596" max="14844" width="9.109375" style="27"/>
    <col min="14845" max="14845" width="10.6640625" style="27" customWidth="1"/>
    <col min="14846" max="14846" width="26.5546875" style="27" customWidth="1"/>
    <col min="14847" max="14851" width="11.33203125" style="27" customWidth="1"/>
    <col min="14852" max="15100" width="9.109375" style="27"/>
    <col min="15101" max="15101" width="10.6640625" style="27" customWidth="1"/>
    <col min="15102" max="15102" width="26.5546875" style="27" customWidth="1"/>
    <col min="15103" max="15107" width="11.33203125" style="27" customWidth="1"/>
    <col min="15108" max="15356" width="9.109375" style="27"/>
    <col min="15357" max="15357" width="10.6640625" style="27" customWidth="1"/>
    <col min="15358" max="15358" width="26.5546875" style="27" customWidth="1"/>
    <col min="15359" max="15363" width="11.33203125" style="27" customWidth="1"/>
    <col min="15364" max="15612" width="9.109375" style="27"/>
    <col min="15613" max="15613" width="10.6640625" style="27" customWidth="1"/>
    <col min="15614" max="15614" width="26.5546875" style="27" customWidth="1"/>
    <col min="15615" max="15619" width="11.33203125" style="27" customWidth="1"/>
    <col min="15620" max="15868" width="9.109375" style="27"/>
    <col min="15869" max="15869" width="10.6640625" style="27" customWidth="1"/>
    <col min="15870" max="15870" width="26.5546875" style="27" customWidth="1"/>
    <col min="15871" max="15875" width="11.33203125" style="27" customWidth="1"/>
    <col min="15876" max="16124" width="9.109375" style="27"/>
    <col min="16125" max="16125" width="10.6640625" style="27" customWidth="1"/>
    <col min="16126" max="16126" width="26.5546875" style="27" customWidth="1"/>
    <col min="16127" max="16131" width="11.33203125" style="27" customWidth="1"/>
    <col min="16132" max="16383" width="9.109375" style="27"/>
    <col min="16384" max="16384" width="9.109375" style="27" customWidth="1"/>
  </cols>
  <sheetData>
    <row r="1" spans="1:12" ht="57" customHeight="1" thickBot="1" x14ac:dyDescent="0.35">
      <c r="A1" s="113" t="s">
        <v>107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30" customHeight="1" x14ac:dyDescent="0.3">
      <c r="A2" s="143" t="s">
        <v>10</v>
      </c>
      <c r="B2" s="145" t="s">
        <v>1</v>
      </c>
      <c r="C2" s="116" t="s">
        <v>84</v>
      </c>
      <c r="D2" s="117"/>
      <c r="E2" s="117"/>
      <c r="F2" s="117"/>
      <c r="G2" s="117"/>
      <c r="H2" s="117"/>
      <c r="I2" s="117"/>
      <c r="J2" s="117"/>
      <c r="K2" s="117"/>
      <c r="L2" s="135"/>
    </row>
    <row r="3" spans="1:12" ht="30" customHeight="1" x14ac:dyDescent="0.3">
      <c r="A3" s="144"/>
      <c r="B3" s="146"/>
      <c r="C3" s="13">
        <v>2011</v>
      </c>
      <c r="D3" s="13">
        <v>2012</v>
      </c>
      <c r="E3" s="13">
        <v>2013</v>
      </c>
      <c r="F3" s="13">
        <v>2014</v>
      </c>
      <c r="G3" s="13">
        <v>2015</v>
      </c>
      <c r="H3" s="13">
        <v>2016</v>
      </c>
      <c r="I3" s="13">
        <v>2017</v>
      </c>
      <c r="J3" s="13">
        <v>2018</v>
      </c>
      <c r="K3" s="79">
        <v>2019</v>
      </c>
      <c r="L3" s="39">
        <v>2020</v>
      </c>
    </row>
    <row r="4" spans="1:12" ht="26.25" customHeight="1" x14ac:dyDescent="0.3">
      <c r="A4" s="136" t="s">
        <v>11</v>
      </c>
      <c r="B4" s="30" t="s">
        <v>12</v>
      </c>
      <c r="C4" s="31">
        <v>18000</v>
      </c>
      <c r="D4" s="31">
        <v>15500</v>
      </c>
      <c r="E4" s="31">
        <v>10520</v>
      </c>
      <c r="F4" s="31">
        <v>11000</v>
      </c>
      <c r="G4" s="31">
        <v>12500</v>
      </c>
      <c r="H4" s="31">
        <v>13500</v>
      </c>
      <c r="I4" s="31">
        <v>13500</v>
      </c>
      <c r="J4" s="31">
        <v>13600</v>
      </c>
      <c r="K4" s="80">
        <v>14200</v>
      </c>
      <c r="L4" s="32">
        <v>12064</v>
      </c>
    </row>
    <row r="5" spans="1:12" ht="26.25" customHeight="1" x14ac:dyDescent="0.3">
      <c r="A5" s="137"/>
      <c r="B5" s="33" t="s">
        <v>13</v>
      </c>
      <c r="C5" s="31">
        <v>5</v>
      </c>
      <c r="D5" s="31">
        <v>5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80">
        <v>0</v>
      </c>
      <c r="L5" s="32">
        <v>0</v>
      </c>
    </row>
    <row r="6" spans="1:12" ht="26.25" customHeight="1" x14ac:dyDescent="0.3">
      <c r="A6" s="137"/>
      <c r="B6" s="34" t="s">
        <v>14</v>
      </c>
      <c r="C6" s="31">
        <v>2800</v>
      </c>
      <c r="D6" s="31">
        <v>2800</v>
      </c>
      <c r="E6" s="31">
        <v>2800</v>
      </c>
      <c r="F6" s="31">
        <v>2800</v>
      </c>
      <c r="G6" s="31">
        <v>2800</v>
      </c>
      <c r="H6" s="31">
        <v>2800</v>
      </c>
      <c r="I6" s="31">
        <v>2700</v>
      </c>
      <c r="J6" s="31">
        <v>2700</v>
      </c>
      <c r="K6" s="80">
        <v>2100</v>
      </c>
      <c r="L6" s="32">
        <v>2100</v>
      </c>
    </row>
    <row r="7" spans="1:12" ht="26.25" customHeight="1" x14ac:dyDescent="0.3">
      <c r="A7" s="137"/>
      <c r="B7" s="35" t="s">
        <v>98</v>
      </c>
      <c r="C7" s="31">
        <v>500</v>
      </c>
      <c r="D7" s="31">
        <v>500</v>
      </c>
      <c r="E7" s="31">
        <v>700</v>
      </c>
      <c r="F7" s="31">
        <v>700</v>
      </c>
      <c r="G7" s="31">
        <v>700</v>
      </c>
      <c r="H7" s="31">
        <v>800</v>
      </c>
      <c r="I7" s="31">
        <v>800</v>
      </c>
      <c r="J7" s="31">
        <v>1000</v>
      </c>
      <c r="K7" s="80">
        <v>1800</v>
      </c>
      <c r="L7" s="32">
        <v>5200</v>
      </c>
    </row>
    <row r="8" spans="1:12" ht="26.25" customHeight="1" x14ac:dyDescent="0.3">
      <c r="A8" s="137"/>
      <c r="B8" s="36" t="s">
        <v>15</v>
      </c>
      <c r="C8" s="31">
        <v>8500</v>
      </c>
      <c r="D8" s="31">
        <v>8500</v>
      </c>
      <c r="E8" s="31">
        <v>8000</v>
      </c>
      <c r="F8" s="31">
        <v>8000</v>
      </c>
      <c r="G8" s="31">
        <v>8500</v>
      </c>
      <c r="H8" s="31">
        <v>9000</v>
      </c>
      <c r="I8" s="31">
        <v>14400</v>
      </c>
      <c r="J8" s="31">
        <v>14500</v>
      </c>
      <c r="K8" s="80">
        <v>16700</v>
      </c>
      <c r="L8" s="32">
        <v>16100</v>
      </c>
    </row>
    <row r="9" spans="1:12" ht="26.25" customHeight="1" x14ac:dyDescent="0.3">
      <c r="A9" s="137"/>
      <c r="B9" s="35" t="s">
        <v>16</v>
      </c>
      <c r="C9" s="31">
        <v>224.5</v>
      </c>
      <c r="D9" s="31">
        <v>50</v>
      </c>
      <c r="E9" s="31">
        <v>50</v>
      </c>
      <c r="F9" s="31">
        <v>150</v>
      </c>
      <c r="G9" s="31">
        <v>100</v>
      </c>
      <c r="H9" s="31">
        <v>160</v>
      </c>
      <c r="I9" s="31">
        <v>160</v>
      </c>
      <c r="J9" s="31">
        <v>300</v>
      </c>
      <c r="K9" s="80">
        <v>300</v>
      </c>
      <c r="L9" s="32">
        <v>200</v>
      </c>
    </row>
    <row r="10" spans="1:12" ht="26.25" customHeight="1" x14ac:dyDescent="0.3">
      <c r="A10" s="137"/>
      <c r="B10" s="36" t="s">
        <v>17</v>
      </c>
      <c r="C10" s="31">
        <v>600</v>
      </c>
      <c r="D10" s="31">
        <v>600</v>
      </c>
      <c r="E10" s="31">
        <v>950</v>
      </c>
      <c r="F10" s="31">
        <v>950</v>
      </c>
      <c r="G10" s="31">
        <v>1000</v>
      </c>
      <c r="H10" s="31">
        <v>1000</v>
      </c>
      <c r="I10" s="31">
        <v>1000</v>
      </c>
      <c r="J10" s="31">
        <v>1100</v>
      </c>
      <c r="K10" s="80">
        <v>1600</v>
      </c>
      <c r="L10" s="32">
        <v>0</v>
      </c>
    </row>
    <row r="11" spans="1:12" ht="26.25" customHeight="1" x14ac:dyDescent="0.3">
      <c r="A11" s="137"/>
      <c r="B11" s="33" t="s">
        <v>18</v>
      </c>
      <c r="C11" s="31">
        <v>16000</v>
      </c>
      <c r="D11" s="31">
        <v>16000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80">
        <v>0</v>
      </c>
      <c r="L11" s="32">
        <v>0</v>
      </c>
    </row>
    <row r="12" spans="1:12" ht="26.25" customHeight="1" x14ac:dyDescent="0.3">
      <c r="A12" s="137"/>
      <c r="B12" s="35" t="s">
        <v>19</v>
      </c>
      <c r="C12" s="31">
        <v>6500</v>
      </c>
      <c r="D12" s="31">
        <v>4000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80">
        <v>0</v>
      </c>
      <c r="L12" s="32">
        <v>0</v>
      </c>
    </row>
    <row r="13" spans="1:12" ht="26.25" customHeight="1" x14ac:dyDescent="0.3">
      <c r="A13" s="137"/>
      <c r="B13" s="37" t="s">
        <v>48</v>
      </c>
      <c r="C13" s="31">
        <v>52000</v>
      </c>
      <c r="D13" s="31">
        <v>55000</v>
      </c>
      <c r="E13" s="31">
        <v>54000</v>
      </c>
      <c r="F13" s="31">
        <v>56000</v>
      </c>
      <c r="G13" s="31">
        <v>58500</v>
      </c>
      <c r="H13" s="31">
        <v>59700</v>
      </c>
      <c r="I13" s="31">
        <v>61300</v>
      </c>
      <c r="J13" s="31">
        <v>61420</v>
      </c>
      <c r="K13" s="80">
        <v>62300</v>
      </c>
      <c r="L13" s="32">
        <v>85082.2</v>
      </c>
    </row>
    <row r="14" spans="1:12" ht="35.25" customHeight="1" thickBot="1" x14ac:dyDescent="0.35">
      <c r="A14" s="138"/>
      <c r="B14" s="40" t="s">
        <v>5</v>
      </c>
      <c r="C14" s="41">
        <f t="shared" ref="C14:K14" si="0">SUM(C4:C13)</f>
        <v>105129.5</v>
      </c>
      <c r="D14" s="41">
        <f t="shared" si="0"/>
        <v>102955</v>
      </c>
      <c r="E14" s="41">
        <f t="shared" si="0"/>
        <v>77020</v>
      </c>
      <c r="F14" s="41">
        <f t="shared" si="0"/>
        <v>79600</v>
      </c>
      <c r="G14" s="41">
        <f t="shared" si="0"/>
        <v>84100</v>
      </c>
      <c r="H14" s="41">
        <f t="shared" si="0"/>
        <v>86960</v>
      </c>
      <c r="I14" s="41">
        <f t="shared" si="0"/>
        <v>93860</v>
      </c>
      <c r="J14" s="41">
        <f t="shared" si="0"/>
        <v>94620</v>
      </c>
      <c r="K14" s="81">
        <f t="shared" si="0"/>
        <v>99000</v>
      </c>
      <c r="L14" s="104">
        <f>SUM(L4:L13)</f>
        <v>120746.2</v>
      </c>
    </row>
    <row r="15" spans="1:12" ht="26.25" hidden="1" customHeight="1" x14ac:dyDescent="0.3">
      <c r="A15" s="139" t="s">
        <v>20</v>
      </c>
      <c r="B15" s="36" t="s">
        <v>21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4">
        <v>0</v>
      </c>
      <c r="L15" s="105">
        <v>0</v>
      </c>
    </row>
    <row r="16" spans="1:12" ht="26.25" customHeight="1" x14ac:dyDescent="0.3">
      <c r="A16" s="137"/>
      <c r="B16" s="35" t="s">
        <v>22</v>
      </c>
      <c r="C16" s="31">
        <v>5000</v>
      </c>
      <c r="D16" s="31">
        <v>3500</v>
      </c>
      <c r="E16" s="31">
        <v>4000</v>
      </c>
      <c r="F16" s="31">
        <v>5000</v>
      </c>
      <c r="G16" s="31">
        <v>3000</v>
      </c>
      <c r="H16" s="31">
        <v>2800</v>
      </c>
      <c r="I16" s="31">
        <v>3800</v>
      </c>
      <c r="J16" s="31">
        <v>350</v>
      </c>
      <c r="K16" s="80">
        <v>2200</v>
      </c>
      <c r="L16" s="32">
        <v>12600</v>
      </c>
    </row>
    <row r="17" spans="1:14" ht="26.25" customHeight="1" x14ac:dyDescent="0.3">
      <c r="A17" s="137"/>
      <c r="B17" s="34" t="s">
        <v>23</v>
      </c>
      <c r="C17" s="31">
        <v>1000</v>
      </c>
      <c r="D17" s="31">
        <v>1230</v>
      </c>
      <c r="E17" s="31">
        <v>1300</v>
      </c>
      <c r="F17" s="31">
        <v>1850</v>
      </c>
      <c r="G17" s="31">
        <v>1800</v>
      </c>
      <c r="H17" s="31">
        <v>1900</v>
      </c>
      <c r="I17" s="31">
        <v>4100</v>
      </c>
      <c r="J17" s="31">
        <v>13832</v>
      </c>
      <c r="K17" s="80">
        <v>16640</v>
      </c>
      <c r="L17" s="32">
        <v>19240</v>
      </c>
    </row>
    <row r="18" spans="1:14" ht="26.25" customHeight="1" x14ac:dyDescent="0.3">
      <c r="A18" s="137"/>
      <c r="B18" s="38" t="s">
        <v>99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1922</v>
      </c>
      <c r="K18" s="80">
        <v>2200</v>
      </c>
      <c r="L18" s="32">
        <v>2200</v>
      </c>
    </row>
    <row r="19" spans="1:14" ht="26.25" customHeight="1" x14ac:dyDescent="0.3">
      <c r="A19" s="137"/>
      <c r="B19" s="38" t="s">
        <v>100</v>
      </c>
      <c r="C19" s="31">
        <v>1000</v>
      </c>
      <c r="D19" s="31">
        <v>2500</v>
      </c>
      <c r="E19" s="31">
        <v>3000</v>
      </c>
      <c r="F19" s="31">
        <v>3500</v>
      </c>
      <c r="G19" s="31">
        <v>2000</v>
      </c>
      <c r="H19" s="31">
        <v>1850</v>
      </c>
      <c r="I19" s="31">
        <v>1900</v>
      </c>
      <c r="J19" s="31">
        <v>2500</v>
      </c>
      <c r="K19" s="80">
        <v>2900</v>
      </c>
      <c r="L19" s="32">
        <v>3100</v>
      </c>
      <c r="N19" s="85"/>
    </row>
    <row r="20" spans="1:14" ht="26.25" customHeight="1" x14ac:dyDescent="0.3">
      <c r="A20" s="137"/>
      <c r="B20" s="38" t="s">
        <v>101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100</v>
      </c>
      <c r="K20" s="80">
        <v>100</v>
      </c>
      <c r="L20" s="32">
        <v>150</v>
      </c>
    </row>
    <row r="21" spans="1:14" ht="26.25" customHeight="1" x14ac:dyDescent="0.3">
      <c r="A21" s="137"/>
      <c r="B21" s="30" t="s">
        <v>102</v>
      </c>
      <c r="C21" s="31">
        <v>0</v>
      </c>
      <c r="D21" s="31">
        <v>100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80">
        <v>0</v>
      </c>
      <c r="L21" s="32">
        <v>320</v>
      </c>
    </row>
    <row r="22" spans="1:14" ht="26.25" customHeight="1" x14ac:dyDescent="0.3">
      <c r="A22" s="137"/>
      <c r="B22" s="35" t="s">
        <v>24</v>
      </c>
      <c r="C22" s="31">
        <v>180</v>
      </c>
      <c r="D22" s="31">
        <v>80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80">
        <v>0</v>
      </c>
      <c r="L22" s="32">
        <v>800</v>
      </c>
    </row>
    <row r="23" spans="1:14" ht="26.25" hidden="1" customHeight="1" x14ac:dyDescent="0.3">
      <c r="A23" s="137"/>
      <c r="B23" s="35" t="s">
        <v>104</v>
      </c>
      <c r="C23" s="31">
        <v>0</v>
      </c>
      <c r="D23" s="31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3">
        <v>0</v>
      </c>
      <c r="L23" s="106">
        <v>0</v>
      </c>
    </row>
    <row r="24" spans="1:14" ht="35.25" customHeight="1" thickBot="1" x14ac:dyDescent="0.35">
      <c r="A24" s="140"/>
      <c r="B24" s="42" t="s">
        <v>5</v>
      </c>
      <c r="C24" s="43">
        <f t="shared" ref="C24:L24" si="1">SUM(C15:C23)</f>
        <v>7180</v>
      </c>
      <c r="D24" s="43">
        <f t="shared" si="1"/>
        <v>7410</v>
      </c>
      <c r="E24" s="44">
        <f t="shared" si="1"/>
        <v>8300</v>
      </c>
      <c r="F24" s="44">
        <f t="shared" si="1"/>
        <v>10350</v>
      </c>
      <c r="G24" s="44">
        <f t="shared" si="1"/>
        <v>6800</v>
      </c>
      <c r="H24" s="44">
        <f t="shared" si="1"/>
        <v>6550</v>
      </c>
      <c r="I24" s="44">
        <f t="shared" si="1"/>
        <v>9800</v>
      </c>
      <c r="J24" s="44">
        <f t="shared" si="1"/>
        <v>18704</v>
      </c>
      <c r="K24" s="82">
        <f t="shared" si="1"/>
        <v>24040</v>
      </c>
      <c r="L24" s="45">
        <f t="shared" si="1"/>
        <v>38410</v>
      </c>
    </row>
    <row r="25" spans="1:14" ht="39" customHeight="1" thickTop="1" thickBot="1" x14ac:dyDescent="0.35">
      <c r="A25" s="141" t="s">
        <v>25</v>
      </c>
      <c r="B25" s="142"/>
      <c r="C25" s="46">
        <f t="shared" ref="C25:K25" si="2">C14+C24</f>
        <v>112309.5</v>
      </c>
      <c r="D25" s="46">
        <f t="shared" si="2"/>
        <v>110365</v>
      </c>
      <c r="E25" s="46">
        <f t="shared" si="2"/>
        <v>85320</v>
      </c>
      <c r="F25" s="46">
        <f t="shared" si="2"/>
        <v>89950</v>
      </c>
      <c r="G25" s="46">
        <f t="shared" si="2"/>
        <v>90900</v>
      </c>
      <c r="H25" s="46">
        <f t="shared" si="2"/>
        <v>93510</v>
      </c>
      <c r="I25" s="46">
        <f t="shared" si="2"/>
        <v>103660</v>
      </c>
      <c r="J25" s="46">
        <f t="shared" si="2"/>
        <v>113324</v>
      </c>
      <c r="K25" s="46">
        <f t="shared" si="2"/>
        <v>123040</v>
      </c>
      <c r="L25" s="111">
        <f>L14+L24</f>
        <v>159156.20000000001</v>
      </c>
    </row>
    <row r="29" spans="1:14" x14ac:dyDescent="0.3">
      <c r="M29" s="85"/>
    </row>
  </sheetData>
  <mergeCells count="7">
    <mergeCell ref="C2:L2"/>
    <mergeCell ref="A1:L1"/>
    <mergeCell ref="A4:A14"/>
    <mergeCell ref="A15:A24"/>
    <mergeCell ref="A25:B25"/>
    <mergeCell ref="A2:A3"/>
    <mergeCell ref="B2:B3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14"/>
  <sheetViews>
    <sheetView zoomScale="80" zoomScaleNormal="80" workbookViewId="0">
      <pane ySplit="3" topLeftCell="A4" activePane="bottomLeft" state="frozen"/>
      <selection pane="bottomLeft" activeCell="M3" sqref="M3"/>
    </sheetView>
  </sheetViews>
  <sheetFormatPr defaultRowHeight="13.2" x14ac:dyDescent="0.3"/>
  <cols>
    <col min="1" max="1" width="7.109375" style="27" customWidth="1"/>
    <col min="2" max="2" width="27.109375" style="27" customWidth="1"/>
    <col min="3" max="9" width="11.44140625" style="27" customWidth="1"/>
    <col min="10" max="12" width="12.33203125" style="27" customWidth="1"/>
    <col min="13" max="13" width="9.109375" style="27"/>
    <col min="14" max="14" width="10.5546875" style="27" bestFit="1" customWidth="1"/>
    <col min="15" max="252" width="9.109375" style="27"/>
    <col min="253" max="253" width="8.33203125" style="27" customWidth="1"/>
    <col min="254" max="254" width="26.88671875" style="27" customWidth="1"/>
    <col min="255" max="259" width="10.88671875" style="27" customWidth="1"/>
    <col min="260" max="508" width="9.109375" style="27"/>
    <col min="509" max="509" width="8.33203125" style="27" customWidth="1"/>
    <col min="510" max="510" width="26.88671875" style="27" customWidth="1"/>
    <col min="511" max="515" width="10.88671875" style="27" customWidth="1"/>
    <col min="516" max="764" width="9.109375" style="27"/>
    <col min="765" max="765" width="8.33203125" style="27" customWidth="1"/>
    <col min="766" max="766" width="26.88671875" style="27" customWidth="1"/>
    <col min="767" max="771" width="10.88671875" style="27" customWidth="1"/>
    <col min="772" max="1020" width="9.109375" style="27"/>
    <col min="1021" max="1021" width="8.33203125" style="27" customWidth="1"/>
    <col min="1022" max="1022" width="26.88671875" style="27" customWidth="1"/>
    <col min="1023" max="1027" width="10.88671875" style="27" customWidth="1"/>
    <col min="1028" max="1276" width="9.109375" style="27"/>
    <col min="1277" max="1277" width="8.33203125" style="27" customWidth="1"/>
    <col min="1278" max="1278" width="26.88671875" style="27" customWidth="1"/>
    <col min="1279" max="1283" width="10.88671875" style="27" customWidth="1"/>
    <col min="1284" max="1532" width="9.109375" style="27"/>
    <col min="1533" max="1533" width="8.33203125" style="27" customWidth="1"/>
    <col min="1534" max="1534" width="26.88671875" style="27" customWidth="1"/>
    <col min="1535" max="1539" width="10.88671875" style="27" customWidth="1"/>
    <col min="1540" max="1788" width="9.109375" style="27"/>
    <col min="1789" max="1789" width="8.33203125" style="27" customWidth="1"/>
    <col min="1790" max="1790" width="26.88671875" style="27" customWidth="1"/>
    <col min="1791" max="1795" width="10.88671875" style="27" customWidth="1"/>
    <col min="1796" max="2044" width="9.109375" style="27"/>
    <col min="2045" max="2045" width="8.33203125" style="27" customWidth="1"/>
    <col min="2046" max="2046" width="26.88671875" style="27" customWidth="1"/>
    <col min="2047" max="2051" width="10.88671875" style="27" customWidth="1"/>
    <col min="2052" max="2300" width="9.109375" style="27"/>
    <col min="2301" max="2301" width="8.33203125" style="27" customWidth="1"/>
    <col min="2302" max="2302" width="26.88671875" style="27" customWidth="1"/>
    <col min="2303" max="2307" width="10.88671875" style="27" customWidth="1"/>
    <col min="2308" max="2556" width="9.109375" style="27"/>
    <col min="2557" max="2557" width="8.33203125" style="27" customWidth="1"/>
    <col min="2558" max="2558" width="26.88671875" style="27" customWidth="1"/>
    <col min="2559" max="2563" width="10.88671875" style="27" customWidth="1"/>
    <col min="2564" max="2812" width="9.109375" style="27"/>
    <col min="2813" max="2813" width="8.33203125" style="27" customWidth="1"/>
    <col min="2814" max="2814" width="26.88671875" style="27" customWidth="1"/>
    <col min="2815" max="2819" width="10.88671875" style="27" customWidth="1"/>
    <col min="2820" max="3068" width="9.109375" style="27"/>
    <col min="3069" max="3069" width="8.33203125" style="27" customWidth="1"/>
    <col min="3070" max="3070" width="26.88671875" style="27" customWidth="1"/>
    <col min="3071" max="3075" width="10.88671875" style="27" customWidth="1"/>
    <col min="3076" max="3324" width="9.109375" style="27"/>
    <col min="3325" max="3325" width="8.33203125" style="27" customWidth="1"/>
    <col min="3326" max="3326" width="26.88671875" style="27" customWidth="1"/>
    <col min="3327" max="3331" width="10.88671875" style="27" customWidth="1"/>
    <col min="3332" max="3580" width="9.109375" style="27"/>
    <col min="3581" max="3581" width="8.33203125" style="27" customWidth="1"/>
    <col min="3582" max="3582" width="26.88671875" style="27" customWidth="1"/>
    <col min="3583" max="3587" width="10.88671875" style="27" customWidth="1"/>
    <col min="3588" max="3836" width="9.109375" style="27"/>
    <col min="3837" max="3837" width="8.33203125" style="27" customWidth="1"/>
    <col min="3838" max="3838" width="26.88671875" style="27" customWidth="1"/>
    <col min="3839" max="3843" width="10.88671875" style="27" customWidth="1"/>
    <col min="3844" max="4092" width="9.109375" style="27"/>
    <col min="4093" max="4093" width="8.33203125" style="27" customWidth="1"/>
    <col min="4094" max="4094" width="26.88671875" style="27" customWidth="1"/>
    <col min="4095" max="4099" width="10.88671875" style="27" customWidth="1"/>
    <col min="4100" max="4348" width="9.109375" style="27"/>
    <col min="4349" max="4349" width="8.33203125" style="27" customWidth="1"/>
    <col min="4350" max="4350" width="26.88671875" style="27" customWidth="1"/>
    <col min="4351" max="4355" width="10.88671875" style="27" customWidth="1"/>
    <col min="4356" max="4604" width="9.109375" style="27"/>
    <col min="4605" max="4605" width="8.33203125" style="27" customWidth="1"/>
    <col min="4606" max="4606" width="26.88671875" style="27" customWidth="1"/>
    <col min="4607" max="4611" width="10.88671875" style="27" customWidth="1"/>
    <col min="4612" max="4860" width="9.109375" style="27"/>
    <col min="4861" max="4861" width="8.33203125" style="27" customWidth="1"/>
    <col min="4862" max="4862" width="26.88671875" style="27" customWidth="1"/>
    <col min="4863" max="4867" width="10.88671875" style="27" customWidth="1"/>
    <col min="4868" max="5116" width="9.109375" style="27"/>
    <col min="5117" max="5117" width="8.33203125" style="27" customWidth="1"/>
    <col min="5118" max="5118" width="26.88671875" style="27" customWidth="1"/>
    <col min="5119" max="5123" width="10.88671875" style="27" customWidth="1"/>
    <col min="5124" max="5372" width="9.109375" style="27"/>
    <col min="5373" max="5373" width="8.33203125" style="27" customWidth="1"/>
    <col min="5374" max="5374" width="26.88671875" style="27" customWidth="1"/>
    <col min="5375" max="5379" width="10.88671875" style="27" customWidth="1"/>
    <col min="5380" max="5628" width="9.109375" style="27"/>
    <col min="5629" max="5629" width="8.33203125" style="27" customWidth="1"/>
    <col min="5630" max="5630" width="26.88671875" style="27" customWidth="1"/>
    <col min="5631" max="5635" width="10.88671875" style="27" customWidth="1"/>
    <col min="5636" max="5884" width="9.109375" style="27"/>
    <col min="5885" max="5885" width="8.33203125" style="27" customWidth="1"/>
    <col min="5886" max="5886" width="26.88671875" style="27" customWidth="1"/>
    <col min="5887" max="5891" width="10.88671875" style="27" customWidth="1"/>
    <col min="5892" max="6140" width="9.109375" style="27"/>
    <col min="6141" max="6141" width="8.33203125" style="27" customWidth="1"/>
    <col min="6142" max="6142" width="26.88671875" style="27" customWidth="1"/>
    <col min="6143" max="6147" width="10.88671875" style="27" customWidth="1"/>
    <col min="6148" max="6396" width="9.109375" style="27"/>
    <col min="6397" max="6397" width="8.33203125" style="27" customWidth="1"/>
    <col min="6398" max="6398" width="26.88671875" style="27" customWidth="1"/>
    <col min="6399" max="6403" width="10.88671875" style="27" customWidth="1"/>
    <col min="6404" max="6652" width="9.109375" style="27"/>
    <col min="6653" max="6653" width="8.33203125" style="27" customWidth="1"/>
    <col min="6654" max="6654" width="26.88671875" style="27" customWidth="1"/>
    <col min="6655" max="6659" width="10.88671875" style="27" customWidth="1"/>
    <col min="6660" max="6908" width="9.109375" style="27"/>
    <col min="6909" max="6909" width="8.33203125" style="27" customWidth="1"/>
    <col min="6910" max="6910" width="26.88671875" style="27" customWidth="1"/>
    <col min="6911" max="6915" width="10.88671875" style="27" customWidth="1"/>
    <col min="6916" max="7164" width="9.109375" style="27"/>
    <col min="7165" max="7165" width="8.33203125" style="27" customWidth="1"/>
    <col min="7166" max="7166" width="26.88671875" style="27" customWidth="1"/>
    <col min="7167" max="7171" width="10.88671875" style="27" customWidth="1"/>
    <col min="7172" max="7420" width="9.109375" style="27"/>
    <col min="7421" max="7421" width="8.33203125" style="27" customWidth="1"/>
    <col min="7422" max="7422" width="26.88671875" style="27" customWidth="1"/>
    <col min="7423" max="7427" width="10.88671875" style="27" customWidth="1"/>
    <col min="7428" max="7676" width="9.109375" style="27"/>
    <col min="7677" max="7677" width="8.33203125" style="27" customWidth="1"/>
    <col min="7678" max="7678" width="26.88671875" style="27" customWidth="1"/>
    <col min="7679" max="7683" width="10.88671875" style="27" customWidth="1"/>
    <col min="7684" max="7932" width="9.109375" style="27"/>
    <col min="7933" max="7933" width="8.33203125" style="27" customWidth="1"/>
    <col min="7934" max="7934" width="26.88671875" style="27" customWidth="1"/>
    <col min="7935" max="7939" width="10.88671875" style="27" customWidth="1"/>
    <col min="7940" max="8188" width="9.109375" style="27"/>
    <col min="8189" max="8189" width="8.33203125" style="27" customWidth="1"/>
    <col min="8190" max="8190" width="26.88671875" style="27" customWidth="1"/>
    <col min="8191" max="8195" width="10.88671875" style="27" customWidth="1"/>
    <col min="8196" max="8444" width="9.109375" style="27"/>
    <col min="8445" max="8445" width="8.33203125" style="27" customWidth="1"/>
    <col min="8446" max="8446" width="26.88671875" style="27" customWidth="1"/>
    <col min="8447" max="8451" width="10.88671875" style="27" customWidth="1"/>
    <col min="8452" max="8700" width="9.109375" style="27"/>
    <col min="8701" max="8701" width="8.33203125" style="27" customWidth="1"/>
    <col min="8702" max="8702" width="26.88671875" style="27" customWidth="1"/>
    <col min="8703" max="8707" width="10.88671875" style="27" customWidth="1"/>
    <col min="8708" max="8956" width="9.109375" style="27"/>
    <col min="8957" max="8957" width="8.33203125" style="27" customWidth="1"/>
    <col min="8958" max="8958" width="26.88671875" style="27" customWidth="1"/>
    <col min="8959" max="8963" width="10.88671875" style="27" customWidth="1"/>
    <col min="8964" max="9212" width="9.109375" style="27"/>
    <col min="9213" max="9213" width="8.33203125" style="27" customWidth="1"/>
    <col min="9214" max="9214" width="26.88671875" style="27" customWidth="1"/>
    <col min="9215" max="9219" width="10.88671875" style="27" customWidth="1"/>
    <col min="9220" max="9468" width="9.109375" style="27"/>
    <col min="9469" max="9469" width="8.33203125" style="27" customWidth="1"/>
    <col min="9470" max="9470" width="26.88671875" style="27" customWidth="1"/>
    <col min="9471" max="9475" width="10.88671875" style="27" customWidth="1"/>
    <col min="9476" max="9724" width="9.109375" style="27"/>
    <col min="9725" max="9725" width="8.33203125" style="27" customWidth="1"/>
    <col min="9726" max="9726" width="26.88671875" style="27" customWidth="1"/>
    <col min="9727" max="9731" width="10.88671875" style="27" customWidth="1"/>
    <col min="9732" max="9980" width="9.109375" style="27"/>
    <col min="9981" max="9981" width="8.33203125" style="27" customWidth="1"/>
    <col min="9982" max="9982" width="26.88671875" style="27" customWidth="1"/>
    <col min="9983" max="9987" width="10.88671875" style="27" customWidth="1"/>
    <col min="9988" max="10236" width="9.109375" style="27"/>
    <col min="10237" max="10237" width="8.33203125" style="27" customWidth="1"/>
    <col min="10238" max="10238" width="26.88671875" style="27" customWidth="1"/>
    <col min="10239" max="10243" width="10.88671875" style="27" customWidth="1"/>
    <col min="10244" max="10492" width="9.109375" style="27"/>
    <col min="10493" max="10493" width="8.33203125" style="27" customWidth="1"/>
    <col min="10494" max="10494" width="26.88671875" style="27" customWidth="1"/>
    <col min="10495" max="10499" width="10.88671875" style="27" customWidth="1"/>
    <col min="10500" max="10748" width="9.109375" style="27"/>
    <col min="10749" max="10749" width="8.33203125" style="27" customWidth="1"/>
    <col min="10750" max="10750" width="26.88671875" style="27" customWidth="1"/>
    <col min="10751" max="10755" width="10.88671875" style="27" customWidth="1"/>
    <col min="10756" max="11004" width="9.109375" style="27"/>
    <col min="11005" max="11005" width="8.33203125" style="27" customWidth="1"/>
    <col min="11006" max="11006" width="26.88671875" style="27" customWidth="1"/>
    <col min="11007" max="11011" width="10.88671875" style="27" customWidth="1"/>
    <col min="11012" max="11260" width="9.109375" style="27"/>
    <col min="11261" max="11261" width="8.33203125" style="27" customWidth="1"/>
    <col min="11262" max="11262" width="26.88671875" style="27" customWidth="1"/>
    <col min="11263" max="11267" width="10.88671875" style="27" customWidth="1"/>
    <col min="11268" max="11516" width="9.109375" style="27"/>
    <col min="11517" max="11517" width="8.33203125" style="27" customWidth="1"/>
    <col min="11518" max="11518" width="26.88671875" style="27" customWidth="1"/>
    <col min="11519" max="11523" width="10.88671875" style="27" customWidth="1"/>
    <col min="11524" max="11772" width="9.109375" style="27"/>
    <col min="11773" max="11773" width="8.33203125" style="27" customWidth="1"/>
    <col min="11774" max="11774" width="26.88671875" style="27" customWidth="1"/>
    <col min="11775" max="11779" width="10.88671875" style="27" customWidth="1"/>
    <col min="11780" max="12028" width="9.109375" style="27"/>
    <col min="12029" max="12029" width="8.33203125" style="27" customWidth="1"/>
    <col min="12030" max="12030" width="26.88671875" style="27" customWidth="1"/>
    <col min="12031" max="12035" width="10.88671875" style="27" customWidth="1"/>
    <col min="12036" max="12284" width="9.109375" style="27"/>
    <col min="12285" max="12285" width="8.33203125" style="27" customWidth="1"/>
    <col min="12286" max="12286" width="26.88671875" style="27" customWidth="1"/>
    <col min="12287" max="12291" width="10.88671875" style="27" customWidth="1"/>
    <col min="12292" max="12540" width="9.109375" style="27"/>
    <col min="12541" max="12541" width="8.33203125" style="27" customWidth="1"/>
    <col min="12542" max="12542" width="26.88671875" style="27" customWidth="1"/>
    <col min="12543" max="12547" width="10.88671875" style="27" customWidth="1"/>
    <col min="12548" max="12796" width="9.109375" style="27"/>
    <col min="12797" max="12797" width="8.33203125" style="27" customWidth="1"/>
    <col min="12798" max="12798" width="26.88671875" style="27" customWidth="1"/>
    <col min="12799" max="12803" width="10.88671875" style="27" customWidth="1"/>
    <col min="12804" max="13052" width="9.109375" style="27"/>
    <col min="13053" max="13053" width="8.33203125" style="27" customWidth="1"/>
    <col min="13054" max="13054" width="26.88671875" style="27" customWidth="1"/>
    <col min="13055" max="13059" width="10.88671875" style="27" customWidth="1"/>
    <col min="13060" max="13308" width="9.109375" style="27"/>
    <col min="13309" max="13309" width="8.33203125" style="27" customWidth="1"/>
    <col min="13310" max="13310" width="26.88671875" style="27" customWidth="1"/>
    <col min="13311" max="13315" width="10.88671875" style="27" customWidth="1"/>
    <col min="13316" max="13564" width="9.109375" style="27"/>
    <col min="13565" max="13565" width="8.33203125" style="27" customWidth="1"/>
    <col min="13566" max="13566" width="26.88671875" style="27" customWidth="1"/>
    <col min="13567" max="13571" width="10.88671875" style="27" customWidth="1"/>
    <col min="13572" max="13820" width="9.109375" style="27"/>
    <col min="13821" max="13821" width="8.33203125" style="27" customWidth="1"/>
    <col min="13822" max="13822" width="26.88671875" style="27" customWidth="1"/>
    <col min="13823" max="13827" width="10.88671875" style="27" customWidth="1"/>
    <col min="13828" max="14076" width="9.109375" style="27"/>
    <col min="14077" max="14077" width="8.33203125" style="27" customWidth="1"/>
    <col min="14078" max="14078" width="26.88671875" style="27" customWidth="1"/>
    <col min="14079" max="14083" width="10.88671875" style="27" customWidth="1"/>
    <col min="14084" max="14332" width="9.109375" style="27"/>
    <col min="14333" max="14333" width="8.33203125" style="27" customWidth="1"/>
    <col min="14334" max="14334" width="26.88671875" style="27" customWidth="1"/>
    <col min="14335" max="14339" width="10.88671875" style="27" customWidth="1"/>
    <col min="14340" max="14588" width="9.109375" style="27"/>
    <col min="14589" max="14589" width="8.33203125" style="27" customWidth="1"/>
    <col min="14590" max="14590" width="26.88671875" style="27" customWidth="1"/>
    <col min="14591" max="14595" width="10.88671875" style="27" customWidth="1"/>
    <col min="14596" max="14844" width="9.109375" style="27"/>
    <col min="14845" max="14845" width="8.33203125" style="27" customWidth="1"/>
    <col min="14846" max="14846" width="26.88671875" style="27" customWidth="1"/>
    <col min="14847" max="14851" width="10.88671875" style="27" customWidth="1"/>
    <col min="14852" max="15100" width="9.109375" style="27"/>
    <col min="15101" max="15101" width="8.33203125" style="27" customWidth="1"/>
    <col min="15102" max="15102" width="26.88671875" style="27" customWidth="1"/>
    <col min="15103" max="15107" width="10.88671875" style="27" customWidth="1"/>
    <col min="15108" max="15356" width="9.109375" style="27"/>
    <col min="15357" max="15357" width="8.33203125" style="27" customWidth="1"/>
    <col min="15358" max="15358" width="26.88671875" style="27" customWidth="1"/>
    <col min="15359" max="15363" width="10.88671875" style="27" customWidth="1"/>
    <col min="15364" max="15612" width="9.109375" style="27"/>
    <col min="15613" max="15613" width="8.33203125" style="27" customWidth="1"/>
    <col min="15614" max="15614" width="26.88671875" style="27" customWidth="1"/>
    <col min="15615" max="15619" width="10.88671875" style="27" customWidth="1"/>
    <col min="15620" max="15868" width="9.109375" style="27"/>
    <col min="15869" max="15869" width="8.33203125" style="27" customWidth="1"/>
    <col min="15870" max="15870" width="26.88671875" style="27" customWidth="1"/>
    <col min="15871" max="15875" width="10.88671875" style="27" customWidth="1"/>
    <col min="15876" max="16124" width="9.109375" style="27"/>
    <col min="16125" max="16125" width="8.33203125" style="27" customWidth="1"/>
    <col min="16126" max="16126" width="26.88671875" style="27" customWidth="1"/>
    <col min="16127" max="16131" width="10.88671875" style="27" customWidth="1"/>
    <col min="16132" max="16383" width="9.109375" style="27"/>
    <col min="16384" max="16384" width="9.109375" style="27" customWidth="1"/>
  </cols>
  <sheetData>
    <row r="1" spans="1:17" ht="39.9" customHeight="1" thickBot="1" x14ac:dyDescent="0.35">
      <c r="A1" s="153" t="s">
        <v>108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7" ht="24.9" customHeight="1" x14ac:dyDescent="0.3">
      <c r="A2" s="148" t="s">
        <v>26</v>
      </c>
      <c r="B2" s="149"/>
      <c r="C2" s="116" t="s">
        <v>84</v>
      </c>
      <c r="D2" s="117"/>
      <c r="E2" s="117"/>
      <c r="F2" s="117"/>
      <c r="G2" s="117"/>
      <c r="H2" s="117"/>
      <c r="I2" s="117"/>
      <c r="J2" s="117"/>
      <c r="K2" s="117"/>
      <c r="L2" s="152"/>
    </row>
    <row r="3" spans="1:17" ht="24.9" customHeight="1" x14ac:dyDescent="0.3">
      <c r="A3" s="150"/>
      <c r="B3" s="151"/>
      <c r="C3" s="13">
        <v>2011</v>
      </c>
      <c r="D3" s="13">
        <v>2012</v>
      </c>
      <c r="E3" s="13">
        <v>2013</v>
      </c>
      <c r="F3" s="13">
        <v>2014</v>
      </c>
      <c r="G3" s="13">
        <v>2015</v>
      </c>
      <c r="H3" s="13">
        <v>2016</v>
      </c>
      <c r="I3" s="13">
        <v>2017</v>
      </c>
      <c r="J3" s="13">
        <v>2018</v>
      </c>
      <c r="K3" s="73">
        <v>2019</v>
      </c>
      <c r="L3" s="39">
        <v>2020</v>
      </c>
    </row>
    <row r="4" spans="1:17" ht="37.5" customHeight="1" x14ac:dyDescent="0.3">
      <c r="A4" s="48" t="s">
        <v>27</v>
      </c>
      <c r="B4" s="49" t="s">
        <v>43</v>
      </c>
      <c r="C4" s="50">
        <v>7108</v>
      </c>
      <c r="D4" s="50">
        <v>6754.2</v>
      </c>
      <c r="E4" s="50">
        <v>4584.2</v>
      </c>
      <c r="F4" s="50">
        <v>4100</v>
      </c>
      <c r="G4" s="50">
        <v>11866</v>
      </c>
      <c r="H4" s="50">
        <v>11663.7</v>
      </c>
      <c r="I4" s="50">
        <v>14670</v>
      </c>
      <c r="J4" s="51">
        <v>11745</v>
      </c>
      <c r="K4" s="86">
        <v>10990</v>
      </c>
      <c r="L4" s="112">
        <v>10719</v>
      </c>
    </row>
    <row r="5" spans="1:17" ht="37.5" customHeight="1" x14ac:dyDescent="0.3">
      <c r="A5" s="52" t="s">
        <v>28</v>
      </c>
      <c r="B5" s="53" t="s">
        <v>44</v>
      </c>
      <c r="C5" s="20">
        <v>98598.9</v>
      </c>
      <c r="D5" s="20">
        <v>92785</v>
      </c>
      <c r="E5" s="20">
        <v>130940</v>
      </c>
      <c r="F5" s="20">
        <v>126716</v>
      </c>
      <c r="G5" s="20">
        <v>89452</v>
      </c>
      <c r="H5" s="20">
        <v>91323.5</v>
      </c>
      <c r="I5" s="20">
        <v>126477</v>
      </c>
      <c r="J5" s="20">
        <v>261288.2</v>
      </c>
      <c r="K5" s="21">
        <v>257758.6</v>
      </c>
      <c r="L5" s="76">
        <v>197508</v>
      </c>
    </row>
    <row r="6" spans="1:17" ht="37.5" customHeight="1" x14ac:dyDescent="0.3">
      <c r="A6" s="52" t="s">
        <v>29</v>
      </c>
      <c r="B6" s="53" t="s">
        <v>30</v>
      </c>
      <c r="C6" s="20">
        <v>25500</v>
      </c>
      <c r="D6" s="20">
        <v>600</v>
      </c>
      <c r="E6" s="20">
        <v>10550</v>
      </c>
      <c r="F6" s="20">
        <v>10756.1</v>
      </c>
      <c r="G6" s="20">
        <v>12650</v>
      </c>
      <c r="H6" s="20">
        <v>20925</v>
      </c>
      <c r="I6" s="20">
        <v>13655</v>
      </c>
      <c r="J6" s="20">
        <v>20328</v>
      </c>
      <c r="K6" s="21">
        <v>16451.2</v>
      </c>
      <c r="L6" s="76">
        <v>14528.8</v>
      </c>
    </row>
    <row r="7" spans="1:17" ht="37.5" customHeight="1" x14ac:dyDescent="0.3">
      <c r="A7" s="52" t="s">
        <v>31</v>
      </c>
      <c r="B7" s="53" t="s">
        <v>32</v>
      </c>
      <c r="C7" s="20">
        <v>185314.4</v>
      </c>
      <c r="D7" s="20">
        <v>155411</v>
      </c>
      <c r="E7" s="20">
        <v>162015</v>
      </c>
      <c r="F7" s="20">
        <v>348938.6</v>
      </c>
      <c r="G7" s="20">
        <v>240715.2</v>
      </c>
      <c r="H7" s="20">
        <v>231638.7</v>
      </c>
      <c r="I7" s="20">
        <v>209976.1</v>
      </c>
      <c r="J7" s="20">
        <v>290840.09999999998</v>
      </c>
      <c r="K7" s="21">
        <v>323719.2</v>
      </c>
      <c r="L7" s="76">
        <v>317411.8</v>
      </c>
    </row>
    <row r="8" spans="1:17" ht="37.5" customHeight="1" x14ac:dyDescent="0.3">
      <c r="A8" s="52" t="s">
        <v>33</v>
      </c>
      <c r="B8" s="53" t="s">
        <v>45</v>
      </c>
      <c r="C8" s="20">
        <v>36688</v>
      </c>
      <c r="D8" s="20">
        <v>38568.800000000003</v>
      </c>
      <c r="E8" s="20">
        <v>35988</v>
      </c>
      <c r="F8" s="20">
        <v>46548</v>
      </c>
      <c r="G8" s="20">
        <v>65325</v>
      </c>
      <c r="H8" s="20">
        <v>63331.5</v>
      </c>
      <c r="I8" s="20">
        <v>48920</v>
      </c>
      <c r="J8" s="20">
        <v>77699</v>
      </c>
      <c r="K8" s="21">
        <v>43675</v>
      </c>
      <c r="L8" s="76">
        <v>49770</v>
      </c>
    </row>
    <row r="9" spans="1:17" ht="37.5" customHeight="1" x14ac:dyDescent="0.3">
      <c r="A9" s="52" t="s">
        <v>34</v>
      </c>
      <c r="B9" s="53" t="s">
        <v>35</v>
      </c>
      <c r="C9" s="20">
        <v>52268</v>
      </c>
      <c r="D9" s="20">
        <v>39986</v>
      </c>
      <c r="E9" s="20">
        <v>32089</v>
      </c>
      <c r="F9" s="20">
        <v>28482</v>
      </c>
      <c r="G9" s="20">
        <v>33701.300000000003</v>
      </c>
      <c r="H9" s="20">
        <v>29680.5</v>
      </c>
      <c r="I9" s="20">
        <v>44549</v>
      </c>
      <c r="J9" s="20">
        <v>40988</v>
      </c>
      <c r="K9" s="21">
        <v>48809.599999999999</v>
      </c>
      <c r="L9" s="76">
        <v>47582.9</v>
      </c>
    </row>
    <row r="10" spans="1:17" ht="37.5" customHeight="1" x14ac:dyDescent="0.3">
      <c r="A10" s="52" t="s">
        <v>36</v>
      </c>
      <c r="B10" s="53" t="s">
        <v>37</v>
      </c>
      <c r="C10" s="20">
        <v>4320</v>
      </c>
      <c r="D10" s="20">
        <v>3285</v>
      </c>
      <c r="E10" s="20">
        <v>1189</v>
      </c>
      <c r="F10" s="20">
        <v>14548</v>
      </c>
      <c r="G10" s="20">
        <v>37369</v>
      </c>
      <c r="H10" s="20">
        <v>45421</v>
      </c>
      <c r="I10" s="20">
        <v>41355.1</v>
      </c>
      <c r="J10" s="20">
        <v>42196.2</v>
      </c>
      <c r="K10" s="21">
        <v>22500</v>
      </c>
      <c r="L10" s="76">
        <v>19490</v>
      </c>
    </row>
    <row r="11" spans="1:17" ht="37.5" customHeight="1" x14ac:dyDescent="0.3">
      <c r="A11" s="52" t="s">
        <v>38</v>
      </c>
      <c r="B11" s="53" t="s">
        <v>39</v>
      </c>
      <c r="C11" s="20">
        <v>22132</v>
      </c>
      <c r="D11" s="20">
        <v>8375.1</v>
      </c>
      <c r="E11" s="20">
        <v>27597.200000000001</v>
      </c>
      <c r="F11" s="20">
        <v>30337</v>
      </c>
      <c r="G11" s="20">
        <v>47969.2</v>
      </c>
      <c r="H11" s="20">
        <v>32375.4</v>
      </c>
      <c r="I11" s="20">
        <v>31347</v>
      </c>
      <c r="J11" s="20">
        <v>51457</v>
      </c>
      <c r="K11" s="21">
        <v>93840</v>
      </c>
      <c r="L11" s="76">
        <v>178057</v>
      </c>
      <c r="N11" s="85"/>
      <c r="P11" s="85"/>
      <c r="Q11" s="85"/>
    </row>
    <row r="12" spans="1:17" ht="37.5" customHeight="1" x14ac:dyDescent="0.3">
      <c r="A12" s="52" t="s">
        <v>40</v>
      </c>
      <c r="B12" s="53" t="s">
        <v>50</v>
      </c>
      <c r="C12" s="20">
        <v>313837.7</v>
      </c>
      <c r="D12" s="20">
        <v>288255.5</v>
      </c>
      <c r="E12" s="20">
        <v>285937.90000000002</v>
      </c>
      <c r="F12" s="20">
        <v>303899.90000000002</v>
      </c>
      <c r="G12" s="20">
        <v>292259</v>
      </c>
      <c r="H12" s="20">
        <v>280680.09999999998</v>
      </c>
      <c r="I12" s="20">
        <v>307306.09999999998</v>
      </c>
      <c r="J12" s="20">
        <v>366840</v>
      </c>
      <c r="K12" s="21">
        <v>354339.1</v>
      </c>
      <c r="L12" s="76">
        <v>404358.1</v>
      </c>
      <c r="N12" s="85"/>
      <c r="O12" s="85"/>
    </row>
    <row r="13" spans="1:17" ht="37.5" customHeight="1" thickBot="1" x14ac:dyDescent="0.35">
      <c r="A13" s="54" t="s">
        <v>41</v>
      </c>
      <c r="B13" s="55" t="s">
        <v>46</v>
      </c>
      <c r="C13" s="56">
        <v>1925</v>
      </c>
      <c r="D13" s="56">
        <v>35588.5</v>
      </c>
      <c r="E13" s="56">
        <v>21568</v>
      </c>
      <c r="F13" s="56">
        <v>3531.3</v>
      </c>
      <c r="G13" s="56">
        <v>7537</v>
      </c>
      <c r="H13" s="56">
        <v>4161.7</v>
      </c>
      <c r="I13" s="56">
        <v>2850</v>
      </c>
      <c r="J13" s="56">
        <v>3470</v>
      </c>
      <c r="K13" s="99">
        <v>3470</v>
      </c>
      <c r="L13" s="96">
        <v>3740</v>
      </c>
      <c r="N13" s="85"/>
    </row>
    <row r="14" spans="1:17" s="47" customFormat="1" ht="41.25" customHeight="1" thickTop="1" thickBot="1" x14ac:dyDescent="0.35">
      <c r="A14" s="147" t="s">
        <v>5</v>
      </c>
      <c r="B14" s="142"/>
      <c r="C14" s="16">
        <f t="shared" ref="C14:G14" si="0">SUM(C4:C13)</f>
        <v>747692</v>
      </c>
      <c r="D14" s="16">
        <f t="shared" si="0"/>
        <v>669609.1</v>
      </c>
      <c r="E14" s="16">
        <f t="shared" si="0"/>
        <v>712458.3</v>
      </c>
      <c r="F14" s="16">
        <f t="shared" si="0"/>
        <v>917856.9</v>
      </c>
      <c r="G14" s="16">
        <f t="shared" si="0"/>
        <v>838843.7</v>
      </c>
      <c r="H14" s="16">
        <f t="shared" ref="H14:L14" si="1">SUM(H4:H13)</f>
        <v>811201.1</v>
      </c>
      <c r="I14" s="16">
        <f t="shared" si="1"/>
        <v>841105.29999999993</v>
      </c>
      <c r="J14" s="16">
        <f t="shared" si="1"/>
        <v>1166851.5</v>
      </c>
      <c r="K14" s="18">
        <f t="shared" si="1"/>
        <v>1175552.7</v>
      </c>
      <c r="L14" s="107">
        <f t="shared" si="1"/>
        <v>1243165.6000000001</v>
      </c>
      <c r="N14" s="108"/>
    </row>
  </sheetData>
  <mergeCells count="4">
    <mergeCell ref="A14:B14"/>
    <mergeCell ref="A2:B3"/>
    <mergeCell ref="C2:L2"/>
    <mergeCell ref="A1:L1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9"/>
  <sheetViews>
    <sheetView zoomScale="80" zoomScaleNormal="80" workbookViewId="0">
      <pane ySplit="3" topLeftCell="A4" activePane="bottomLeft" state="frozen"/>
      <selection pane="bottomLeft" activeCell="M3" sqref="M3"/>
    </sheetView>
  </sheetViews>
  <sheetFormatPr defaultColWidth="9.109375" defaultRowHeight="13.8" x14ac:dyDescent="0.25"/>
  <cols>
    <col min="1" max="1" width="4.44140625" style="57" customWidth="1"/>
    <col min="2" max="2" width="38" style="57" customWidth="1"/>
    <col min="3" max="5" width="15.33203125" style="58" customWidth="1"/>
    <col min="6" max="12" width="15.33203125" style="57" customWidth="1"/>
    <col min="13" max="16384" width="9.109375" style="57"/>
  </cols>
  <sheetData>
    <row r="1" spans="1:12" ht="54.75" customHeight="1" thickBot="1" x14ac:dyDescent="0.3">
      <c r="A1" s="157" t="s">
        <v>109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32.25" customHeight="1" x14ac:dyDescent="0.25">
      <c r="A2" s="162" t="s">
        <v>51</v>
      </c>
      <c r="B2" s="163"/>
      <c r="C2" s="154" t="s">
        <v>85</v>
      </c>
      <c r="D2" s="155"/>
      <c r="E2" s="155"/>
      <c r="F2" s="155"/>
      <c r="G2" s="155"/>
      <c r="H2" s="155"/>
      <c r="I2" s="155"/>
      <c r="J2" s="155"/>
      <c r="K2" s="155"/>
      <c r="L2" s="156"/>
    </row>
    <row r="3" spans="1:12" ht="24" customHeight="1" x14ac:dyDescent="0.25">
      <c r="A3" s="130"/>
      <c r="B3" s="132"/>
      <c r="C3" s="60" t="s">
        <v>91</v>
      </c>
      <c r="D3" s="60" t="s">
        <v>92</v>
      </c>
      <c r="E3" s="60" t="s">
        <v>86</v>
      </c>
      <c r="F3" s="60" t="s">
        <v>87</v>
      </c>
      <c r="G3" s="60" t="s">
        <v>88</v>
      </c>
      <c r="H3" s="60" t="s">
        <v>89</v>
      </c>
      <c r="I3" s="60" t="s">
        <v>90</v>
      </c>
      <c r="J3" s="60" t="s">
        <v>93</v>
      </c>
      <c r="K3" s="60" t="s">
        <v>94</v>
      </c>
      <c r="L3" s="61" t="s">
        <v>97</v>
      </c>
    </row>
    <row r="4" spans="1:12" ht="18" customHeight="1" x14ac:dyDescent="0.25">
      <c r="A4" s="158" t="s">
        <v>52</v>
      </c>
      <c r="B4" s="62" t="s">
        <v>53</v>
      </c>
      <c r="C4" s="31">
        <v>69400</v>
      </c>
      <c r="D4" s="31">
        <v>97696</v>
      </c>
      <c r="E4" s="31">
        <v>100437</v>
      </c>
      <c r="F4" s="10">
        <v>54470</v>
      </c>
      <c r="G4" s="10">
        <v>53350</v>
      </c>
      <c r="H4" s="10">
        <v>62750</v>
      </c>
      <c r="I4" s="10">
        <v>66130</v>
      </c>
      <c r="J4" s="10">
        <v>59651</v>
      </c>
      <c r="K4" s="10">
        <v>86650</v>
      </c>
      <c r="L4" s="29">
        <v>95840</v>
      </c>
    </row>
    <row r="5" spans="1:12" ht="18" customHeight="1" x14ac:dyDescent="0.25">
      <c r="A5" s="158"/>
      <c r="B5" s="62" t="s">
        <v>54</v>
      </c>
      <c r="C5" s="31">
        <v>30670</v>
      </c>
      <c r="D5" s="31">
        <v>27373</v>
      </c>
      <c r="E5" s="31">
        <v>28940</v>
      </c>
      <c r="F5" s="10">
        <v>23300</v>
      </c>
      <c r="G5" s="10">
        <v>20960</v>
      </c>
      <c r="H5" s="10">
        <v>17868.7</v>
      </c>
      <c r="I5" s="10">
        <v>30199.5</v>
      </c>
      <c r="J5" s="10">
        <v>25298.799999999999</v>
      </c>
      <c r="K5" s="10">
        <v>13566.2</v>
      </c>
      <c r="L5" s="29">
        <v>16920.900000000001</v>
      </c>
    </row>
    <row r="6" spans="1:12" ht="18" customHeight="1" x14ac:dyDescent="0.25">
      <c r="A6" s="158"/>
      <c r="B6" s="28" t="s">
        <v>55</v>
      </c>
      <c r="C6" s="31">
        <v>2610</v>
      </c>
      <c r="D6" s="31">
        <v>1213</v>
      </c>
      <c r="E6" s="31">
        <v>142</v>
      </c>
      <c r="F6" s="10">
        <v>150</v>
      </c>
      <c r="G6" s="10">
        <v>100</v>
      </c>
      <c r="H6" s="10">
        <v>80</v>
      </c>
      <c r="I6" s="10">
        <v>0</v>
      </c>
      <c r="J6" s="10">
        <v>0</v>
      </c>
      <c r="K6" s="10">
        <v>0</v>
      </c>
      <c r="L6" s="29">
        <v>0</v>
      </c>
    </row>
    <row r="7" spans="1:12" ht="18" customHeight="1" x14ac:dyDescent="0.25">
      <c r="A7" s="158"/>
      <c r="B7" s="62" t="s">
        <v>56</v>
      </c>
      <c r="C7" s="31">
        <v>2135</v>
      </c>
      <c r="D7" s="31">
        <v>1085</v>
      </c>
      <c r="E7" s="31">
        <v>2670</v>
      </c>
      <c r="F7" s="10">
        <v>930</v>
      </c>
      <c r="G7" s="10">
        <v>700</v>
      </c>
      <c r="H7" s="10">
        <v>861.5</v>
      </c>
      <c r="I7" s="10">
        <v>2161</v>
      </c>
      <c r="J7" s="10">
        <v>1990</v>
      </c>
      <c r="K7" s="10">
        <v>820</v>
      </c>
      <c r="L7" s="29">
        <v>850</v>
      </c>
    </row>
    <row r="8" spans="1:12" ht="18" customHeight="1" x14ac:dyDescent="0.25">
      <c r="A8" s="158"/>
      <c r="B8" s="62" t="s">
        <v>57</v>
      </c>
      <c r="C8" s="31">
        <v>22883</v>
      </c>
      <c r="D8" s="31">
        <v>18391</v>
      </c>
      <c r="E8" s="31">
        <v>11717</v>
      </c>
      <c r="F8" s="10">
        <v>12622</v>
      </c>
      <c r="G8" s="10">
        <v>11508</v>
      </c>
      <c r="H8" s="10">
        <v>9766.7000000000007</v>
      </c>
      <c r="I8" s="10">
        <v>9877.9</v>
      </c>
      <c r="J8" s="10">
        <v>9479.9</v>
      </c>
      <c r="K8" s="10">
        <v>8788.5</v>
      </c>
      <c r="L8" s="29">
        <v>8661.4</v>
      </c>
    </row>
    <row r="9" spans="1:12" ht="18" customHeight="1" x14ac:dyDescent="0.25">
      <c r="A9" s="158"/>
      <c r="B9" s="62" t="s">
        <v>58</v>
      </c>
      <c r="C9" s="31">
        <v>1756</v>
      </c>
      <c r="D9" s="31">
        <v>1760</v>
      </c>
      <c r="E9" s="31">
        <v>1287</v>
      </c>
      <c r="F9" s="10">
        <v>1490</v>
      </c>
      <c r="G9" s="10">
        <v>1305</v>
      </c>
      <c r="H9" s="10">
        <v>1399</v>
      </c>
      <c r="I9" s="10">
        <v>1070</v>
      </c>
      <c r="J9" s="10">
        <v>775</v>
      </c>
      <c r="K9" s="10">
        <v>1950</v>
      </c>
      <c r="L9" s="29">
        <v>2380</v>
      </c>
    </row>
    <row r="10" spans="1:12" ht="18" customHeight="1" x14ac:dyDescent="0.25">
      <c r="A10" s="158"/>
      <c r="B10" s="62" t="s">
        <v>59</v>
      </c>
      <c r="C10" s="31">
        <v>14855</v>
      </c>
      <c r="D10" s="31">
        <v>7251</v>
      </c>
      <c r="E10" s="31">
        <v>6396</v>
      </c>
      <c r="F10" s="10">
        <v>9112.5</v>
      </c>
      <c r="G10" s="10">
        <v>9560</v>
      </c>
      <c r="H10" s="10">
        <v>7464.3</v>
      </c>
      <c r="I10" s="10">
        <v>7358.8</v>
      </c>
      <c r="J10" s="10">
        <v>5585.8</v>
      </c>
      <c r="K10" s="10">
        <v>9258.9</v>
      </c>
      <c r="L10" s="29">
        <v>9201.7000000000007</v>
      </c>
    </row>
    <row r="11" spans="1:12" ht="18" customHeight="1" x14ac:dyDescent="0.25">
      <c r="A11" s="158"/>
      <c r="B11" s="62" t="s">
        <v>60</v>
      </c>
      <c r="C11" s="31">
        <v>0</v>
      </c>
      <c r="D11" s="31">
        <v>0</v>
      </c>
      <c r="E11" s="31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29">
        <v>0</v>
      </c>
    </row>
    <row r="12" spans="1:12" ht="18" customHeight="1" x14ac:dyDescent="0.25">
      <c r="A12" s="158"/>
      <c r="B12" s="62" t="s">
        <v>83</v>
      </c>
      <c r="C12" s="31">
        <v>275</v>
      </c>
      <c r="D12" s="31">
        <v>0</v>
      </c>
      <c r="E12" s="31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29">
        <v>0</v>
      </c>
    </row>
    <row r="13" spans="1:12" ht="18" customHeight="1" x14ac:dyDescent="0.25">
      <c r="A13" s="158"/>
      <c r="B13" s="62" t="s">
        <v>61</v>
      </c>
      <c r="C13" s="31">
        <v>300</v>
      </c>
      <c r="D13" s="31">
        <v>0</v>
      </c>
      <c r="E13" s="31">
        <v>300</v>
      </c>
      <c r="F13" s="10">
        <v>300</v>
      </c>
      <c r="G13" s="10">
        <v>300</v>
      </c>
      <c r="H13" s="10">
        <v>0</v>
      </c>
      <c r="I13" s="10">
        <v>0</v>
      </c>
      <c r="J13" s="10">
        <v>0</v>
      </c>
      <c r="K13" s="10">
        <v>0</v>
      </c>
      <c r="L13" s="29">
        <v>0</v>
      </c>
    </row>
    <row r="14" spans="1:12" ht="18" customHeight="1" x14ac:dyDescent="0.25">
      <c r="A14" s="158"/>
      <c r="B14" s="62" t="s">
        <v>62</v>
      </c>
      <c r="C14" s="31">
        <v>29564</v>
      </c>
      <c r="D14" s="31">
        <v>26813.5</v>
      </c>
      <c r="E14" s="31">
        <v>17430.5</v>
      </c>
      <c r="F14" s="10">
        <v>10144</v>
      </c>
      <c r="G14" s="10">
        <v>7940</v>
      </c>
      <c r="H14" s="10">
        <v>5324</v>
      </c>
      <c r="I14" s="10">
        <v>9041</v>
      </c>
      <c r="J14" s="10">
        <v>7116</v>
      </c>
      <c r="K14" s="10">
        <v>9655</v>
      </c>
      <c r="L14" s="29">
        <v>5535</v>
      </c>
    </row>
    <row r="15" spans="1:12" ht="18" customHeight="1" x14ac:dyDescent="0.25">
      <c r="A15" s="158"/>
      <c r="B15" s="62" t="s">
        <v>63</v>
      </c>
      <c r="C15" s="31">
        <v>3415</v>
      </c>
      <c r="D15" s="31">
        <v>3101</v>
      </c>
      <c r="E15" s="31">
        <v>0</v>
      </c>
      <c r="F15" s="10">
        <v>3460</v>
      </c>
      <c r="G15" s="10">
        <v>3035</v>
      </c>
      <c r="H15" s="10">
        <v>5688.8</v>
      </c>
      <c r="I15" s="10">
        <v>5408.8</v>
      </c>
      <c r="J15" s="10">
        <v>4125.8</v>
      </c>
      <c r="K15" s="10">
        <v>1515</v>
      </c>
      <c r="L15" s="29">
        <v>1740</v>
      </c>
    </row>
    <row r="16" spans="1:12" ht="18" customHeight="1" x14ac:dyDescent="0.25">
      <c r="A16" s="158"/>
      <c r="B16" s="28" t="s">
        <v>64</v>
      </c>
      <c r="C16" s="31">
        <v>0</v>
      </c>
      <c r="D16" s="31">
        <v>0</v>
      </c>
      <c r="E16" s="31">
        <v>2425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29">
        <v>0</v>
      </c>
    </row>
    <row r="17" spans="1:12" ht="18" customHeight="1" x14ac:dyDescent="0.25">
      <c r="A17" s="158"/>
      <c r="B17" s="62" t="s">
        <v>65</v>
      </c>
      <c r="C17" s="31">
        <v>0</v>
      </c>
      <c r="D17" s="31">
        <v>0</v>
      </c>
      <c r="E17" s="3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29">
        <v>0</v>
      </c>
    </row>
    <row r="18" spans="1:12" ht="18" customHeight="1" x14ac:dyDescent="0.25">
      <c r="A18" s="158"/>
      <c r="B18" s="30" t="s">
        <v>66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10">
        <v>0</v>
      </c>
      <c r="I18" s="10">
        <v>0</v>
      </c>
      <c r="J18" s="10">
        <v>0</v>
      </c>
      <c r="K18" s="10">
        <v>0</v>
      </c>
      <c r="L18" s="29">
        <v>0</v>
      </c>
    </row>
    <row r="19" spans="1:12" ht="18" customHeight="1" x14ac:dyDescent="0.25">
      <c r="A19" s="158"/>
      <c r="B19" s="30" t="s">
        <v>67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10">
        <v>0</v>
      </c>
      <c r="I19" s="10">
        <v>0</v>
      </c>
      <c r="J19" s="10">
        <v>0</v>
      </c>
      <c r="K19" s="10">
        <v>0</v>
      </c>
      <c r="L19" s="29">
        <v>0</v>
      </c>
    </row>
    <row r="20" spans="1:12" ht="18" customHeight="1" x14ac:dyDescent="0.25">
      <c r="A20" s="158"/>
      <c r="B20" s="30" t="s">
        <v>81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10">
        <v>0</v>
      </c>
      <c r="I20" s="10">
        <v>0</v>
      </c>
      <c r="J20" s="10">
        <v>0</v>
      </c>
      <c r="K20" s="10">
        <v>0</v>
      </c>
      <c r="L20" s="29">
        <v>0</v>
      </c>
    </row>
    <row r="21" spans="1:12" ht="24" customHeight="1" x14ac:dyDescent="0.25">
      <c r="A21" s="158"/>
      <c r="B21" s="63" t="s">
        <v>5</v>
      </c>
      <c r="C21" s="64">
        <f t="shared" ref="C21:J21" si="0">SUM(C4:C20)</f>
        <v>177863</v>
      </c>
      <c r="D21" s="64">
        <f t="shared" si="0"/>
        <v>184683.5</v>
      </c>
      <c r="E21" s="64">
        <f t="shared" si="0"/>
        <v>171744.5</v>
      </c>
      <c r="F21" s="64">
        <f t="shared" si="0"/>
        <v>115978.5</v>
      </c>
      <c r="G21" s="64">
        <f t="shared" si="0"/>
        <v>108758</v>
      </c>
      <c r="H21" s="64">
        <f t="shared" si="0"/>
        <v>111203</v>
      </c>
      <c r="I21" s="64">
        <f t="shared" si="0"/>
        <v>131247</v>
      </c>
      <c r="J21" s="64">
        <f t="shared" si="0"/>
        <v>114022.3</v>
      </c>
      <c r="K21" s="64">
        <f t="shared" ref="K21" si="1">SUM(K4:K20)</f>
        <v>132203.59999999998</v>
      </c>
      <c r="L21" s="65">
        <f t="shared" ref="L21" si="2">SUM(L4:L20)</f>
        <v>141129</v>
      </c>
    </row>
    <row r="22" spans="1:12" ht="18" customHeight="1" x14ac:dyDescent="0.25">
      <c r="A22" s="158" t="s">
        <v>68</v>
      </c>
      <c r="B22" s="62" t="s">
        <v>69</v>
      </c>
      <c r="C22" s="31">
        <v>127970</v>
      </c>
      <c r="D22" s="31">
        <v>135103</v>
      </c>
      <c r="E22" s="31">
        <v>96537</v>
      </c>
      <c r="F22" s="10">
        <v>88000</v>
      </c>
      <c r="G22" s="10">
        <v>87900</v>
      </c>
      <c r="H22" s="10">
        <v>64419</v>
      </c>
      <c r="I22" s="10">
        <v>55117</v>
      </c>
      <c r="J22" s="10">
        <v>43067</v>
      </c>
      <c r="K22" s="10">
        <v>41935</v>
      </c>
      <c r="L22" s="29">
        <v>42530</v>
      </c>
    </row>
    <row r="23" spans="1:12" ht="18" customHeight="1" x14ac:dyDescent="0.25">
      <c r="A23" s="158"/>
      <c r="B23" s="62" t="s">
        <v>70</v>
      </c>
      <c r="C23" s="31">
        <v>77999</v>
      </c>
      <c r="D23" s="31">
        <v>70434</v>
      </c>
      <c r="E23" s="31">
        <v>69250</v>
      </c>
      <c r="F23" s="10">
        <v>70695.8</v>
      </c>
      <c r="G23" s="10">
        <v>67967</v>
      </c>
      <c r="H23" s="10">
        <v>80642</v>
      </c>
      <c r="I23" s="10">
        <v>86000.4</v>
      </c>
      <c r="J23" s="10">
        <v>87371.3</v>
      </c>
      <c r="K23" s="10">
        <v>86874.2</v>
      </c>
      <c r="L23" s="29">
        <v>84260.7</v>
      </c>
    </row>
    <row r="24" spans="1:12" ht="18" customHeight="1" x14ac:dyDescent="0.25">
      <c r="A24" s="158"/>
      <c r="B24" s="62" t="s">
        <v>71</v>
      </c>
      <c r="C24" s="31">
        <v>900</v>
      </c>
      <c r="D24" s="31">
        <v>900</v>
      </c>
      <c r="E24" s="31">
        <v>940</v>
      </c>
      <c r="F24" s="10">
        <v>939</v>
      </c>
      <c r="G24" s="10">
        <v>939</v>
      </c>
      <c r="H24" s="10">
        <v>909</v>
      </c>
      <c r="I24" s="10">
        <v>909</v>
      </c>
      <c r="J24" s="10">
        <f>[1]zdaň.činnost!N15</f>
        <v>0</v>
      </c>
      <c r="K24" s="10">
        <v>900</v>
      </c>
      <c r="L24" s="29">
        <v>930</v>
      </c>
    </row>
    <row r="25" spans="1:12" ht="18" customHeight="1" x14ac:dyDescent="0.25">
      <c r="A25" s="158"/>
      <c r="B25" s="62" t="s">
        <v>72</v>
      </c>
      <c r="C25" s="31">
        <v>3310</v>
      </c>
      <c r="D25" s="31">
        <v>2012</v>
      </c>
      <c r="E25" s="31">
        <v>2560.9</v>
      </c>
      <c r="F25" s="10">
        <v>1709</v>
      </c>
      <c r="G25" s="10">
        <v>1185</v>
      </c>
      <c r="H25" s="10">
        <v>1087</v>
      </c>
      <c r="I25" s="10">
        <v>718</v>
      </c>
      <c r="J25" s="10">
        <v>682</v>
      </c>
      <c r="K25" s="10">
        <v>52</v>
      </c>
      <c r="L25" s="29">
        <v>343</v>
      </c>
    </row>
    <row r="26" spans="1:12" ht="18" customHeight="1" x14ac:dyDescent="0.25">
      <c r="A26" s="158"/>
      <c r="B26" s="62" t="s">
        <v>73</v>
      </c>
      <c r="C26" s="31">
        <v>1970</v>
      </c>
      <c r="D26" s="31">
        <v>407</v>
      </c>
      <c r="E26" s="31">
        <v>7</v>
      </c>
      <c r="F26" s="10">
        <v>2238</v>
      </c>
      <c r="G26" s="10">
        <v>1487</v>
      </c>
      <c r="H26" s="10">
        <v>2517</v>
      </c>
      <c r="I26" s="10">
        <v>2687</v>
      </c>
      <c r="J26" s="10">
        <v>2668</v>
      </c>
      <c r="K26" s="10">
        <v>2482</v>
      </c>
      <c r="L26" s="29">
        <v>960</v>
      </c>
    </row>
    <row r="27" spans="1:12" ht="18" customHeight="1" x14ac:dyDescent="0.25">
      <c r="A27" s="158"/>
      <c r="B27" s="62" t="s">
        <v>74</v>
      </c>
      <c r="C27" s="31">
        <v>0</v>
      </c>
      <c r="D27" s="31">
        <v>0</v>
      </c>
      <c r="E27" s="31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29">
        <v>0</v>
      </c>
    </row>
    <row r="28" spans="1:12" ht="18" customHeight="1" x14ac:dyDescent="0.25">
      <c r="A28" s="158"/>
      <c r="B28" s="62" t="s">
        <v>75</v>
      </c>
      <c r="C28" s="31">
        <v>0</v>
      </c>
      <c r="D28" s="31">
        <v>0</v>
      </c>
      <c r="E28" s="31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29">
        <v>0</v>
      </c>
    </row>
    <row r="29" spans="1:12" ht="18" customHeight="1" x14ac:dyDescent="0.25">
      <c r="A29" s="158"/>
      <c r="B29" s="62" t="s">
        <v>82</v>
      </c>
      <c r="C29" s="31">
        <v>0</v>
      </c>
      <c r="D29" s="31">
        <v>0</v>
      </c>
      <c r="E29" s="31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29">
        <v>0</v>
      </c>
    </row>
    <row r="30" spans="1:12" ht="18" customHeight="1" x14ac:dyDescent="0.25">
      <c r="A30" s="158"/>
      <c r="B30" s="62" t="s">
        <v>76</v>
      </c>
      <c r="C30" s="31">
        <v>2300</v>
      </c>
      <c r="D30" s="31">
        <v>7032</v>
      </c>
      <c r="E30" s="31">
        <v>3640</v>
      </c>
      <c r="F30" s="10">
        <v>2090</v>
      </c>
      <c r="G30" s="10">
        <v>1570</v>
      </c>
      <c r="H30" s="10">
        <v>8470</v>
      </c>
      <c r="I30" s="10">
        <v>8080</v>
      </c>
      <c r="J30" s="10">
        <v>5580</v>
      </c>
      <c r="K30" s="10">
        <v>17440</v>
      </c>
      <c r="L30" s="29">
        <v>7290</v>
      </c>
    </row>
    <row r="31" spans="1:12" ht="18" customHeight="1" x14ac:dyDescent="0.25">
      <c r="A31" s="158"/>
      <c r="B31" s="62" t="s">
        <v>77</v>
      </c>
      <c r="C31" s="31">
        <v>4430</v>
      </c>
      <c r="D31" s="31">
        <v>1593</v>
      </c>
      <c r="E31" s="31">
        <v>92</v>
      </c>
      <c r="F31" s="10">
        <v>260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29">
        <v>0</v>
      </c>
    </row>
    <row r="32" spans="1:12" ht="18" customHeight="1" x14ac:dyDescent="0.25">
      <c r="A32" s="158"/>
      <c r="B32" s="62" t="s">
        <v>78</v>
      </c>
      <c r="C32" s="31">
        <v>0</v>
      </c>
      <c r="D32" s="31">
        <v>0</v>
      </c>
      <c r="E32" s="31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29">
        <v>0</v>
      </c>
    </row>
    <row r="33" spans="1:12" ht="24" customHeight="1" thickBot="1" x14ac:dyDescent="0.3">
      <c r="A33" s="159"/>
      <c r="B33" s="66" t="s">
        <v>5</v>
      </c>
      <c r="C33" s="44">
        <f>SUM(C22:C32)</f>
        <v>218879</v>
      </c>
      <c r="D33" s="44">
        <f>SUM(D22:D32)</f>
        <v>217481</v>
      </c>
      <c r="E33" s="44">
        <f>SUM(E22:E32)</f>
        <v>173026.9</v>
      </c>
      <c r="F33" s="44">
        <f>SUM(F22:F32)</f>
        <v>165931.79999999999</v>
      </c>
      <c r="G33" s="44">
        <f t="shared" ref="G33:J33" si="3">SUM(G22:G32)</f>
        <v>161048</v>
      </c>
      <c r="H33" s="44">
        <f t="shared" si="3"/>
        <v>158044</v>
      </c>
      <c r="I33" s="44">
        <f t="shared" si="3"/>
        <v>153511.4</v>
      </c>
      <c r="J33" s="44">
        <f t="shared" si="3"/>
        <v>139368.29999999999</v>
      </c>
      <c r="K33" s="44">
        <f t="shared" ref="K33" si="4">SUM(K22:K32)</f>
        <v>149683.20000000001</v>
      </c>
      <c r="L33" s="45">
        <f t="shared" ref="L33" si="5">SUM(L22:L32)</f>
        <v>136313.70000000001</v>
      </c>
    </row>
    <row r="34" spans="1:12" ht="32.25" customHeight="1" thickTop="1" thickBot="1" x14ac:dyDescent="0.3">
      <c r="A34" s="160" t="s">
        <v>79</v>
      </c>
      <c r="B34" s="161"/>
      <c r="C34" s="18">
        <f t="shared" ref="C34:J34" si="6">C33-C21</f>
        <v>41016</v>
      </c>
      <c r="D34" s="17">
        <f t="shared" si="6"/>
        <v>32797.5</v>
      </c>
      <c r="E34" s="18">
        <f t="shared" si="6"/>
        <v>1282.3999999999942</v>
      </c>
      <c r="F34" s="17">
        <f t="shared" si="6"/>
        <v>49953.299999999988</v>
      </c>
      <c r="G34" s="18">
        <f t="shared" si="6"/>
        <v>52290</v>
      </c>
      <c r="H34" s="17">
        <f t="shared" si="6"/>
        <v>46841</v>
      </c>
      <c r="I34" s="18">
        <f t="shared" si="6"/>
        <v>22264.399999999994</v>
      </c>
      <c r="J34" s="18">
        <f t="shared" si="6"/>
        <v>25345.999999999985</v>
      </c>
      <c r="K34" s="18">
        <f t="shared" ref="K34" si="7">K33-K21</f>
        <v>17479.600000000035</v>
      </c>
      <c r="L34" s="87">
        <f t="shared" ref="L34" si="8">L33-L21</f>
        <v>-4815.2999999999884</v>
      </c>
    </row>
    <row r="35" spans="1:12" x14ac:dyDescent="0.25">
      <c r="I35" s="59"/>
      <c r="J35" s="59"/>
      <c r="K35" s="59"/>
      <c r="L35" s="59"/>
    </row>
    <row r="36" spans="1:12" x14ac:dyDescent="0.25">
      <c r="J36" s="59"/>
      <c r="K36" s="59"/>
      <c r="L36" s="59"/>
    </row>
    <row r="37" spans="1:12" x14ac:dyDescent="0.25">
      <c r="J37" s="59"/>
      <c r="K37" s="59"/>
      <c r="L37" s="59"/>
    </row>
    <row r="38" spans="1:12" x14ac:dyDescent="0.25">
      <c r="J38" s="59"/>
      <c r="K38" s="59"/>
      <c r="L38" s="59"/>
    </row>
    <row r="39" spans="1:12" x14ac:dyDescent="0.25">
      <c r="I39" s="59"/>
    </row>
  </sheetData>
  <mergeCells count="6">
    <mergeCell ref="C2:L2"/>
    <mergeCell ref="A1:L1"/>
    <mergeCell ref="A22:A33"/>
    <mergeCell ref="A34:B34"/>
    <mergeCell ref="A2:B3"/>
    <mergeCell ref="A4:A21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0"/>
  <sheetViews>
    <sheetView zoomScale="80" zoomScaleNormal="80" workbookViewId="0">
      <pane ySplit="3" topLeftCell="A4" activePane="bottomLeft" state="frozen"/>
      <selection pane="bottomLeft" activeCell="M3" sqref="M3"/>
    </sheetView>
  </sheetViews>
  <sheetFormatPr defaultColWidth="9.109375" defaultRowHeight="13.8" x14ac:dyDescent="0.25"/>
  <cols>
    <col min="1" max="1" width="4.44140625" style="57" customWidth="1"/>
    <col min="2" max="2" width="35" style="57" customWidth="1"/>
    <col min="3" max="5" width="15.44140625" style="58" customWidth="1"/>
    <col min="6" max="12" width="15.44140625" style="57" customWidth="1"/>
    <col min="13" max="16384" width="9.109375" style="57"/>
  </cols>
  <sheetData>
    <row r="1" spans="1:13" ht="54.75" customHeight="1" thickBot="1" x14ac:dyDescent="0.3">
      <c r="A1" s="166" t="s">
        <v>109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59"/>
    </row>
    <row r="2" spans="1:13" ht="40.5" customHeight="1" x14ac:dyDescent="0.25">
      <c r="A2" s="162" t="s">
        <v>51</v>
      </c>
      <c r="B2" s="163"/>
      <c r="C2" s="167" t="s">
        <v>95</v>
      </c>
      <c r="D2" s="167"/>
      <c r="E2" s="167"/>
      <c r="F2" s="167"/>
      <c r="G2" s="167"/>
      <c r="H2" s="167"/>
      <c r="I2" s="167"/>
      <c r="J2" s="167"/>
      <c r="K2" s="154"/>
      <c r="L2" s="168"/>
      <c r="M2" s="59"/>
    </row>
    <row r="3" spans="1:13" ht="26.25" customHeight="1" x14ac:dyDescent="0.25">
      <c r="A3" s="130"/>
      <c r="B3" s="132"/>
      <c r="C3" s="60" t="s">
        <v>91</v>
      </c>
      <c r="D3" s="60" t="s">
        <v>92</v>
      </c>
      <c r="E3" s="60" t="s">
        <v>86</v>
      </c>
      <c r="F3" s="60" t="s">
        <v>87</v>
      </c>
      <c r="G3" s="60" t="s">
        <v>88</v>
      </c>
      <c r="H3" s="60" t="s">
        <v>89</v>
      </c>
      <c r="I3" s="60" t="s">
        <v>90</v>
      </c>
      <c r="J3" s="60" t="s">
        <v>93</v>
      </c>
      <c r="K3" s="60" t="s">
        <v>94</v>
      </c>
      <c r="L3" s="61" t="s">
        <v>97</v>
      </c>
      <c r="M3" s="59"/>
    </row>
    <row r="4" spans="1:13" ht="18" customHeight="1" x14ac:dyDescent="0.25">
      <c r="A4" s="158" t="s">
        <v>52</v>
      </c>
      <c r="B4" s="62" t="s">
        <v>53</v>
      </c>
      <c r="C4" s="31">
        <v>14700</v>
      </c>
      <c r="D4" s="31">
        <v>12150</v>
      </c>
      <c r="E4" s="31">
        <v>33600</v>
      </c>
      <c r="F4" s="10">
        <v>24300</v>
      </c>
      <c r="G4" s="10">
        <v>44000</v>
      </c>
      <c r="H4" s="10">
        <v>17500</v>
      </c>
      <c r="I4" s="10">
        <v>1400</v>
      </c>
      <c r="J4" s="10">
        <v>15000</v>
      </c>
      <c r="K4" s="10">
        <v>11500</v>
      </c>
      <c r="L4" s="29">
        <v>9500</v>
      </c>
      <c r="M4" s="59"/>
    </row>
    <row r="5" spans="1:13" ht="18" customHeight="1" x14ac:dyDescent="0.25">
      <c r="A5" s="158"/>
      <c r="B5" s="62" t="s">
        <v>54</v>
      </c>
      <c r="C5" s="31">
        <v>500</v>
      </c>
      <c r="D5" s="31">
        <v>500</v>
      </c>
      <c r="E5" s="31">
        <v>6170</v>
      </c>
      <c r="F5" s="10">
        <v>5000</v>
      </c>
      <c r="G5" s="10">
        <v>4700</v>
      </c>
      <c r="H5" s="10">
        <v>3700</v>
      </c>
      <c r="I5" s="10">
        <v>3000</v>
      </c>
      <c r="J5" s="10">
        <v>3000</v>
      </c>
      <c r="K5" s="10">
        <v>3000</v>
      </c>
      <c r="L5" s="29">
        <v>2000</v>
      </c>
      <c r="M5" s="59"/>
    </row>
    <row r="6" spans="1:13" ht="18" customHeight="1" x14ac:dyDescent="0.25">
      <c r="A6" s="158"/>
      <c r="B6" s="28" t="s">
        <v>55</v>
      </c>
      <c r="C6" s="31">
        <v>1100</v>
      </c>
      <c r="D6" s="31">
        <v>1000</v>
      </c>
      <c r="E6" s="31">
        <v>1500</v>
      </c>
      <c r="F6" s="10">
        <v>690</v>
      </c>
      <c r="G6" s="10">
        <v>1300</v>
      </c>
      <c r="H6" s="10">
        <v>1050</v>
      </c>
      <c r="I6" s="10">
        <v>1180</v>
      </c>
      <c r="J6" s="10">
        <v>1200</v>
      </c>
      <c r="K6" s="10">
        <v>1100</v>
      </c>
      <c r="L6" s="29">
        <v>1400</v>
      </c>
      <c r="M6" s="59"/>
    </row>
    <row r="7" spans="1:13" ht="18" customHeight="1" x14ac:dyDescent="0.25">
      <c r="A7" s="158"/>
      <c r="B7" s="62" t="s">
        <v>56</v>
      </c>
      <c r="C7" s="31">
        <v>1010</v>
      </c>
      <c r="D7" s="31">
        <v>4440</v>
      </c>
      <c r="E7" s="31">
        <v>6600</v>
      </c>
      <c r="F7" s="10">
        <v>6100</v>
      </c>
      <c r="G7" s="10">
        <v>3600</v>
      </c>
      <c r="H7" s="10">
        <v>3100</v>
      </c>
      <c r="I7" s="10">
        <v>3000</v>
      </c>
      <c r="J7" s="10">
        <v>3000</v>
      </c>
      <c r="K7" s="10">
        <v>2400</v>
      </c>
      <c r="L7" s="29">
        <v>1800</v>
      </c>
      <c r="M7" s="59"/>
    </row>
    <row r="8" spans="1:13" ht="18" customHeight="1" x14ac:dyDescent="0.25">
      <c r="A8" s="158"/>
      <c r="B8" s="62" t="s">
        <v>57</v>
      </c>
      <c r="C8" s="31">
        <v>425</v>
      </c>
      <c r="D8" s="31">
        <v>100</v>
      </c>
      <c r="E8" s="31">
        <v>999.4</v>
      </c>
      <c r="F8" s="10">
        <v>1000</v>
      </c>
      <c r="G8" s="10">
        <v>1030</v>
      </c>
      <c r="H8" s="10">
        <v>830</v>
      </c>
      <c r="I8" s="10">
        <v>200</v>
      </c>
      <c r="J8" s="10">
        <v>200</v>
      </c>
      <c r="K8" s="10">
        <v>200</v>
      </c>
      <c r="L8" s="29">
        <v>0</v>
      </c>
      <c r="M8" s="59"/>
    </row>
    <row r="9" spans="1:13" ht="18" customHeight="1" x14ac:dyDescent="0.25">
      <c r="A9" s="158"/>
      <c r="B9" s="62" t="s">
        <v>58</v>
      </c>
      <c r="C9" s="31">
        <v>0</v>
      </c>
      <c r="D9" s="31">
        <v>300</v>
      </c>
      <c r="E9" s="31">
        <v>255</v>
      </c>
      <c r="F9" s="10">
        <v>200</v>
      </c>
      <c r="G9" s="10">
        <v>200</v>
      </c>
      <c r="H9" s="10">
        <v>200</v>
      </c>
      <c r="I9" s="10">
        <v>200</v>
      </c>
      <c r="J9" s="10">
        <v>200</v>
      </c>
      <c r="K9" s="10">
        <v>200</v>
      </c>
      <c r="L9" s="29">
        <v>200</v>
      </c>
      <c r="M9" s="59"/>
    </row>
    <row r="10" spans="1:13" ht="18" customHeight="1" x14ac:dyDescent="0.25">
      <c r="A10" s="158"/>
      <c r="B10" s="62" t="s">
        <v>105</v>
      </c>
      <c r="C10" s="31">
        <v>0</v>
      </c>
      <c r="D10" s="31">
        <v>0</v>
      </c>
      <c r="E10" s="31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29">
        <v>0</v>
      </c>
      <c r="M10" s="59"/>
    </row>
    <row r="11" spans="1:13" ht="18" customHeight="1" x14ac:dyDescent="0.25">
      <c r="A11" s="158"/>
      <c r="B11" s="62" t="s">
        <v>59</v>
      </c>
      <c r="C11" s="31">
        <v>430</v>
      </c>
      <c r="D11" s="31">
        <v>11118</v>
      </c>
      <c r="E11" s="31">
        <v>13443</v>
      </c>
      <c r="F11" s="10">
        <v>6010</v>
      </c>
      <c r="G11" s="10">
        <v>8057.3</v>
      </c>
      <c r="H11" s="10">
        <v>7195.9</v>
      </c>
      <c r="I11" s="10">
        <v>8746.5</v>
      </c>
      <c r="J11" s="10">
        <v>9782.4</v>
      </c>
      <c r="K11" s="10">
        <v>10205.700000000001</v>
      </c>
      <c r="L11" s="29">
        <v>9785.7000000000007</v>
      </c>
      <c r="M11" s="59"/>
    </row>
    <row r="12" spans="1:13" ht="18" customHeight="1" x14ac:dyDescent="0.25">
      <c r="A12" s="158"/>
      <c r="B12" s="62" t="s">
        <v>60</v>
      </c>
      <c r="C12" s="31">
        <v>8324</v>
      </c>
      <c r="D12" s="31">
        <v>4751</v>
      </c>
      <c r="E12" s="31">
        <v>17000</v>
      </c>
      <c r="F12" s="10">
        <v>16000</v>
      </c>
      <c r="G12" s="10">
        <v>10000</v>
      </c>
      <c r="H12" s="10">
        <v>6000</v>
      </c>
      <c r="I12" s="10">
        <v>0</v>
      </c>
      <c r="J12" s="10">
        <v>0</v>
      </c>
      <c r="K12" s="10">
        <v>0</v>
      </c>
      <c r="L12" s="29">
        <v>0</v>
      </c>
      <c r="M12" s="59"/>
    </row>
    <row r="13" spans="1:13" ht="18" customHeight="1" x14ac:dyDescent="0.25">
      <c r="A13" s="158"/>
      <c r="B13" s="62" t="s">
        <v>83</v>
      </c>
      <c r="C13" s="31">
        <v>0</v>
      </c>
      <c r="D13" s="31">
        <v>0</v>
      </c>
      <c r="E13" s="31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29">
        <v>0</v>
      </c>
      <c r="M13" s="59"/>
    </row>
    <row r="14" spans="1:13" ht="18" customHeight="1" x14ac:dyDescent="0.25">
      <c r="A14" s="158"/>
      <c r="B14" s="62" t="s">
        <v>61</v>
      </c>
      <c r="C14" s="31">
        <v>40000</v>
      </c>
      <c r="D14" s="31">
        <v>51000</v>
      </c>
      <c r="E14" s="31">
        <v>20000</v>
      </c>
      <c r="F14" s="10">
        <v>35000</v>
      </c>
      <c r="G14" s="10">
        <v>20000</v>
      </c>
      <c r="H14" s="10">
        <v>18000</v>
      </c>
      <c r="I14" s="10">
        <v>20000</v>
      </c>
      <c r="J14" s="10">
        <v>21000</v>
      </c>
      <c r="K14" s="10">
        <v>22000</v>
      </c>
      <c r="L14" s="29">
        <v>24000</v>
      </c>
      <c r="M14" s="59"/>
    </row>
    <row r="15" spans="1:13" ht="18" customHeight="1" x14ac:dyDescent="0.25">
      <c r="A15" s="158"/>
      <c r="B15" s="62" t="s">
        <v>62</v>
      </c>
      <c r="C15" s="31">
        <v>27255</v>
      </c>
      <c r="D15" s="31">
        <v>19263.099999999999</v>
      </c>
      <c r="E15" s="31">
        <v>23588</v>
      </c>
      <c r="F15" s="10">
        <v>19185</v>
      </c>
      <c r="G15" s="10">
        <v>21563</v>
      </c>
      <c r="H15" s="10">
        <v>21777</v>
      </c>
      <c r="I15" s="10">
        <v>23383</v>
      </c>
      <c r="J15" s="10">
        <v>22821</v>
      </c>
      <c r="K15" s="10">
        <v>23390</v>
      </c>
      <c r="L15" s="29">
        <v>26024.400000000001</v>
      </c>
      <c r="M15" s="59"/>
    </row>
    <row r="16" spans="1:13" ht="18" customHeight="1" x14ac:dyDescent="0.25">
      <c r="A16" s="158"/>
      <c r="B16" s="62" t="s">
        <v>63</v>
      </c>
      <c r="C16" s="31">
        <v>0</v>
      </c>
      <c r="D16" s="31">
        <v>8.5</v>
      </c>
      <c r="E16" s="31">
        <v>800</v>
      </c>
      <c r="F16" s="10">
        <v>800</v>
      </c>
      <c r="G16" s="10">
        <v>500</v>
      </c>
      <c r="H16" s="10">
        <v>500</v>
      </c>
      <c r="I16" s="10">
        <v>100</v>
      </c>
      <c r="J16" s="10">
        <v>100</v>
      </c>
      <c r="K16" s="10">
        <v>100</v>
      </c>
      <c r="L16" s="29">
        <v>110</v>
      </c>
      <c r="M16" s="59"/>
    </row>
    <row r="17" spans="1:13" ht="18" customHeight="1" x14ac:dyDescent="0.25">
      <c r="A17" s="158"/>
      <c r="B17" s="28" t="s">
        <v>64</v>
      </c>
      <c r="C17" s="31">
        <v>0</v>
      </c>
      <c r="D17" s="31">
        <v>0</v>
      </c>
      <c r="E17" s="31">
        <v>12300</v>
      </c>
      <c r="F17" s="10">
        <v>290000</v>
      </c>
      <c r="G17" s="10">
        <v>1000</v>
      </c>
      <c r="H17" s="10">
        <v>1000</v>
      </c>
      <c r="I17" s="10">
        <v>1000</v>
      </c>
      <c r="J17" s="10">
        <v>1000</v>
      </c>
      <c r="K17" s="10">
        <f>'[1]ost. zdaň.č.'!L14</f>
        <v>0</v>
      </c>
      <c r="L17" s="29">
        <v>0</v>
      </c>
      <c r="M17" s="59"/>
    </row>
    <row r="18" spans="1:13" ht="18" customHeight="1" x14ac:dyDescent="0.25">
      <c r="A18" s="158"/>
      <c r="B18" s="62" t="s">
        <v>65</v>
      </c>
      <c r="C18" s="31">
        <v>3070</v>
      </c>
      <c r="D18" s="31">
        <v>4070</v>
      </c>
      <c r="E18" s="31">
        <v>5700</v>
      </c>
      <c r="F18" s="10">
        <v>3600</v>
      </c>
      <c r="G18" s="10">
        <v>1000</v>
      </c>
      <c r="H18" s="10">
        <v>0</v>
      </c>
      <c r="I18" s="10">
        <v>5000</v>
      </c>
      <c r="J18" s="10">
        <v>10000</v>
      </c>
      <c r="K18" s="10">
        <v>2000</v>
      </c>
      <c r="L18" s="29">
        <v>500</v>
      </c>
      <c r="M18" s="59"/>
    </row>
    <row r="19" spans="1:13" ht="18" customHeight="1" x14ac:dyDescent="0.25">
      <c r="A19" s="158"/>
      <c r="B19" s="30" t="s">
        <v>66</v>
      </c>
      <c r="C19" s="31">
        <v>84213</v>
      </c>
      <c r="D19" s="31">
        <v>62000</v>
      </c>
      <c r="E19" s="31">
        <v>96500</v>
      </c>
      <c r="F19" s="10">
        <v>0</v>
      </c>
      <c r="G19" s="10">
        <v>146000</v>
      </c>
      <c r="H19" s="10">
        <v>70000</v>
      </c>
      <c r="I19" s="10">
        <v>62000</v>
      </c>
      <c r="J19" s="10">
        <v>280000</v>
      </c>
      <c r="K19" s="10">
        <v>119800</v>
      </c>
      <c r="L19" s="29">
        <v>57152</v>
      </c>
      <c r="M19" s="59"/>
    </row>
    <row r="20" spans="1:13" ht="18" customHeight="1" x14ac:dyDescent="0.25">
      <c r="A20" s="158"/>
      <c r="B20" s="30" t="s">
        <v>67</v>
      </c>
      <c r="C20" s="31">
        <v>0</v>
      </c>
      <c r="D20" s="31">
        <v>0</v>
      </c>
      <c r="E20" s="31">
        <v>0</v>
      </c>
      <c r="F20" s="31">
        <v>0</v>
      </c>
      <c r="G20" s="31">
        <v>45000</v>
      </c>
      <c r="H20" s="10">
        <v>20000</v>
      </c>
      <c r="I20" s="10">
        <v>53000</v>
      </c>
      <c r="J20" s="10">
        <v>70000</v>
      </c>
      <c r="K20" s="10">
        <v>30800</v>
      </c>
      <c r="L20" s="29">
        <v>36840</v>
      </c>
      <c r="M20" s="59"/>
    </row>
    <row r="21" spans="1:13" ht="18" customHeight="1" x14ac:dyDescent="0.25">
      <c r="A21" s="158"/>
      <c r="B21" s="30" t="s">
        <v>81</v>
      </c>
      <c r="C21" s="31">
        <v>0</v>
      </c>
      <c r="D21" s="31">
        <v>0</v>
      </c>
      <c r="E21" s="31">
        <v>25000</v>
      </c>
      <c r="F21" s="31">
        <v>26000</v>
      </c>
      <c r="G21" s="31">
        <v>10000</v>
      </c>
      <c r="H21" s="10">
        <v>0</v>
      </c>
      <c r="I21" s="10">
        <v>0</v>
      </c>
      <c r="J21" s="10">
        <v>0</v>
      </c>
      <c r="K21" s="10">
        <v>0</v>
      </c>
      <c r="L21" s="29">
        <v>0</v>
      </c>
      <c r="M21" s="59"/>
    </row>
    <row r="22" spans="1:13" ht="28.5" customHeight="1" x14ac:dyDescent="0.25">
      <c r="A22" s="158"/>
      <c r="B22" s="63" t="s">
        <v>5</v>
      </c>
      <c r="C22" s="64">
        <f t="shared" ref="C22:H22" si="0">SUM(C4:C21)</f>
        <v>181027</v>
      </c>
      <c r="D22" s="64">
        <f t="shared" si="0"/>
        <v>170700.6</v>
      </c>
      <c r="E22" s="64">
        <f t="shared" si="0"/>
        <v>263455.40000000002</v>
      </c>
      <c r="F22" s="64">
        <f t="shared" si="0"/>
        <v>433885</v>
      </c>
      <c r="G22" s="64">
        <f t="shared" si="0"/>
        <v>317950.3</v>
      </c>
      <c r="H22" s="64">
        <f t="shared" si="0"/>
        <v>170852.9</v>
      </c>
      <c r="I22" s="64">
        <f t="shared" ref="I22:J22" si="1">SUM(I4:I20)</f>
        <v>182209.5</v>
      </c>
      <c r="J22" s="64">
        <f t="shared" si="1"/>
        <v>437303.4</v>
      </c>
      <c r="K22" s="64">
        <f t="shared" ref="K22" si="2">SUM(K4:K20)</f>
        <v>226695.7</v>
      </c>
      <c r="L22" s="65">
        <f>SUM(L4:L20)</f>
        <v>169312.1</v>
      </c>
      <c r="M22" s="59"/>
    </row>
    <row r="23" spans="1:13" ht="18" customHeight="1" x14ac:dyDescent="0.25">
      <c r="A23" s="158" t="s">
        <v>68</v>
      </c>
      <c r="B23" s="62" t="s">
        <v>69</v>
      </c>
      <c r="C23" s="31">
        <v>0</v>
      </c>
      <c r="D23" s="31">
        <v>12000</v>
      </c>
      <c r="E23" s="31">
        <v>10000</v>
      </c>
      <c r="F23" s="10">
        <v>10000</v>
      </c>
      <c r="G23" s="10">
        <v>8000</v>
      </c>
      <c r="H23" s="10">
        <v>6000</v>
      </c>
      <c r="I23" s="10">
        <v>5600</v>
      </c>
      <c r="J23" s="10">
        <v>4500</v>
      </c>
      <c r="K23" s="10">
        <v>4000</v>
      </c>
      <c r="L23" s="29">
        <v>3000</v>
      </c>
      <c r="M23" s="59"/>
    </row>
    <row r="24" spans="1:13" ht="18" customHeight="1" x14ac:dyDescent="0.25">
      <c r="A24" s="158"/>
      <c r="B24" s="62" t="s">
        <v>70</v>
      </c>
      <c r="C24" s="31">
        <v>10940</v>
      </c>
      <c r="D24" s="31">
        <v>10791</v>
      </c>
      <c r="E24" s="31">
        <v>7834</v>
      </c>
      <c r="F24" s="10">
        <v>9647.5</v>
      </c>
      <c r="G24" s="10">
        <v>13451.6</v>
      </c>
      <c r="H24" s="10">
        <v>12452.8</v>
      </c>
      <c r="I24" s="10">
        <v>8397.7999999999993</v>
      </c>
      <c r="J24" s="10">
        <v>7020</v>
      </c>
      <c r="K24" s="10">
        <v>8720</v>
      </c>
      <c r="L24" s="29">
        <v>8820</v>
      </c>
      <c r="M24" s="59"/>
    </row>
    <row r="25" spans="1:13" ht="18" customHeight="1" x14ac:dyDescent="0.25">
      <c r="A25" s="158"/>
      <c r="B25" s="62" t="s">
        <v>71</v>
      </c>
      <c r="C25" s="31">
        <v>4450</v>
      </c>
      <c r="D25" s="31">
        <v>5640</v>
      </c>
      <c r="E25" s="31">
        <v>5520</v>
      </c>
      <c r="F25" s="10">
        <v>5484.5</v>
      </c>
      <c r="G25" s="10">
        <v>4590.1000000000004</v>
      </c>
      <c r="H25" s="10">
        <v>2000</v>
      </c>
      <c r="I25" s="10">
        <v>2000</v>
      </c>
      <c r="J25" s="10">
        <v>1700</v>
      </c>
      <c r="K25" s="10">
        <v>1900</v>
      </c>
      <c r="L25" s="29">
        <v>2000</v>
      </c>
      <c r="M25" s="59"/>
    </row>
    <row r="26" spans="1:13" ht="18" customHeight="1" x14ac:dyDescent="0.25">
      <c r="A26" s="158"/>
      <c r="B26" s="62" t="s">
        <v>72</v>
      </c>
      <c r="C26" s="31">
        <v>1180</v>
      </c>
      <c r="D26" s="31">
        <v>1410</v>
      </c>
      <c r="E26" s="31">
        <v>1069</v>
      </c>
      <c r="F26" s="10">
        <v>1900</v>
      </c>
      <c r="G26" s="10">
        <v>2765</v>
      </c>
      <c r="H26" s="10">
        <v>0</v>
      </c>
      <c r="I26" s="10">
        <v>1306.5</v>
      </c>
      <c r="J26" s="10">
        <v>300</v>
      </c>
      <c r="K26" s="10">
        <v>500</v>
      </c>
      <c r="L26" s="29">
        <v>1700</v>
      </c>
      <c r="M26" s="59"/>
    </row>
    <row r="27" spans="1:13" ht="18" customHeight="1" x14ac:dyDescent="0.25">
      <c r="A27" s="158"/>
      <c r="B27" s="62" t="s">
        <v>73</v>
      </c>
      <c r="C27" s="31">
        <v>15057</v>
      </c>
      <c r="D27" s="31">
        <v>2647.7</v>
      </c>
      <c r="E27" s="31">
        <v>3767.8</v>
      </c>
      <c r="F27" s="10">
        <v>2432.6999999999998</v>
      </c>
      <c r="G27" s="10">
        <v>1798.2</v>
      </c>
      <c r="H27" s="10">
        <v>5583</v>
      </c>
      <c r="I27" s="10">
        <v>4020</v>
      </c>
      <c r="J27" s="10">
        <v>4237.3</v>
      </c>
      <c r="K27" s="10">
        <v>4215.2</v>
      </c>
      <c r="L27" s="29">
        <v>3813.1</v>
      </c>
      <c r="M27" s="59"/>
    </row>
    <row r="28" spans="1:13" ht="18" customHeight="1" x14ac:dyDescent="0.25">
      <c r="A28" s="158"/>
      <c r="B28" s="62" t="s">
        <v>74</v>
      </c>
      <c r="C28" s="31">
        <v>186350</v>
      </c>
      <c r="D28" s="31">
        <v>345043</v>
      </c>
      <c r="E28" s="31">
        <v>325000</v>
      </c>
      <c r="F28" s="10">
        <v>290000</v>
      </c>
      <c r="G28" s="10">
        <v>170000</v>
      </c>
      <c r="H28" s="10">
        <v>83000</v>
      </c>
      <c r="I28" s="10">
        <v>190000</v>
      </c>
      <c r="J28" s="10">
        <v>280000</v>
      </c>
      <c r="K28" s="10">
        <v>112000</v>
      </c>
      <c r="L28" s="29">
        <v>57152</v>
      </c>
      <c r="M28" s="59"/>
    </row>
    <row r="29" spans="1:13" ht="18" customHeight="1" x14ac:dyDescent="0.25">
      <c r="A29" s="158"/>
      <c r="B29" s="62" t="s">
        <v>75</v>
      </c>
      <c r="C29" s="31">
        <v>0</v>
      </c>
      <c r="D29" s="31">
        <v>0</v>
      </c>
      <c r="E29" s="31">
        <v>0</v>
      </c>
      <c r="F29" s="10">
        <v>0</v>
      </c>
      <c r="G29" s="10">
        <v>0</v>
      </c>
      <c r="H29" s="10">
        <v>0</v>
      </c>
      <c r="I29" s="10">
        <v>54500</v>
      </c>
      <c r="J29" s="10">
        <v>76700</v>
      </c>
      <c r="K29" s="10">
        <v>38000</v>
      </c>
      <c r="L29" s="29">
        <v>36840</v>
      </c>
      <c r="M29" s="59"/>
    </row>
    <row r="30" spans="1:13" ht="18" customHeight="1" x14ac:dyDescent="0.25">
      <c r="A30" s="158"/>
      <c r="B30" s="62" t="s">
        <v>82</v>
      </c>
      <c r="C30" s="31">
        <v>91210</v>
      </c>
      <c r="D30" s="31">
        <v>4957</v>
      </c>
      <c r="E30" s="31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29">
        <v>0</v>
      </c>
      <c r="M30" s="59"/>
    </row>
    <row r="31" spans="1:13" ht="18" customHeight="1" x14ac:dyDescent="0.25">
      <c r="A31" s="158"/>
      <c r="B31" s="62" t="s">
        <v>76</v>
      </c>
      <c r="C31" s="31">
        <v>50</v>
      </c>
      <c r="D31" s="31">
        <v>0</v>
      </c>
      <c r="E31" s="31">
        <v>80</v>
      </c>
      <c r="F31" s="10">
        <v>180</v>
      </c>
      <c r="G31" s="10">
        <v>180</v>
      </c>
      <c r="H31" s="10">
        <v>180</v>
      </c>
      <c r="I31" s="10">
        <v>180</v>
      </c>
      <c r="J31" s="10">
        <v>190</v>
      </c>
      <c r="K31" s="10">
        <v>50</v>
      </c>
      <c r="L31" s="29">
        <v>90</v>
      </c>
      <c r="M31" s="59"/>
    </row>
    <row r="32" spans="1:13" ht="18" customHeight="1" x14ac:dyDescent="0.25">
      <c r="A32" s="158"/>
      <c r="B32" s="62" t="s">
        <v>77</v>
      </c>
      <c r="C32" s="31">
        <v>1500</v>
      </c>
      <c r="D32" s="31">
        <v>1500</v>
      </c>
      <c r="E32" s="31">
        <v>1500</v>
      </c>
      <c r="F32" s="10">
        <v>1000</v>
      </c>
      <c r="G32" s="10">
        <v>1000</v>
      </c>
      <c r="H32" s="10">
        <v>1000</v>
      </c>
      <c r="I32" s="10">
        <v>1000</v>
      </c>
      <c r="J32" s="10">
        <v>1000</v>
      </c>
      <c r="K32" s="10">
        <v>1000</v>
      </c>
      <c r="L32" s="29">
        <v>2000</v>
      </c>
      <c r="M32" s="59"/>
    </row>
    <row r="33" spans="1:13" ht="18" customHeight="1" x14ac:dyDescent="0.25">
      <c r="A33" s="158"/>
      <c r="B33" s="62" t="s">
        <v>78</v>
      </c>
      <c r="C33" s="31">
        <v>0</v>
      </c>
      <c r="D33" s="31">
        <v>0</v>
      </c>
      <c r="E33" s="31">
        <v>57000</v>
      </c>
      <c r="F33" s="10">
        <v>190000</v>
      </c>
      <c r="G33" s="10">
        <v>200000</v>
      </c>
      <c r="H33" s="10">
        <v>80000</v>
      </c>
      <c r="I33" s="10">
        <v>197000</v>
      </c>
      <c r="J33" s="10">
        <v>220000</v>
      </c>
      <c r="K33" s="10">
        <v>175700</v>
      </c>
      <c r="L33" s="29">
        <v>84000</v>
      </c>
      <c r="M33" s="59"/>
    </row>
    <row r="34" spans="1:13" ht="27.75" customHeight="1" thickBot="1" x14ac:dyDescent="0.3">
      <c r="A34" s="159"/>
      <c r="B34" s="66" t="s">
        <v>5</v>
      </c>
      <c r="C34" s="44">
        <f t="shared" ref="C34:J34" si="3">SUM(C23:C33)</f>
        <v>310737</v>
      </c>
      <c r="D34" s="44">
        <f t="shared" si="3"/>
        <v>383988.7</v>
      </c>
      <c r="E34" s="44">
        <f t="shared" si="3"/>
        <v>411770.8</v>
      </c>
      <c r="F34" s="44">
        <f t="shared" si="3"/>
        <v>510644.7</v>
      </c>
      <c r="G34" s="44">
        <f t="shared" si="3"/>
        <v>401784.9</v>
      </c>
      <c r="H34" s="44">
        <f t="shared" si="3"/>
        <v>190215.8</v>
      </c>
      <c r="I34" s="44">
        <f t="shared" si="3"/>
        <v>464004.3</v>
      </c>
      <c r="J34" s="44">
        <f t="shared" si="3"/>
        <v>595647.30000000005</v>
      </c>
      <c r="K34" s="44">
        <f t="shared" ref="K34" si="4">SUM(K23:K33)</f>
        <v>346085.2</v>
      </c>
      <c r="L34" s="45">
        <f>SUM(L23:L33)</f>
        <v>199415.1</v>
      </c>
      <c r="M34" s="59"/>
    </row>
    <row r="35" spans="1:13" ht="40.5" customHeight="1" thickTop="1" thickBot="1" x14ac:dyDescent="0.3">
      <c r="A35" s="164" t="s">
        <v>79</v>
      </c>
      <c r="B35" s="165"/>
      <c r="C35" s="16">
        <f t="shared" ref="C35:J35" si="5">C34-C22</f>
        <v>129710</v>
      </c>
      <c r="D35" s="16">
        <f t="shared" si="5"/>
        <v>213288.1</v>
      </c>
      <c r="E35" s="16">
        <f t="shared" si="5"/>
        <v>148315.39999999997</v>
      </c>
      <c r="F35" s="16">
        <f t="shared" si="5"/>
        <v>76759.700000000012</v>
      </c>
      <c r="G35" s="16">
        <f t="shared" si="5"/>
        <v>83834.600000000035</v>
      </c>
      <c r="H35" s="16">
        <f t="shared" si="5"/>
        <v>19362.899999999994</v>
      </c>
      <c r="I35" s="16">
        <f t="shared" si="5"/>
        <v>281794.8</v>
      </c>
      <c r="J35" s="16">
        <f t="shared" si="5"/>
        <v>158343.90000000002</v>
      </c>
      <c r="K35" s="16">
        <f t="shared" ref="K35" si="6">K34-K22</f>
        <v>119389.5</v>
      </c>
      <c r="L35" s="107">
        <f>L34-L22</f>
        <v>30103</v>
      </c>
      <c r="M35" s="59"/>
    </row>
    <row r="36" spans="1:13" ht="16.5" customHeight="1" x14ac:dyDescent="0.25">
      <c r="A36" s="59"/>
      <c r="B36" s="59"/>
      <c r="C36" s="67"/>
      <c r="D36" s="67"/>
      <c r="E36" s="67"/>
      <c r="F36" s="59"/>
      <c r="G36" s="59"/>
      <c r="H36" s="59"/>
      <c r="I36" s="59"/>
      <c r="J36" s="59"/>
      <c r="K36" s="59"/>
      <c r="L36" s="59"/>
      <c r="M36" s="59"/>
    </row>
    <row r="37" spans="1:13" x14ac:dyDescent="0.25">
      <c r="C37" s="67"/>
      <c r="D37" s="67"/>
      <c r="E37" s="67"/>
      <c r="F37" s="59"/>
      <c r="G37" s="59"/>
      <c r="H37" s="59"/>
      <c r="I37" s="59"/>
    </row>
    <row r="38" spans="1:13" x14ac:dyDescent="0.25">
      <c r="C38" s="67"/>
      <c r="D38" s="67"/>
      <c r="E38" s="67"/>
      <c r="F38" s="59"/>
      <c r="G38" s="59"/>
      <c r="H38" s="59"/>
      <c r="I38" s="59"/>
    </row>
    <row r="39" spans="1:13" x14ac:dyDescent="0.25">
      <c r="C39" s="67"/>
      <c r="D39" s="67"/>
      <c r="E39" s="67"/>
      <c r="F39" s="59"/>
      <c r="G39" s="59"/>
      <c r="H39" s="59"/>
      <c r="I39" s="59"/>
    </row>
    <row r="40" spans="1:13" x14ac:dyDescent="0.25">
      <c r="C40" s="67"/>
      <c r="D40" s="67"/>
      <c r="E40" s="67"/>
      <c r="F40" s="59"/>
      <c r="G40" s="59"/>
      <c r="H40" s="59"/>
      <c r="I40" s="59"/>
    </row>
  </sheetData>
  <mergeCells count="6">
    <mergeCell ref="A23:A34"/>
    <mergeCell ref="A35:B35"/>
    <mergeCell ref="A1:L1"/>
    <mergeCell ref="C2:L2"/>
    <mergeCell ref="A2:B3"/>
    <mergeCell ref="A4:A22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8"/>
  <sheetViews>
    <sheetView tabSelected="1" zoomScale="80" zoomScaleNormal="80" workbookViewId="0">
      <pane ySplit="3" topLeftCell="A4" activePane="bottomLeft" state="frozen"/>
      <selection pane="bottomLeft" activeCell="M3" sqref="M3"/>
    </sheetView>
  </sheetViews>
  <sheetFormatPr defaultColWidth="9.109375" defaultRowHeight="13.8" x14ac:dyDescent="0.25"/>
  <cols>
    <col min="1" max="1" width="4.44140625" style="57" customWidth="1"/>
    <col min="2" max="2" width="35.5546875" style="57" customWidth="1"/>
    <col min="3" max="4" width="16.44140625" style="58" customWidth="1"/>
    <col min="5" max="5" width="16.44140625" style="57" customWidth="1"/>
    <col min="6" max="6" width="16.44140625" style="58" customWidth="1"/>
    <col min="7" max="7" width="16.44140625" style="57" customWidth="1"/>
    <col min="8" max="8" width="16.44140625" style="58" customWidth="1"/>
    <col min="9" max="12" width="16.44140625" style="57" customWidth="1"/>
    <col min="13" max="16384" width="9.109375" style="57"/>
  </cols>
  <sheetData>
    <row r="1" spans="1:12" ht="54.75" customHeight="1" thickBot="1" x14ac:dyDescent="0.3">
      <c r="A1" s="166" t="s">
        <v>109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2" ht="40.5" customHeight="1" x14ac:dyDescent="0.25">
      <c r="A2" s="162" t="s">
        <v>51</v>
      </c>
      <c r="B2" s="163"/>
      <c r="C2" s="167" t="s">
        <v>96</v>
      </c>
      <c r="D2" s="173"/>
      <c r="E2" s="173"/>
      <c r="F2" s="173"/>
      <c r="G2" s="173"/>
      <c r="H2" s="173"/>
      <c r="I2" s="173"/>
      <c r="J2" s="173"/>
      <c r="K2" s="174"/>
      <c r="L2" s="175"/>
    </row>
    <row r="3" spans="1:12" ht="31.5" customHeight="1" x14ac:dyDescent="0.25">
      <c r="A3" s="130"/>
      <c r="B3" s="132"/>
      <c r="C3" s="60" t="s">
        <v>91</v>
      </c>
      <c r="D3" s="60" t="s">
        <v>92</v>
      </c>
      <c r="E3" s="60" t="s">
        <v>86</v>
      </c>
      <c r="F3" s="60" t="s">
        <v>87</v>
      </c>
      <c r="G3" s="60" t="s">
        <v>88</v>
      </c>
      <c r="H3" s="60" t="s">
        <v>89</v>
      </c>
      <c r="I3" s="60" t="s">
        <v>90</v>
      </c>
      <c r="J3" s="60" t="s">
        <v>93</v>
      </c>
      <c r="K3" s="60" t="s">
        <v>94</v>
      </c>
      <c r="L3" s="61" t="s">
        <v>97</v>
      </c>
    </row>
    <row r="4" spans="1:12" ht="18" customHeight="1" x14ac:dyDescent="0.25">
      <c r="A4" s="158" t="s">
        <v>52</v>
      </c>
      <c r="B4" s="62" t="s">
        <v>53</v>
      </c>
      <c r="C4" s="31">
        <f>'Hospodářská činnost správní f.'!C4+'Hospodářská činnost odbory ú.'!C4</f>
        <v>84100</v>
      </c>
      <c r="D4" s="31">
        <f>'Hospodářská činnost správní f.'!D4+'Hospodářská činnost odbory ú.'!D4</f>
        <v>109846</v>
      </c>
      <c r="E4" s="31">
        <f>'Hospodářská činnost správní f.'!E4+'Hospodářská činnost odbory ú.'!E4</f>
        <v>134037</v>
      </c>
      <c r="F4" s="31">
        <f>'Hospodářská činnost správní f.'!F4+'Hospodářská činnost odbory ú.'!F4</f>
        <v>78770</v>
      </c>
      <c r="G4" s="31">
        <f>'Hospodářská činnost správní f.'!G4+'Hospodářská činnost odbory ú.'!G4</f>
        <v>97350</v>
      </c>
      <c r="H4" s="31">
        <f>'Hospodářská činnost správní f.'!H4+'Hospodářská činnost odbory ú.'!H4</f>
        <v>80250</v>
      </c>
      <c r="I4" s="31">
        <f>'Hospodářská činnost správní f.'!I4+'Hospodářská činnost odbory ú.'!I4</f>
        <v>67530</v>
      </c>
      <c r="J4" s="31">
        <f>'Hospodářská činnost správní f.'!J4+'Hospodářská činnost odbory ú.'!J4</f>
        <v>74651</v>
      </c>
      <c r="K4" s="31">
        <f>'Hospodářská činnost správní f.'!K4+'Hospodářská činnost odbory ú.'!K4</f>
        <v>98150</v>
      </c>
      <c r="L4" s="32">
        <f>'Hospodářská činnost správní f.'!L4+'Hospodářská činnost odbory ú.'!L4</f>
        <v>105340</v>
      </c>
    </row>
    <row r="5" spans="1:12" ht="18" customHeight="1" x14ac:dyDescent="0.25">
      <c r="A5" s="158"/>
      <c r="B5" s="62" t="s">
        <v>54</v>
      </c>
      <c r="C5" s="31">
        <f>'Hospodářská činnost správní f.'!C5+'Hospodářská činnost odbory ú.'!C5</f>
        <v>31170</v>
      </c>
      <c r="D5" s="31">
        <f>'Hospodářská činnost správní f.'!D5+'Hospodářská činnost odbory ú.'!D5</f>
        <v>27873</v>
      </c>
      <c r="E5" s="31">
        <f>'Hospodářská činnost správní f.'!E5+'Hospodářská činnost odbory ú.'!E5</f>
        <v>35110</v>
      </c>
      <c r="F5" s="31">
        <f>'Hospodářská činnost správní f.'!F5+'Hospodářská činnost odbory ú.'!F5</f>
        <v>28300</v>
      </c>
      <c r="G5" s="31">
        <f>'Hospodářská činnost správní f.'!G5+'Hospodářská činnost odbory ú.'!G5</f>
        <v>25660</v>
      </c>
      <c r="H5" s="31">
        <f>'Hospodářská činnost správní f.'!H5+'Hospodářská činnost odbory ú.'!H5</f>
        <v>21568.7</v>
      </c>
      <c r="I5" s="31">
        <f>'Hospodářská činnost správní f.'!I5+'Hospodářská činnost odbory ú.'!I5</f>
        <v>33199.5</v>
      </c>
      <c r="J5" s="31">
        <f>'Hospodářská činnost správní f.'!J5+'Hospodářská činnost odbory ú.'!J5</f>
        <v>28298.799999999999</v>
      </c>
      <c r="K5" s="31">
        <f>'Hospodářská činnost správní f.'!K5+'Hospodářská činnost odbory ú.'!K5</f>
        <v>16566.2</v>
      </c>
      <c r="L5" s="32">
        <f>'Hospodářská činnost správní f.'!L5+'Hospodářská činnost odbory ú.'!L5</f>
        <v>18920.900000000001</v>
      </c>
    </row>
    <row r="6" spans="1:12" ht="18" customHeight="1" x14ac:dyDescent="0.25">
      <c r="A6" s="158"/>
      <c r="B6" s="28" t="s">
        <v>55</v>
      </c>
      <c r="C6" s="31">
        <f>'Hospodářská činnost správní f.'!C6+'Hospodářská činnost odbory ú.'!C6</f>
        <v>3710</v>
      </c>
      <c r="D6" s="31">
        <f>'Hospodářská činnost správní f.'!D6+'Hospodářská činnost odbory ú.'!D6</f>
        <v>2213</v>
      </c>
      <c r="E6" s="31">
        <f>'Hospodářská činnost správní f.'!E6+'Hospodářská činnost odbory ú.'!E6</f>
        <v>1642</v>
      </c>
      <c r="F6" s="31">
        <f>'Hospodářská činnost správní f.'!F6+'Hospodářská činnost odbory ú.'!F6</f>
        <v>840</v>
      </c>
      <c r="G6" s="31">
        <f>'Hospodářská činnost správní f.'!G6+'Hospodářská činnost odbory ú.'!G6</f>
        <v>1400</v>
      </c>
      <c r="H6" s="31">
        <f>'Hospodářská činnost správní f.'!H6+'Hospodářská činnost odbory ú.'!H6</f>
        <v>1130</v>
      </c>
      <c r="I6" s="31">
        <f>'Hospodářská činnost správní f.'!I6+'Hospodářská činnost odbory ú.'!I6</f>
        <v>1180</v>
      </c>
      <c r="J6" s="31">
        <f>'Hospodářská činnost správní f.'!J6+'Hospodářská činnost odbory ú.'!J6</f>
        <v>1200</v>
      </c>
      <c r="K6" s="31">
        <f>'Hospodářská činnost správní f.'!K6+'Hospodářská činnost odbory ú.'!K6</f>
        <v>1100</v>
      </c>
      <c r="L6" s="32">
        <f>'Hospodářská činnost správní f.'!L6+'Hospodářská činnost odbory ú.'!L6</f>
        <v>1400</v>
      </c>
    </row>
    <row r="7" spans="1:12" ht="18" customHeight="1" x14ac:dyDescent="0.25">
      <c r="A7" s="158"/>
      <c r="B7" s="62" t="s">
        <v>56</v>
      </c>
      <c r="C7" s="31">
        <f>'Hospodářská činnost správní f.'!C7+'Hospodářská činnost odbory ú.'!C7</f>
        <v>3145</v>
      </c>
      <c r="D7" s="31">
        <f>'Hospodářská činnost správní f.'!D7+'Hospodářská činnost odbory ú.'!D7</f>
        <v>5525</v>
      </c>
      <c r="E7" s="31">
        <f>'Hospodářská činnost správní f.'!E7+'Hospodářská činnost odbory ú.'!E7</f>
        <v>9270</v>
      </c>
      <c r="F7" s="31">
        <f>'Hospodářská činnost správní f.'!F7+'Hospodářská činnost odbory ú.'!F7</f>
        <v>7030</v>
      </c>
      <c r="G7" s="31">
        <f>'Hospodářská činnost správní f.'!G7+'Hospodářská činnost odbory ú.'!G7</f>
        <v>4300</v>
      </c>
      <c r="H7" s="31">
        <f>'Hospodářská činnost správní f.'!H7+'Hospodářská činnost odbory ú.'!H7</f>
        <v>3961.5</v>
      </c>
      <c r="I7" s="31">
        <f>'Hospodářská činnost správní f.'!I7+'Hospodářská činnost odbory ú.'!I7</f>
        <v>5161</v>
      </c>
      <c r="J7" s="31">
        <f>'Hospodářská činnost správní f.'!J7+'Hospodářská činnost odbory ú.'!J7</f>
        <v>4990</v>
      </c>
      <c r="K7" s="31">
        <f>'Hospodářská činnost správní f.'!K7+'Hospodářská činnost odbory ú.'!K7</f>
        <v>3220</v>
      </c>
      <c r="L7" s="32">
        <f>'Hospodářská činnost správní f.'!L7+'Hospodářská činnost odbory ú.'!L7</f>
        <v>2650</v>
      </c>
    </row>
    <row r="8" spans="1:12" ht="18" customHeight="1" x14ac:dyDescent="0.25">
      <c r="A8" s="158"/>
      <c r="B8" s="62" t="s">
        <v>57</v>
      </c>
      <c r="C8" s="31">
        <f>'Hospodářská činnost správní f.'!C8+'Hospodářská činnost odbory ú.'!C8</f>
        <v>23308</v>
      </c>
      <c r="D8" s="31">
        <f>'Hospodářská činnost správní f.'!D8+'Hospodářská činnost odbory ú.'!D8</f>
        <v>18491</v>
      </c>
      <c r="E8" s="31">
        <f>'Hospodářská činnost správní f.'!E8+'Hospodářská činnost odbory ú.'!E8</f>
        <v>12716.4</v>
      </c>
      <c r="F8" s="31">
        <f>'Hospodářská činnost správní f.'!F8+'Hospodářská činnost odbory ú.'!F8</f>
        <v>13622</v>
      </c>
      <c r="G8" s="31">
        <f>'Hospodářská činnost správní f.'!G8+'Hospodářská činnost odbory ú.'!G8</f>
        <v>12538</v>
      </c>
      <c r="H8" s="31">
        <f>'Hospodářská činnost správní f.'!H8+'Hospodářská činnost odbory ú.'!H8</f>
        <v>10596.7</v>
      </c>
      <c r="I8" s="31">
        <f>'Hospodářská činnost správní f.'!I8+'Hospodářská činnost odbory ú.'!I8</f>
        <v>10077.9</v>
      </c>
      <c r="J8" s="31">
        <f>'Hospodářská činnost správní f.'!J8+'Hospodářská činnost odbory ú.'!J8</f>
        <v>9679.9</v>
      </c>
      <c r="K8" s="31">
        <f>'Hospodářská činnost správní f.'!K8+'Hospodářská činnost odbory ú.'!K8</f>
        <v>8988.5</v>
      </c>
      <c r="L8" s="32">
        <f>'Hospodářská činnost správní f.'!L8+'Hospodářská činnost odbory ú.'!L8</f>
        <v>8661.4</v>
      </c>
    </row>
    <row r="9" spans="1:12" ht="18" customHeight="1" x14ac:dyDescent="0.25">
      <c r="A9" s="158"/>
      <c r="B9" s="62" t="s">
        <v>58</v>
      </c>
      <c r="C9" s="31">
        <f>'Hospodářská činnost správní f.'!C9+'Hospodářská činnost odbory ú.'!C9</f>
        <v>1756</v>
      </c>
      <c r="D9" s="31">
        <f>'Hospodářská činnost správní f.'!D9+'Hospodářská činnost odbory ú.'!D9</f>
        <v>2060</v>
      </c>
      <c r="E9" s="31">
        <f>'Hospodářská činnost správní f.'!E9+'Hospodářská činnost odbory ú.'!E9</f>
        <v>1542</v>
      </c>
      <c r="F9" s="31">
        <f>'Hospodářská činnost správní f.'!F9+'Hospodářská činnost odbory ú.'!F9</f>
        <v>1690</v>
      </c>
      <c r="G9" s="31">
        <f>'Hospodářská činnost správní f.'!G9+'Hospodářská činnost odbory ú.'!G9</f>
        <v>1505</v>
      </c>
      <c r="H9" s="31">
        <f>'Hospodářská činnost správní f.'!H9+'Hospodářská činnost odbory ú.'!H9</f>
        <v>1599</v>
      </c>
      <c r="I9" s="31">
        <f>'Hospodářská činnost správní f.'!I9+'Hospodářská činnost odbory ú.'!I9</f>
        <v>1270</v>
      </c>
      <c r="J9" s="31">
        <f>'Hospodářská činnost správní f.'!J9+'Hospodářská činnost odbory ú.'!J9</f>
        <v>975</v>
      </c>
      <c r="K9" s="31">
        <f>'Hospodářská činnost správní f.'!K9+'Hospodářská činnost odbory ú.'!K9</f>
        <v>2150</v>
      </c>
      <c r="L9" s="32">
        <f>'Hospodářská činnost správní f.'!L9+'Hospodářská činnost odbory ú.'!L9</f>
        <v>2580</v>
      </c>
    </row>
    <row r="10" spans="1:12" ht="18" hidden="1" customHeight="1" x14ac:dyDescent="0.25">
      <c r="A10" s="158"/>
      <c r="B10" s="62" t="s">
        <v>105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/>
      <c r="L10" s="32"/>
    </row>
    <row r="11" spans="1:12" ht="18" customHeight="1" x14ac:dyDescent="0.25">
      <c r="A11" s="158"/>
      <c r="B11" s="62" t="s">
        <v>59</v>
      </c>
      <c r="C11" s="31">
        <f>'Hospodářská činnost správní f.'!C10+'Hospodářská činnost odbory ú.'!C11</f>
        <v>15285</v>
      </c>
      <c r="D11" s="31">
        <f>'Hospodářská činnost správní f.'!D10+'Hospodářská činnost odbory ú.'!D11</f>
        <v>18369</v>
      </c>
      <c r="E11" s="31">
        <f>'Hospodářská činnost správní f.'!E10+'Hospodářská činnost odbory ú.'!E11</f>
        <v>19839</v>
      </c>
      <c r="F11" s="31">
        <f>'Hospodářská činnost správní f.'!F10+'Hospodářská činnost odbory ú.'!F11</f>
        <v>15122.5</v>
      </c>
      <c r="G11" s="31">
        <f>'Hospodářská činnost správní f.'!G10+'Hospodářská činnost odbory ú.'!G11</f>
        <v>17617.3</v>
      </c>
      <c r="H11" s="31">
        <f>'Hospodářská činnost správní f.'!H10+'Hospodářská činnost odbory ú.'!H11</f>
        <v>14660.2</v>
      </c>
      <c r="I11" s="31">
        <f>'Hospodářská činnost správní f.'!I10+'Hospodářská činnost odbory ú.'!I11</f>
        <v>16105.3</v>
      </c>
      <c r="J11" s="31">
        <f>'Hospodářská činnost správní f.'!J10+'Hospodářská činnost odbory ú.'!J11</f>
        <v>15368.2</v>
      </c>
      <c r="K11" s="31">
        <f>'Hospodářská činnost správní f.'!K10+'Hospodářská činnost odbory ú.'!K11</f>
        <v>19464.599999999999</v>
      </c>
      <c r="L11" s="32">
        <v>18987.400000000001</v>
      </c>
    </row>
    <row r="12" spans="1:12" ht="18" customHeight="1" x14ac:dyDescent="0.25">
      <c r="A12" s="158"/>
      <c r="B12" s="62" t="s">
        <v>60</v>
      </c>
      <c r="C12" s="31">
        <f>'Hospodářská činnost správní f.'!C11+'Hospodářská činnost odbory ú.'!C12</f>
        <v>8324</v>
      </c>
      <c r="D12" s="31">
        <f>'Hospodářská činnost správní f.'!D11+'Hospodářská činnost odbory ú.'!D12</f>
        <v>4751</v>
      </c>
      <c r="E12" s="31">
        <f>'Hospodářská činnost správní f.'!E11+'Hospodářská činnost odbory ú.'!E12</f>
        <v>17000</v>
      </c>
      <c r="F12" s="31">
        <f>'Hospodářská činnost správní f.'!F11+'Hospodářská činnost odbory ú.'!F12</f>
        <v>16000</v>
      </c>
      <c r="G12" s="31">
        <f>'Hospodářská činnost správní f.'!G11+'Hospodářská činnost odbory ú.'!G12</f>
        <v>10000</v>
      </c>
      <c r="H12" s="31">
        <f>'Hospodářská činnost správní f.'!H11+'Hospodářská činnost odbory ú.'!H12</f>
        <v>6000</v>
      </c>
      <c r="I12" s="31">
        <f>'Hospodářská činnost správní f.'!I11+'Hospodářská činnost odbory ú.'!I12</f>
        <v>0</v>
      </c>
      <c r="J12" s="31">
        <f>'Hospodářská činnost správní f.'!J11+'Hospodářská činnost odbory ú.'!J12</f>
        <v>0</v>
      </c>
      <c r="K12" s="31">
        <v>0</v>
      </c>
      <c r="L12" s="32">
        <f>'Hospodářská činnost správní f.'!L12+'Hospodářská činnost odbory ú.'!L12</f>
        <v>0</v>
      </c>
    </row>
    <row r="13" spans="1:12" ht="18" customHeight="1" x14ac:dyDescent="0.25">
      <c r="A13" s="158"/>
      <c r="B13" s="62" t="s">
        <v>83</v>
      </c>
      <c r="C13" s="31">
        <f>'Hospodářská činnost správní f.'!C12+'Hospodářská činnost odbory ú.'!C13</f>
        <v>275</v>
      </c>
      <c r="D13" s="31">
        <f>'Hospodářská činnost správní f.'!D12+'Hospodářská činnost odbory ú.'!D13</f>
        <v>0</v>
      </c>
      <c r="E13" s="31">
        <f>'Hospodářská činnost správní f.'!E12+'Hospodářská činnost odbory ú.'!E13</f>
        <v>0</v>
      </c>
      <c r="F13" s="31">
        <f>'Hospodářská činnost správní f.'!F12+'Hospodářská činnost odbory ú.'!F13</f>
        <v>0</v>
      </c>
      <c r="G13" s="31">
        <f>'Hospodářská činnost správní f.'!G12+'Hospodářská činnost odbory ú.'!G13</f>
        <v>0</v>
      </c>
      <c r="H13" s="31">
        <f>'Hospodářská činnost správní f.'!H12+'Hospodářská činnost odbory ú.'!H13</f>
        <v>0</v>
      </c>
      <c r="I13" s="31">
        <f>'Hospodářská činnost správní f.'!I12+'Hospodářská činnost odbory ú.'!I13</f>
        <v>0</v>
      </c>
      <c r="J13" s="31">
        <f>'Hospodářská činnost správní f.'!J12+'Hospodářská činnost odbory ú.'!J13</f>
        <v>0</v>
      </c>
      <c r="K13" s="31">
        <f>'Hospodářská činnost správní f.'!K12+'Hospodářská činnost odbory ú.'!K13</f>
        <v>0</v>
      </c>
      <c r="L13" s="32">
        <f>'Hospodářská činnost správní f.'!L13+'Hospodářská činnost odbory ú.'!L13</f>
        <v>0</v>
      </c>
    </row>
    <row r="14" spans="1:12" ht="18" customHeight="1" x14ac:dyDescent="0.25">
      <c r="A14" s="158"/>
      <c r="B14" s="62" t="s">
        <v>61</v>
      </c>
      <c r="C14" s="31">
        <f>'Hospodářská činnost správní f.'!C13+'Hospodářská činnost odbory ú.'!C14</f>
        <v>40300</v>
      </c>
      <c r="D14" s="31">
        <f>'Hospodářská činnost správní f.'!D13+'Hospodářská činnost odbory ú.'!D14</f>
        <v>51000</v>
      </c>
      <c r="E14" s="31">
        <f>'Hospodářská činnost správní f.'!E13+'Hospodářská činnost odbory ú.'!E14</f>
        <v>20300</v>
      </c>
      <c r="F14" s="31">
        <f>'Hospodářská činnost správní f.'!F13+'Hospodářská činnost odbory ú.'!F14</f>
        <v>35300</v>
      </c>
      <c r="G14" s="31">
        <f>'Hospodářská činnost správní f.'!G13+'Hospodářská činnost odbory ú.'!G14</f>
        <v>20300</v>
      </c>
      <c r="H14" s="31">
        <f>'Hospodářská činnost správní f.'!H13+'Hospodářská činnost odbory ú.'!H14</f>
        <v>18000</v>
      </c>
      <c r="I14" s="31">
        <f>'Hospodářská činnost správní f.'!I13+'Hospodářská činnost odbory ú.'!I14</f>
        <v>20000</v>
      </c>
      <c r="J14" s="31">
        <f>'Hospodářská činnost správní f.'!J13+'Hospodářská činnost odbory ú.'!J14</f>
        <v>21000</v>
      </c>
      <c r="K14" s="31">
        <f>'Hospodářská činnost odbory ú.'!K14</f>
        <v>22000</v>
      </c>
      <c r="L14" s="32">
        <v>24000</v>
      </c>
    </row>
    <row r="15" spans="1:12" ht="18" customHeight="1" x14ac:dyDescent="0.25">
      <c r="A15" s="158"/>
      <c r="B15" s="62" t="s">
        <v>62</v>
      </c>
      <c r="C15" s="31">
        <f>'Hospodářská činnost správní f.'!C14+'Hospodářská činnost odbory ú.'!C15</f>
        <v>56819</v>
      </c>
      <c r="D15" s="31">
        <f>'Hospodářská činnost správní f.'!D14+'Hospodářská činnost odbory ú.'!D15</f>
        <v>46076.6</v>
      </c>
      <c r="E15" s="31">
        <f>'Hospodářská činnost správní f.'!E14+'Hospodářská činnost odbory ú.'!E15</f>
        <v>41018.5</v>
      </c>
      <c r="F15" s="31">
        <f>'Hospodářská činnost správní f.'!F14+'Hospodářská činnost odbory ú.'!F15</f>
        <v>29329</v>
      </c>
      <c r="G15" s="31">
        <f>'Hospodářská činnost správní f.'!G14+'Hospodářská činnost odbory ú.'!G15</f>
        <v>29503</v>
      </c>
      <c r="H15" s="31">
        <f>'Hospodářská činnost správní f.'!H14+'Hospodářská činnost odbory ú.'!H15</f>
        <v>27101</v>
      </c>
      <c r="I15" s="31">
        <f>'Hospodářská činnost správní f.'!I14+'Hospodářská činnost odbory ú.'!I15</f>
        <v>32424</v>
      </c>
      <c r="J15" s="31">
        <f>'Hospodářská činnost správní f.'!J14+'Hospodářská činnost odbory ú.'!J15</f>
        <v>29937</v>
      </c>
      <c r="K15" s="31">
        <f>'Hospodářská činnost správní f.'!K14+'Hospodářská činnost odbory ú.'!K15</f>
        <v>33045</v>
      </c>
      <c r="L15" s="32">
        <v>31639.4</v>
      </c>
    </row>
    <row r="16" spans="1:12" ht="18" customHeight="1" x14ac:dyDescent="0.25">
      <c r="A16" s="158"/>
      <c r="B16" s="62" t="s">
        <v>63</v>
      </c>
      <c r="C16" s="31">
        <f>'Hospodářská činnost správní f.'!C15+'Hospodářská činnost odbory ú.'!C16</f>
        <v>3415</v>
      </c>
      <c r="D16" s="31">
        <f>'Hospodářská činnost správní f.'!D15+'Hospodářská činnost odbory ú.'!D16</f>
        <v>3109.5</v>
      </c>
      <c r="E16" s="31">
        <f>'Hospodářská činnost správní f.'!E15+'Hospodářská činnost odbory ú.'!E16</f>
        <v>800</v>
      </c>
      <c r="F16" s="31">
        <f>'Hospodářská činnost správní f.'!F15+'Hospodářská činnost odbory ú.'!F16</f>
        <v>4260</v>
      </c>
      <c r="G16" s="31">
        <f>'Hospodářská činnost správní f.'!G15+'Hospodářská činnost odbory ú.'!G16</f>
        <v>3535</v>
      </c>
      <c r="H16" s="31">
        <f>'Hospodářská činnost správní f.'!H15+'Hospodářská činnost odbory ú.'!H16</f>
        <v>6188.8</v>
      </c>
      <c r="I16" s="31">
        <f>'Hospodářská činnost správní f.'!I15+'Hospodářská činnost odbory ú.'!I16</f>
        <v>5508.8</v>
      </c>
      <c r="J16" s="31">
        <f>'Hospodářská činnost správní f.'!J15+'Hospodářská činnost odbory ú.'!J16</f>
        <v>4225.8</v>
      </c>
      <c r="K16" s="31">
        <f>'Hospodářská činnost správní f.'!K15+'Hospodářská činnost odbory ú.'!K16</f>
        <v>1615</v>
      </c>
      <c r="L16" s="32">
        <v>1770</v>
      </c>
    </row>
    <row r="17" spans="1:12" ht="18" customHeight="1" x14ac:dyDescent="0.25">
      <c r="A17" s="158"/>
      <c r="B17" s="28" t="s">
        <v>64</v>
      </c>
      <c r="C17" s="31">
        <f>'Hospodářská činnost správní f.'!C16+'Hospodářská činnost odbory ú.'!C17</f>
        <v>0</v>
      </c>
      <c r="D17" s="31">
        <f>'Hospodářská činnost správní f.'!D16+'Hospodářská činnost odbory ú.'!D17</f>
        <v>0</v>
      </c>
      <c r="E17" s="31">
        <f>'Hospodářská činnost správní f.'!E16+'Hospodářská činnost odbory ú.'!E17</f>
        <v>14725</v>
      </c>
      <c r="F17" s="31">
        <f>'Hospodářská činnost správní f.'!F16+'Hospodářská činnost odbory ú.'!F17</f>
        <v>290000</v>
      </c>
      <c r="G17" s="31">
        <f>'Hospodářská činnost správní f.'!G16+'Hospodářská činnost odbory ú.'!G17</f>
        <v>1000</v>
      </c>
      <c r="H17" s="31">
        <f>'Hospodářská činnost správní f.'!H16+'Hospodářská činnost odbory ú.'!H17</f>
        <v>1000</v>
      </c>
      <c r="I17" s="31">
        <f>'Hospodářská činnost správní f.'!I16+'Hospodářská činnost odbory ú.'!I17</f>
        <v>1000</v>
      </c>
      <c r="J17" s="31">
        <f>'Hospodářská činnost správní f.'!J16+'Hospodářská činnost odbory ú.'!J17</f>
        <v>1000</v>
      </c>
      <c r="K17" s="31">
        <f>'Hospodářská činnost správní f.'!K16+'Hospodářská činnost odbory ú.'!K17</f>
        <v>0</v>
      </c>
      <c r="L17" s="32">
        <f>'Hospodářská činnost správní f.'!L17+'Hospodářská činnost odbory ú.'!L17</f>
        <v>0</v>
      </c>
    </row>
    <row r="18" spans="1:12" ht="18" customHeight="1" x14ac:dyDescent="0.25">
      <c r="A18" s="158"/>
      <c r="B18" s="62" t="s">
        <v>65</v>
      </c>
      <c r="C18" s="31">
        <f>'Hospodářská činnost správní f.'!C17+'Hospodářská činnost odbory ú.'!C18</f>
        <v>3070</v>
      </c>
      <c r="D18" s="31">
        <f>'Hospodářská činnost správní f.'!D17+'Hospodářská činnost odbory ú.'!D18</f>
        <v>4070</v>
      </c>
      <c r="E18" s="31">
        <f>'Hospodářská činnost správní f.'!E17+'Hospodářská činnost odbory ú.'!E18</f>
        <v>5700</v>
      </c>
      <c r="F18" s="31">
        <f>'Hospodářská činnost správní f.'!F17+'Hospodářská činnost odbory ú.'!F18</f>
        <v>3600</v>
      </c>
      <c r="G18" s="31">
        <f>'Hospodářská činnost správní f.'!G17+'Hospodářská činnost odbory ú.'!G18</f>
        <v>1000</v>
      </c>
      <c r="H18" s="31">
        <f>'Hospodářská činnost správní f.'!H17+'Hospodářská činnost odbory ú.'!H18</f>
        <v>0</v>
      </c>
      <c r="I18" s="31">
        <f>'Hospodářská činnost správní f.'!I17+'Hospodářská činnost odbory ú.'!I18</f>
        <v>5000</v>
      </c>
      <c r="J18" s="31">
        <f>'Hospodářská činnost správní f.'!J17+'Hospodářská činnost odbory ú.'!J18</f>
        <v>10000</v>
      </c>
      <c r="K18" s="31">
        <f>'Hospodářská činnost odbory ú.'!K18</f>
        <v>2000</v>
      </c>
      <c r="L18" s="32">
        <f>'Hospodářská činnost správní f.'!L18+'Hospodářská činnost odbory ú.'!L18</f>
        <v>500</v>
      </c>
    </row>
    <row r="19" spans="1:12" ht="18" customHeight="1" x14ac:dyDescent="0.25">
      <c r="A19" s="158"/>
      <c r="B19" s="30" t="s">
        <v>66</v>
      </c>
      <c r="C19" s="31">
        <f>'Hospodářská činnost správní f.'!C18+'Hospodářská činnost odbory ú.'!C19</f>
        <v>84213</v>
      </c>
      <c r="D19" s="31">
        <f>'Hospodářská činnost správní f.'!D18+'Hospodářská činnost odbory ú.'!D19</f>
        <v>62000</v>
      </c>
      <c r="E19" s="31">
        <f>'Hospodářská činnost správní f.'!E18+'Hospodářská činnost odbory ú.'!E19</f>
        <v>96500</v>
      </c>
      <c r="F19" s="31">
        <f>'Hospodářská činnost správní f.'!F18+'Hospodářská činnost odbory ú.'!F19</f>
        <v>0</v>
      </c>
      <c r="G19" s="31">
        <f>'Hospodářská činnost správní f.'!G18+'Hospodářská činnost odbory ú.'!G19</f>
        <v>146000</v>
      </c>
      <c r="H19" s="31">
        <f>'Hospodářská činnost správní f.'!H18+'Hospodářská činnost odbory ú.'!H19</f>
        <v>70000</v>
      </c>
      <c r="I19" s="31">
        <f>'Hospodářská činnost správní f.'!I18+'Hospodářská činnost odbory ú.'!I19</f>
        <v>62000</v>
      </c>
      <c r="J19" s="31">
        <f>'Hospodářská činnost správní f.'!J18+'Hospodářská činnost odbory ú.'!J19</f>
        <v>280000</v>
      </c>
      <c r="K19" s="31">
        <f>'Hospodářská činnost odbory ú.'!K19</f>
        <v>119800</v>
      </c>
      <c r="L19" s="32">
        <f>'Hospodářská činnost správní f.'!L19+'Hospodářská činnost odbory ú.'!L19</f>
        <v>57152</v>
      </c>
    </row>
    <row r="20" spans="1:12" ht="18" customHeight="1" x14ac:dyDescent="0.25">
      <c r="A20" s="158"/>
      <c r="B20" s="30" t="s">
        <v>67</v>
      </c>
      <c r="C20" s="31">
        <f>'Hospodářská činnost správní f.'!C19+'Hospodářská činnost odbory ú.'!C20</f>
        <v>0</v>
      </c>
      <c r="D20" s="31">
        <f>'Hospodářská činnost správní f.'!D19+'Hospodářská činnost odbory ú.'!D20</f>
        <v>0</v>
      </c>
      <c r="E20" s="31">
        <f>'Hospodářská činnost správní f.'!E19+'Hospodářská činnost odbory ú.'!E20</f>
        <v>0</v>
      </c>
      <c r="F20" s="31">
        <f>'Hospodářská činnost správní f.'!F19+'Hospodářská činnost odbory ú.'!F20</f>
        <v>0</v>
      </c>
      <c r="G20" s="31">
        <f>'Hospodářská činnost správní f.'!G19+'Hospodářská činnost odbory ú.'!G20</f>
        <v>45000</v>
      </c>
      <c r="H20" s="31">
        <f>'Hospodářská činnost správní f.'!H19+'Hospodářská činnost odbory ú.'!H20</f>
        <v>20000</v>
      </c>
      <c r="I20" s="31">
        <f>'Hospodářská činnost správní f.'!I19+'Hospodářská činnost odbory ú.'!I20</f>
        <v>53000</v>
      </c>
      <c r="J20" s="31">
        <f>'Hospodářská činnost správní f.'!J19+'Hospodářská činnost odbory ú.'!J20</f>
        <v>70000</v>
      </c>
      <c r="K20" s="31">
        <f>'Hospodářská činnost odbory ú.'!K20</f>
        <v>30800</v>
      </c>
      <c r="L20" s="32">
        <f>'Hospodářská činnost správní f.'!L20+'Hospodářská činnost odbory ú.'!L20</f>
        <v>36840</v>
      </c>
    </row>
    <row r="21" spans="1:12" ht="18" customHeight="1" x14ac:dyDescent="0.25">
      <c r="A21" s="158"/>
      <c r="B21" s="30" t="s">
        <v>81</v>
      </c>
      <c r="C21" s="31">
        <f>'Hospodářská činnost správní f.'!C20+'Hospodářská činnost odbory ú.'!C21</f>
        <v>0</v>
      </c>
      <c r="D21" s="31">
        <f>'Hospodářská činnost správní f.'!D20+'Hospodářská činnost odbory ú.'!D21</f>
        <v>0</v>
      </c>
      <c r="E21" s="31">
        <f>'Hospodářská činnost správní f.'!E20+'Hospodářská činnost odbory ú.'!E21</f>
        <v>25000</v>
      </c>
      <c r="F21" s="31">
        <f>'Hospodářská činnost správní f.'!F20+'Hospodářská činnost odbory ú.'!F21</f>
        <v>26000</v>
      </c>
      <c r="G21" s="31">
        <f>'Hospodářská činnost správní f.'!G20+'Hospodářská činnost odbory ú.'!G21</f>
        <v>10000</v>
      </c>
      <c r="H21" s="31">
        <f>'Hospodářská činnost správní f.'!H20+'Hospodářská činnost odbory ú.'!H21</f>
        <v>0</v>
      </c>
      <c r="I21" s="31">
        <f>'Hospodářská činnost správní f.'!I20+'Hospodářská činnost odbory ú.'!I21</f>
        <v>0</v>
      </c>
      <c r="J21" s="31">
        <f>'Hospodářská činnost správní f.'!J20+'Hospodářská činnost odbory ú.'!J21</f>
        <v>0</v>
      </c>
      <c r="K21" s="31">
        <f>'Hospodářská činnost správní f.'!K20+'Hospodářská činnost odbory ú.'!K21</f>
        <v>0</v>
      </c>
      <c r="L21" s="32">
        <v>0</v>
      </c>
    </row>
    <row r="22" spans="1:12" ht="24.75" customHeight="1" x14ac:dyDescent="0.25">
      <c r="A22" s="158"/>
      <c r="B22" s="63" t="s">
        <v>5</v>
      </c>
      <c r="C22" s="64">
        <f>SUM(C4:C21)</f>
        <v>358890</v>
      </c>
      <c r="D22" s="64">
        <f t="shared" ref="D22:J22" si="0">SUM(D4:D21)</f>
        <v>355384.1</v>
      </c>
      <c r="E22" s="64">
        <f t="shared" si="0"/>
        <v>435199.9</v>
      </c>
      <c r="F22" s="64">
        <f t="shared" si="0"/>
        <v>549863.5</v>
      </c>
      <c r="G22" s="64">
        <f t="shared" si="0"/>
        <v>426708.3</v>
      </c>
      <c r="H22" s="64">
        <f t="shared" si="0"/>
        <v>282055.90000000002</v>
      </c>
      <c r="I22" s="64">
        <f t="shared" si="0"/>
        <v>313456.5</v>
      </c>
      <c r="J22" s="64">
        <f t="shared" si="0"/>
        <v>551325.69999999995</v>
      </c>
      <c r="K22" s="64">
        <f>SUM(K4:K21)</f>
        <v>358899.3</v>
      </c>
      <c r="L22" s="65">
        <f>SUM(L4:L21)</f>
        <v>310441.09999999998</v>
      </c>
    </row>
    <row r="23" spans="1:12" ht="18" customHeight="1" x14ac:dyDescent="0.25">
      <c r="A23" s="158" t="s">
        <v>68</v>
      </c>
      <c r="B23" s="62" t="s">
        <v>69</v>
      </c>
      <c r="C23" s="31">
        <f>'Hospodářská činnost správní f.'!C22+'Hospodářská činnost odbory ú.'!C23</f>
        <v>127970</v>
      </c>
      <c r="D23" s="31">
        <f>'Hospodářská činnost správní f.'!D22+'Hospodářská činnost odbory ú.'!D23</f>
        <v>147103</v>
      </c>
      <c r="E23" s="31">
        <f>'Hospodářská činnost správní f.'!E22+'Hospodářská činnost odbory ú.'!E23</f>
        <v>106537</v>
      </c>
      <c r="F23" s="31">
        <f>'Hospodářská činnost správní f.'!F22+'Hospodářská činnost odbory ú.'!F23</f>
        <v>98000</v>
      </c>
      <c r="G23" s="31">
        <f>'Hospodářská činnost správní f.'!G22+'Hospodářská činnost odbory ú.'!G23</f>
        <v>95900</v>
      </c>
      <c r="H23" s="31">
        <f>'Hospodářská činnost správní f.'!H22+'Hospodářská činnost odbory ú.'!H23</f>
        <v>70419</v>
      </c>
      <c r="I23" s="31">
        <f>'Hospodářská činnost správní f.'!I22+'Hospodářská činnost odbory ú.'!I23</f>
        <v>60717</v>
      </c>
      <c r="J23" s="31">
        <f>'Hospodářská činnost správní f.'!J22+'Hospodářská činnost odbory ú.'!J23</f>
        <v>47567</v>
      </c>
      <c r="K23" s="31">
        <f>'Hospodářská činnost správní f.'!K22+'Hospodářská činnost odbory ú.'!K23</f>
        <v>45935</v>
      </c>
      <c r="L23" s="32">
        <f>'Hospodářská činnost správní f.'!L22+'Hospodářská činnost odbory ú.'!L23</f>
        <v>45530</v>
      </c>
    </row>
    <row r="24" spans="1:12" ht="18" customHeight="1" x14ac:dyDescent="0.25">
      <c r="A24" s="158"/>
      <c r="B24" s="62" t="s">
        <v>70</v>
      </c>
      <c r="C24" s="31">
        <f>'Hospodářská činnost správní f.'!C23+'Hospodářská činnost odbory ú.'!C24</f>
        <v>88939</v>
      </c>
      <c r="D24" s="31">
        <f>'Hospodářská činnost správní f.'!D23+'Hospodářská činnost odbory ú.'!D24</f>
        <v>81225</v>
      </c>
      <c r="E24" s="31">
        <f>'Hospodářská činnost správní f.'!E23+'Hospodářská činnost odbory ú.'!E24</f>
        <v>77084</v>
      </c>
      <c r="F24" s="31">
        <f>'Hospodářská činnost správní f.'!F23+'Hospodářská činnost odbory ú.'!F24</f>
        <v>80343.3</v>
      </c>
      <c r="G24" s="31">
        <f>'Hospodářská činnost správní f.'!G23+'Hospodářská činnost odbory ú.'!G24</f>
        <v>81418.600000000006</v>
      </c>
      <c r="H24" s="31">
        <f>'Hospodářská činnost správní f.'!H23+'Hospodářská činnost odbory ú.'!H24</f>
        <v>93094.8</v>
      </c>
      <c r="I24" s="31">
        <f>'Hospodářská činnost správní f.'!I23+'Hospodářská činnost odbory ú.'!I24</f>
        <v>94398.2</v>
      </c>
      <c r="J24" s="31">
        <f>'Hospodářská činnost správní f.'!J23+'Hospodářská činnost odbory ú.'!J24</f>
        <v>94391.3</v>
      </c>
      <c r="K24" s="31">
        <f>'Hospodářská činnost správní f.'!K23+'Hospodářská činnost odbory ú.'!K24</f>
        <v>95594.2</v>
      </c>
      <c r="L24" s="32">
        <f>'Hospodářská činnost správní f.'!L23+'Hospodářská činnost odbory ú.'!L24</f>
        <v>93080.7</v>
      </c>
    </row>
    <row r="25" spans="1:12" ht="18" customHeight="1" x14ac:dyDescent="0.25">
      <c r="A25" s="158"/>
      <c r="B25" s="62" t="s">
        <v>71</v>
      </c>
      <c r="C25" s="31">
        <f>'Hospodářská činnost správní f.'!C24+'Hospodářská činnost odbory ú.'!C25</f>
        <v>5350</v>
      </c>
      <c r="D25" s="31">
        <f>'Hospodářská činnost správní f.'!D24+'Hospodářská činnost odbory ú.'!D25</f>
        <v>6540</v>
      </c>
      <c r="E25" s="31">
        <f>'Hospodářská činnost správní f.'!E24+'Hospodářská činnost odbory ú.'!E25</f>
        <v>6460</v>
      </c>
      <c r="F25" s="31">
        <f>'Hospodářská činnost správní f.'!F24+'Hospodářská činnost odbory ú.'!F25</f>
        <v>6423.5</v>
      </c>
      <c r="G25" s="31">
        <f>'Hospodářská činnost správní f.'!G24+'Hospodářská činnost odbory ú.'!G25</f>
        <v>5529.1</v>
      </c>
      <c r="H25" s="31">
        <f>'Hospodářská činnost správní f.'!H24+'Hospodářská činnost odbory ú.'!H25</f>
        <v>2909</v>
      </c>
      <c r="I25" s="31">
        <f>'Hospodářská činnost správní f.'!I24+'Hospodářská činnost odbory ú.'!I25</f>
        <v>2909</v>
      </c>
      <c r="J25" s="31">
        <f>'Hospodářská činnost správní f.'!J24+'Hospodářská činnost odbory ú.'!J25</f>
        <v>1700</v>
      </c>
      <c r="K25" s="31">
        <f>'Hospodářská činnost správní f.'!K24+'Hospodářská činnost odbory ú.'!K25</f>
        <v>2800</v>
      </c>
      <c r="L25" s="32">
        <f>'Hospodářská činnost správní f.'!L24+'Hospodářská činnost odbory ú.'!L25</f>
        <v>2930</v>
      </c>
    </row>
    <row r="26" spans="1:12" ht="18" customHeight="1" x14ac:dyDescent="0.25">
      <c r="A26" s="158"/>
      <c r="B26" s="62" t="s">
        <v>72</v>
      </c>
      <c r="C26" s="31">
        <f>'Hospodářská činnost správní f.'!C25+'Hospodářská činnost odbory ú.'!C26</f>
        <v>4490</v>
      </c>
      <c r="D26" s="31">
        <f>'Hospodářská činnost správní f.'!D25+'Hospodářská činnost odbory ú.'!D26</f>
        <v>3422</v>
      </c>
      <c r="E26" s="31">
        <f>'Hospodářská činnost správní f.'!E25+'Hospodářská činnost odbory ú.'!E26</f>
        <v>3629.9</v>
      </c>
      <c r="F26" s="31">
        <f>'Hospodářská činnost správní f.'!F25+'Hospodářská činnost odbory ú.'!F26</f>
        <v>3609</v>
      </c>
      <c r="G26" s="31">
        <f>'Hospodářská činnost správní f.'!G25+'Hospodářská činnost odbory ú.'!G26</f>
        <v>3950</v>
      </c>
      <c r="H26" s="31">
        <f>'Hospodářská činnost správní f.'!H25+'Hospodářská činnost odbory ú.'!H26</f>
        <v>1087</v>
      </c>
      <c r="I26" s="31">
        <f>'Hospodářská činnost správní f.'!I25+'Hospodářská činnost odbory ú.'!I26</f>
        <v>2024.5</v>
      </c>
      <c r="J26" s="31">
        <f>'Hospodářská činnost správní f.'!J25+'Hospodářská činnost odbory ú.'!J26</f>
        <v>982</v>
      </c>
      <c r="K26" s="31">
        <f>'Hospodářská činnost správní f.'!K25+'Hospodářská činnost odbory ú.'!K26</f>
        <v>552</v>
      </c>
      <c r="L26" s="32">
        <f>'Hospodářská činnost správní f.'!L25+'Hospodářská činnost odbory ú.'!L26</f>
        <v>2043</v>
      </c>
    </row>
    <row r="27" spans="1:12" ht="18" customHeight="1" x14ac:dyDescent="0.25">
      <c r="A27" s="158"/>
      <c r="B27" s="62" t="s">
        <v>73</v>
      </c>
      <c r="C27" s="31">
        <f>'Hospodářská činnost správní f.'!C26+'Hospodářská činnost odbory ú.'!C27</f>
        <v>17027</v>
      </c>
      <c r="D27" s="31">
        <f>'Hospodářská činnost správní f.'!D26+'Hospodářská činnost odbory ú.'!D27</f>
        <v>3054.7</v>
      </c>
      <c r="E27" s="31">
        <f>'Hospodářská činnost správní f.'!E26+'Hospodářská činnost odbory ú.'!E27</f>
        <v>3774.8</v>
      </c>
      <c r="F27" s="31">
        <f>'Hospodářská činnost správní f.'!F26+'Hospodářská činnost odbory ú.'!F27</f>
        <v>4670.7</v>
      </c>
      <c r="G27" s="31">
        <f>'Hospodářská činnost správní f.'!G26+'Hospodářská činnost odbory ú.'!G27</f>
        <v>3285.2</v>
      </c>
      <c r="H27" s="31">
        <f>'Hospodářská činnost správní f.'!H26+'Hospodářská činnost odbory ú.'!H27</f>
        <v>8100</v>
      </c>
      <c r="I27" s="31">
        <f>'Hospodářská činnost správní f.'!I26+'Hospodářská činnost odbory ú.'!I27</f>
        <v>6707</v>
      </c>
      <c r="J27" s="31">
        <f>'Hospodářská činnost správní f.'!J26+'Hospodářská činnost odbory ú.'!J27</f>
        <v>6905.3</v>
      </c>
      <c r="K27" s="31">
        <f>'Hospodářská činnost správní f.'!K26+'Hospodářská činnost odbory ú.'!K27</f>
        <v>6697.2</v>
      </c>
      <c r="L27" s="32">
        <f>'Hospodářská činnost správní f.'!L26+'Hospodářská činnost odbory ú.'!L27</f>
        <v>4773.1000000000004</v>
      </c>
    </row>
    <row r="28" spans="1:12" ht="18" customHeight="1" x14ac:dyDescent="0.25">
      <c r="A28" s="158"/>
      <c r="B28" s="62" t="s">
        <v>74</v>
      </c>
      <c r="C28" s="31">
        <f>'Hospodářská činnost správní f.'!C27+'Hospodářská činnost odbory ú.'!C28</f>
        <v>186350</v>
      </c>
      <c r="D28" s="31">
        <f>'Hospodářská činnost správní f.'!D27+'Hospodářská činnost odbory ú.'!D28</f>
        <v>345043</v>
      </c>
      <c r="E28" s="31">
        <f>'Hospodářská činnost správní f.'!E27+'Hospodářská činnost odbory ú.'!E28</f>
        <v>325000</v>
      </c>
      <c r="F28" s="31">
        <f>'Hospodářská činnost správní f.'!F27+'Hospodářská činnost odbory ú.'!F28</f>
        <v>290000</v>
      </c>
      <c r="G28" s="31">
        <f>'Hospodářská činnost správní f.'!G27+'Hospodářská činnost odbory ú.'!G28</f>
        <v>170000</v>
      </c>
      <c r="H28" s="31">
        <f>'Hospodářská činnost správní f.'!H27+'Hospodářská činnost odbory ú.'!H28</f>
        <v>83000</v>
      </c>
      <c r="I28" s="31">
        <f>'Hospodářská činnost správní f.'!I27+'Hospodářská činnost odbory ú.'!I28</f>
        <v>190000</v>
      </c>
      <c r="J28" s="31">
        <f>'Hospodářská činnost správní f.'!J27+'Hospodářská činnost odbory ú.'!J28</f>
        <v>280000</v>
      </c>
      <c r="K28" s="31">
        <f>'Hospodářská činnost správní f.'!K27+'Hospodářská činnost odbory ú.'!K28</f>
        <v>112000</v>
      </c>
      <c r="L28" s="32">
        <f>'Hospodářská činnost správní f.'!L27+'Hospodářská činnost odbory ú.'!L28</f>
        <v>57152</v>
      </c>
    </row>
    <row r="29" spans="1:12" ht="18" customHeight="1" x14ac:dyDescent="0.25">
      <c r="A29" s="158"/>
      <c r="B29" s="62" t="s">
        <v>75</v>
      </c>
      <c r="C29" s="31">
        <f>'Hospodářská činnost správní f.'!C28+'Hospodářská činnost odbory ú.'!C29</f>
        <v>0</v>
      </c>
      <c r="D29" s="31">
        <f>'Hospodářská činnost správní f.'!D28+'Hospodářská činnost odbory ú.'!D29</f>
        <v>0</v>
      </c>
      <c r="E29" s="31">
        <f>'Hospodářská činnost správní f.'!E28+'Hospodářská činnost odbory ú.'!E29</f>
        <v>0</v>
      </c>
      <c r="F29" s="31">
        <f>'Hospodářská činnost správní f.'!F28+'Hospodářská činnost odbory ú.'!F29</f>
        <v>0</v>
      </c>
      <c r="G29" s="31">
        <f>'Hospodářská činnost správní f.'!G28+'Hospodářská činnost odbory ú.'!G29</f>
        <v>0</v>
      </c>
      <c r="H29" s="31">
        <f>'Hospodářská činnost správní f.'!H28+'Hospodářská činnost odbory ú.'!H29</f>
        <v>0</v>
      </c>
      <c r="I29" s="31">
        <f>'Hospodářská činnost správní f.'!I28+'Hospodářská činnost odbory ú.'!I29</f>
        <v>54500</v>
      </c>
      <c r="J29" s="31">
        <f>'Hospodářská činnost správní f.'!J28+'Hospodářská činnost odbory ú.'!J29</f>
        <v>76700</v>
      </c>
      <c r="K29" s="31">
        <f>'Hospodářská činnost správní f.'!K28+'Hospodářská činnost odbory ú.'!K29</f>
        <v>38000</v>
      </c>
      <c r="L29" s="32">
        <f>'Hospodářská činnost správní f.'!L28+'Hospodářská činnost odbory ú.'!L29</f>
        <v>36840</v>
      </c>
    </row>
    <row r="30" spans="1:12" ht="18" customHeight="1" x14ac:dyDescent="0.25">
      <c r="A30" s="158"/>
      <c r="B30" s="62" t="s">
        <v>82</v>
      </c>
      <c r="C30" s="31">
        <f>'Hospodářská činnost správní f.'!C29+'Hospodářská činnost odbory ú.'!C30</f>
        <v>91210</v>
      </c>
      <c r="D30" s="31">
        <f>'Hospodářská činnost správní f.'!D29+'Hospodářská činnost odbory ú.'!D30</f>
        <v>4957</v>
      </c>
      <c r="E30" s="31">
        <f>'Hospodářská činnost správní f.'!E29+'Hospodářská činnost odbory ú.'!E30</f>
        <v>0</v>
      </c>
      <c r="F30" s="31">
        <f>'Hospodářská činnost správní f.'!F29+'Hospodářská činnost odbory ú.'!F30</f>
        <v>0</v>
      </c>
      <c r="G30" s="31">
        <f>'Hospodářská činnost správní f.'!G29+'Hospodářská činnost odbory ú.'!G30</f>
        <v>0</v>
      </c>
      <c r="H30" s="31">
        <f>'Hospodářská činnost správní f.'!H29+'Hospodářská činnost odbory ú.'!H30</f>
        <v>0</v>
      </c>
      <c r="I30" s="31">
        <f>'Hospodářská činnost správní f.'!I29+'Hospodářská činnost odbory ú.'!I30</f>
        <v>0</v>
      </c>
      <c r="J30" s="31">
        <f>'Hospodářská činnost správní f.'!J29+'Hospodářská činnost odbory ú.'!J30</f>
        <v>0</v>
      </c>
      <c r="K30" s="31">
        <f>'Hospodářská činnost správní f.'!K29+'Hospodářská činnost odbory ú.'!K30</f>
        <v>0</v>
      </c>
      <c r="L30" s="32">
        <f>'Hospodářská činnost správní f.'!L29+'Hospodářská činnost odbory ú.'!L30</f>
        <v>0</v>
      </c>
    </row>
    <row r="31" spans="1:12" ht="18" customHeight="1" x14ac:dyDescent="0.25">
      <c r="A31" s="158"/>
      <c r="B31" s="62" t="s">
        <v>76</v>
      </c>
      <c r="C31" s="31">
        <f>'Hospodářská činnost správní f.'!C30+'Hospodářská činnost odbory ú.'!C31</f>
        <v>2350</v>
      </c>
      <c r="D31" s="31">
        <f>'Hospodářská činnost správní f.'!D30+'Hospodářská činnost odbory ú.'!D31</f>
        <v>7032</v>
      </c>
      <c r="E31" s="31">
        <f>'Hospodářská činnost správní f.'!E30+'Hospodářská činnost odbory ú.'!E31</f>
        <v>3720</v>
      </c>
      <c r="F31" s="31">
        <f>'Hospodářská činnost správní f.'!F30+'Hospodářská činnost odbory ú.'!F31</f>
        <v>2270</v>
      </c>
      <c r="G31" s="31">
        <f>'Hospodářská činnost správní f.'!G30+'Hospodářská činnost odbory ú.'!G31</f>
        <v>1750</v>
      </c>
      <c r="H31" s="31">
        <f>'Hospodářská činnost správní f.'!H30+'Hospodářská činnost odbory ú.'!H31</f>
        <v>8650</v>
      </c>
      <c r="I31" s="31">
        <f>'Hospodářská činnost správní f.'!I30+'Hospodářská činnost odbory ú.'!I31</f>
        <v>8260</v>
      </c>
      <c r="J31" s="31">
        <f>'Hospodářská činnost správní f.'!J30+'Hospodářská činnost odbory ú.'!J31</f>
        <v>5770</v>
      </c>
      <c r="K31" s="31">
        <f>'Hospodářská činnost správní f.'!K30+'Hospodářská činnost odbory ú.'!K31</f>
        <v>17490</v>
      </c>
      <c r="L31" s="32">
        <f>'Hospodářská činnost správní f.'!L30+'Hospodářská činnost odbory ú.'!L31</f>
        <v>7380</v>
      </c>
    </row>
    <row r="32" spans="1:12" ht="18" customHeight="1" x14ac:dyDescent="0.25">
      <c r="A32" s="158"/>
      <c r="B32" s="62" t="s">
        <v>77</v>
      </c>
      <c r="C32" s="31">
        <f>'Hospodářská činnost správní f.'!C31+'Hospodářská činnost odbory ú.'!C32</f>
        <v>5930</v>
      </c>
      <c r="D32" s="31">
        <f>'Hospodářská činnost správní f.'!D31+'Hospodářská činnost odbory ú.'!D32</f>
        <v>3093</v>
      </c>
      <c r="E32" s="31">
        <f>'Hospodářská činnost správní f.'!E31+'Hospodářská činnost odbory ú.'!E32</f>
        <v>1592</v>
      </c>
      <c r="F32" s="31">
        <f>'Hospodářská činnost správní f.'!F31+'Hospodářská činnost odbory ú.'!F32</f>
        <v>1260</v>
      </c>
      <c r="G32" s="31">
        <f>'Hospodářská činnost správní f.'!G31+'Hospodářská činnost odbory ú.'!G32</f>
        <v>1000</v>
      </c>
      <c r="H32" s="31">
        <f>'Hospodářská činnost správní f.'!H31+'Hospodářská činnost odbory ú.'!H32</f>
        <v>1000</v>
      </c>
      <c r="I32" s="31">
        <f>'Hospodářská činnost správní f.'!I31+'Hospodářská činnost odbory ú.'!I32</f>
        <v>1000</v>
      </c>
      <c r="J32" s="31">
        <f>'Hospodářská činnost správní f.'!J31+'Hospodářská činnost odbory ú.'!J32</f>
        <v>1000</v>
      </c>
      <c r="K32" s="31">
        <f>'Hospodářská činnost správní f.'!K31+'Hospodářská činnost odbory ú.'!K32</f>
        <v>1000</v>
      </c>
      <c r="L32" s="32">
        <f>'Hospodářská činnost správní f.'!L31+'Hospodářská činnost odbory ú.'!L32</f>
        <v>2000</v>
      </c>
    </row>
    <row r="33" spans="1:12" ht="18" customHeight="1" x14ac:dyDescent="0.25">
      <c r="A33" s="158"/>
      <c r="B33" s="62" t="s">
        <v>78</v>
      </c>
      <c r="C33" s="31">
        <f>'Hospodářská činnost správní f.'!C32+'Hospodářská činnost odbory ú.'!C33</f>
        <v>0</v>
      </c>
      <c r="D33" s="31">
        <f>'Hospodářská činnost správní f.'!D32+'Hospodářská činnost odbory ú.'!D33</f>
        <v>0</v>
      </c>
      <c r="E33" s="31">
        <f>'Hospodářská činnost správní f.'!E32+'Hospodářská činnost odbory ú.'!E33</f>
        <v>57000</v>
      </c>
      <c r="F33" s="31">
        <f>'Hospodářská činnost správní f.'!F32+'Hospodářská činnost odbory ú.'!F33</f>
        <v>190000</v>
      </c>
      <c r="G33" s="31">
        <f>'Hospodářská činnost správní f.'!G32+'Hospodářská činnost odbory ú.'!G33</f>
        <v>200000</v>
      </c>
      <c r="H33" s="31">
        <f>'Hospodářská činnost správní f.'!H32+'Hospodářská činnost odbory ú.'!H33</f>
        <v>80000</v>
      </c>
      <c r="I33" s="31">
        <f>'Hospodářská činnost správní f.'!I32+'Hospodářská činnost odbory ú.'!I33</f>
        <v>197000</v>
      </c>
      <c r="J33" s="31">
        <f>'Hospodářská činnost správní f.'!J32+'Hospodářská činnost odbory ú.'!J33</f>
        <v>220000</v>
      </c>
      <c r="K33" s="31">
        <f>'Hospodářská činnost správní f.'!K32+'Hospodářská činnost odbory ú.'!K33</f>
        <v>175700</v>
      </c>
      <c r="L33" s="32">
        <f>'Hospodářská činnost správní f.'!L32+'Hospodářská činnost odbory ú.'!L33</f>
        <v>84000</v>
      </c>
    </row>
    <row r="34" spans="1:12" ht="24.75" customHeight="1" thickBot="1" x14ac:dyDescent="0.3">
      <c r="A34" s="159"/>
      <c r="B34" s="66" t="s">
        <v>5</v>
      </c>
      <c r="C34" s="44">
        <f>SUM(C23:C33)</f>
        <v>529616</v>
      </c>
      <c r="D34" s="44">
        <f t="shared" ref="D34:J34" si="1">SUM(D23:D33)</f>
        <v>601469.69999999995</v>
      </c>
      <c r="E34" s="44">
        <f t="shared" si="1"/>
        <v>584797.69999999995</v>
      </c>
      <c r="F34" s="44">
        <f t="shared" si="1"/>
        <v>676576.5</v>
      </c>
      <c r="G34" s="44">
        <f t="shared" si="1"/>
        <v>562832.9</v>
      </c>
      <c r="H34" s="44">
        <f t="shared" si="1"/>
        <v>348259.8</v>
      </c>
      <c r="I34" s="44">
        <f t="shared" si="1"/>
        <v>617515.69999999995</v>
      </c>
      <c r="J34" s="44">
        <f t="shared" si="1"/>
        <v>735015.6</v>
      </c>
      <c r="K34" s="44">
        <f>SUM(K23:K33)</f>
        <v>495768.4</v>
      </c>
      <c r="L34" s="45">
        <f>SUM(L23:L33)</f>
        <v>335728.80000000005</v>
      </c>
    </row>
    <row r="35" spans="1:12" ht="28.5" customHeight="1" thickTop="1" x14ac:dyDescent="0.25">
      <c r="A35" s="169" t="s">
        <v>79</v>
      </c>
      <c r="B35" s="170"/>
      <c r="C35" s="68">
        <f>C34-C22</f>
        <v>170726</v>
      </c>
      <c r="D35" s="68">
        <f t="shared" ref="D35:J35" si="2">D34-D22</f>
        <v>246085.59999999998</v>
      </c>
      <c r="E35" s="68">
        <f t="shared" si="2"/>
        <v>149597.79999999993</v>
      </c>
      <c r="F35" s="68">
        <f t="shared" si="2"/>
        <v>126713</v>
      </c>
      <c r="G35" s="68">
        <f t="shared" si="2"/>
        <v>136124.60000000003</v>
      </c>
      <c r="H35" s="68">
        <f t="shared" si="2"/>
        <v>66203.899999999965</v>
      </c>
      <c r="I35" s="68">
        <f t="shared" si="2"/>
        <v>304059.19999999995</v>
      </c>
      <c r="J35" s="68">
        <f t="shared" si="2"/>
        <v>183689.90000000002</v>
      </c>
      <c r="K35" s="68">
        <f>K34-K22</f>
        <v>136869.10000000003</v>
      </c>
      <c r="L35" s="100">
        <f>L34-L22</f>
        <v>25287.70000000007</v>
      </c>
    </row>
    <row r="36" spans="1:12" ht="18.75" customHeight="1" x14ac:dyDescent="0.25">
      <c r="A36" s="176" t="s">
        <v>103</v>
      </c>
      <c r="B36" s="177"/>
      <c r="C36" s="69">
        <v>34145.199999999997</v>
      </c>
      <c r="D36" s="69">
        <v>46756.3</v>
      </c>
      <c r="E36" s="70">
        <v>28423.599999999999</v>
      </c>
      <c r="F36" s="69">
        <v>24075.5</v>
      </c>
      <c r="G36" s="70">
        <v>25863.7</v>
      </c>
      <c r="H36" s="69">
        <v>12578.7</v>
      </c>
      <c r="I36" s="70">
        <v>57771.199999999997</v>
      </c>
      <c r="J36" s="70">
        <f>J35*19%</f>
        <v>34901.081000000006</v>
      </c>
      <c r="K36" s="97">
        <f>K35*0.19</f>
        <v>26005.129000000008</v>
      </c>
      <c r="L36" s="97">
        <f>L35*0.19</f>
        <v>4804.6630000000132</v>
      </c>
    </row>
    <row r="37" spans="1:12" ht="43.5" customHeight="1" thickBot="1" x14ac:dyDescent="0.3">
      <c r="A37" s="171" t="s">
        <v>80</v>
      </c>
      <c r="B37" s="172"/>
      <c r="C37" s="41">
        <f>C35-C36</f>
        <v>136580.79999999999</v>
      </c>
      <c r="D37" s="41">
        <f t="shared" ref="D37:J37" si="3">D35-D36</f>
        <v>199329.3</v>
      </c>
      <c r="E37" s="41">
        <f t="shared" si="3"/>
        <v>121174.19999999992</v>
      </c>
      <c r="F37" s="41">
        <f t="shared" si="3"/>
        <v>102637.5</v>
      </c>
      <c r="G37" s="41">
        <f t="shared" si="3"/>
        <v>110260.90000000004</v>
      </c>
      <c r="H37" s="41">
        <f t="shared" si="3"/>
        <v>53625.199999999968</v>
      </c>
      <c r="I37" s="41">
        <f t="shared" si="3"/>
        <v>246287.99999999994</v>
      </c>
      <c r="J37" s="41">
        <f t="shared" si="3"/>
        <v>148788.81900000002</v>
      </c>
      <c r="K37" s="41">
        <f>K35-K36</f>
        <v>110863.97100000002</v>
      </c>
      <c r="L37" s="104">
        <f>L35-L36</f>
        <v>20483.037000000055</v>
      </c>
    </row>
    <row r="38" spans="1:12" ht="16.5" customHeight="1" x14ac:dyDescent="0.25">
      <c r="A38" s="59"/>
      <c r="C38" s="67"/>
      <c r="D38" s="67"/>
      <c r="E38" s="59"/>
      <c r="F38" s="67"/>
      <c r="G38" s="59"/>
      <c r="I38" s="59"/>
      <c r="J38" s="59"/>
      <c r="K38" s="59"/>
      <c r="L38" s="59"/>
    </row>
  </sheetData>
  <mergeCells count="8">
    <mergeCell ref="A1:L1"/>
    <mergeCell ref="A23:A34"/>
    <mergeCell ref="A35:B35"/>
    <mergeCell ref="A37:B37"/>
    <mergeCell ref="A2:B3"/>
    <mergeCell ref="C2:L2"/>
    <mergeCell ref="A4:A22"/>
    <mergeCell ref="A36:B36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Příjmy</vt:lpstr>
      <vt:lpstr>Vlastní příjmy</vt:lpstr>
      <vt:lpstr>Výdaje</vt:lpstr>
      <vt:lpstr>Hospodářská činnost správní f.</vt:lpstr>
      <vt:lpstr>Hospodářská činnost odbory ú.</vt:lpstr>
      <vt:lpstr>Hospodářská činnost celkem</vt:lpstr>
      <vt:lpstr>'Vlastní příjmy'!Oblast_tisku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Helena, MBA</dc:creator>
  <cp:lastModifiedBy>Pechar Zdeněk</cp:lastModifiedBy>
  <cp:lastPrinted>2022-10-17T09:08:13Z</cp:lastPrinted>
  <dcterms:created xsi:type="dcterms:W3CDTF">2016-02-01T16:10:03Z</dcterms:created>
  <dcterms:modified xsi:type="dcterms:W3CDTF">2022-10-17T09:44:12Z</dcterms:modified>
</cp:coreProperties>
</file>