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5mssrv46\Rozpocet\ZÁVĚREČNÝ ÚČET 2021\"/>
    </mc:Choice>
  </mc:AlternateContent>
  <workbookProtection workbookPassword="CC7B" lockStructure="1"/>
  <bookViews>
    <workbookView xWindow="0" yWindow="0" windowWidth="23040" windowHeight="9384" tabRatio="835" firstSheet="4" activeTab="5"/>
  </bookViews>
  <sheets>
    <sheet name="1 příjmy " sheetId="39" r:id="rId1"/>
    <sheet name="2 dotace" sheetId="79" r:id="rId2"/>
    <sheet name="List6" sheetId="91" state="hidden" r:id="rId3"/>
    <sheet name="List5" sheetId="90" state="hidden" r:id="rId4"/>
    <sheet name="3 výdaje" sheetId="92" r:id="rId5"/>
    <sheet name="4 investice" sheetId="75" r:id="rId6"/>
    <sheet name="5 ZČ správní firmy" sheetId="76" r:id="rId7"/>
    <sheet name="6 ZČ odbory" sheetId="77" r:id="rId8"/>
    <sheet name="7 ZČ celkem" sheetId="78" r:id="rId9"/>
    <sheet name="8 PO" sheetId="70" r:id="rId10"/>
    <sheet name="List3" sheetId="87" state="hidden" r:id="rId11"/>
    <sheet name="9 příděly do fondů PO" sheetId="81" r:id="rId12"/>
    <sheet name="List1" sheetId="85" state="hidden" r:id="rId13"/>
    <sheet name="10 odměňování zastupitelů" sheetId="72" r:id="rId14"/>
    <sheet name="List2" sheetId="86" state="hidden" r:id="rId15"/>
    <sheet name="11 přehled o pohybu majetku" sheetId="82" r:id="rId16"/>
    <sheet name="List4" sheetId="89" state="hidden" r:id="rId17"/>
    <sheet name="12 přehled o pohybu majetku PO" sheetId="83" r:id="rId18"/>
    <sheet name="13 vyúčtování fin vztahů" sheetId="84" r:id="rId19"/>
  </sheets>
  <externalReferences>
    <externalReference r:id="rId20"/>
    <externalReference r:id="rId21"/>
  </externalReferences>
  <definedNames>
    <definedName name="_xlnm.Print_Area" localSheetId="0">'1 příjmy '!$A$1:$G$36</definedName>
    <definedName name="_xlnm.Print_Area" localSheetId="15">'11 přehled o pohybu majetku'!$A$1:$U$20</definedName>
    <definedName name="_xlnm.Print_Area" localSheetId="17">'12 přehled o pohybu majetku PO'!$A$1:$M$13</definedName>
    <definedName name="_xlnm.Print_Area" localSheetId="18">'13 vyúčtování fin vztahů'!$A$1:$B$70</definedName>
    <definedName name="_xlnm.Print_Area" localSheetId="1">'2 dotace'!$A$1:$F$60</definedName>
    <definedName name="_xlnm.Print_Area" localSheetId="4">'3 výdaje'!$A$1:$P$77</definedName>
    <definedName name="_xlnm.Print_Area" localSheetId="5">'4 investice'!$A$1:$E$182</definedName>
    <definedName name="_xlnm.Print_Area" localSheetId="6">'5 ZČ správní firmy'!$A$1:$BF$38</definedName>
    <definedName name="_xlnm.Print_Area" localSheetId="7">'6 ZČ odbory'!$A$1:$N$100</definedName>
    <definedName name="_xlnm.Print_Area" localSheetId="9">'8 PO'!$A$1:$O$34</definedName>
    <definedName name="_xlnm.Print_Area" localSheetId="11">'9 příděly do fondů PO'!$A$1:$F$34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2" i="78" l="1"/>
  <c r="J32" i="78"/>
  <c r="G32" i="78"/>
  <c r="H32" i="78"/>
  <c r="N95" i="77"/>
  <c r="AE25" i="76" l="1"/>
  <c r="L30" i="92" l="1"/>
  <c r="D30" i="92"/>
  <c r="D59" i="92"/>
  <c r="L59" i="92"/>
  <c r="H59" i="92"/>
  <c r="H30" i="92"/>
  <c r="E75" i="75" l="1"/>
  <c r="AB33" i="76" l="1"/>
  <c r="E93" i="75" l="1"/>
  <c r="N33" i="76"/>
  <c r="J33" i="76"/>
  <c r="J92" i="77" l="1"/>
  <c r="F92" i="77"/>
  <c r="F25" i="77"/>
  <c r="N13" i="77"/>
  <c r="N6" i="77"/>
  <c r="AR17" i="76"/>
  <c r="X17" i="76"/>
  <c r="X33" i="76"/>
  <c r="X29" i="76"/>
  <c r="B175" i="75" l="1"/>
  <c r="B181" i="75"/>
  <c r="E39" i="79"/>
  <c r="E28" i="79"/>
  <c r="E59" i="79" l="1"/>
  <c r="D59" i="79"/>
  <c r="F58" i="79"/>
  <c r="F57" i="79"/>
  <c r="F56" i="79"/>
  <c r="E55" i="79"/>
  <c r="D55" i="79"/>
  <c r="F54" i="79"/>
  <c r="F53" i="79"/>
  <c r="F52" i="79"/>
  <c r="F51" i="79"/>
  <c r="F50" i="79"/>
  <c r="F49" i="79"/>
  <c r="F48" i="79"/>
  <c r="F45" i="79"/>
  <c r="F44" i="79"/>
  <c r="F42" i="79"/>
  <c r="D39" i="79"/>
  <c r="F39" i="79" s="1"/>
  <c r="F38" i="79"/>
  <c r="F37" i="79"/>
  <c r="F36" i="79"/>
  <c r="E35" i="79"/>
  <c r="D35" i="79"/>
  <c r="F34" i="79"/>
  <c r="F33" i="79"/>
  <c r="F32" i="79"/>
  <c r="F31" i="79"/>
  <c r="D28" i="79"/>
  <c r="F28" i="79" s="1"/>
  <c r="F27" i="79"/>
  <c r="F26" i="79"/>
  <c r="F25" i="79"/>
  <c r="F24" i="79"/>
  <c r="F23" i="79"/>
  <c r="F22" i="79"/>
  <c r="F21" i="79"/>
  <c r="F20" i="79"/>
  <c r="F19" i="79"/>
  <c r="F18" i="79"/>
  <c r="F17" i="79"/>
  <c r="F16" i="79"/>
  <c r="F15" i="79"/>
  <c r="F14" i="79"/>
  <c r="F13" i="79"/>
  <c r="F12" i="79"/>
  <c r="F11" i="79"/>
  <c r="F10" i="79"/>
  <c r="F9" i="79"/>
  <c r="F8" i="79"/>
  <c r="F7" i="79"/>
  <c r="F6" i="79"/>
  <c r="F5" i="79"/>
  <c r="F4" i="79"/>
  <c r="D181" i="75"/>
  <c r="D13" i="75" s="1"/>
  <c r="C181" i="75"/>
  <c r="C13" i="75" s="1"/>
  <c r="E180" i="75"/>
  <c r="E179" i="75"/>
  <c r="E178" i="75"/>
  <c r="E177" i="75"/>
  <c r="D175" i="75"/>
  <c r="D12" i="75" s="1"/>
  <c r="C175" i="75"/>
  <c r="C12" i="75" s="1"/>
  <c r="B12" i="75"/>
  <c r="E174" i="75"/>
  <c r="E173" i="75"/>
  <c r="E170" i="75"/>
  <c r="E169" i="75"/>
  <c r="E167" i="75"/>
  <c r="E162" i="75"/>
  <c r="E161" i="75"/>
  <c r="E152" i="75"/>
  <c r="E151" i="75"/>
  <c r="D149" i="75"/>
  <c r="D11" i="75" s="1"/>
  <c r="C149" i="75"/>
  <c r="C11" i="75" s="1"/>
  <c r="B149" i="75"/>
  <c r="B11" i="75" s="1"/>
  <c r="E148" i="75"/>
  <c r="E147" i="75"/>
  <c r="E146" i="75"/>
  <c r="E145" i="75"/>
  <c r="E144" i="75"/>
  <c r="E142" i="75"/>
  <c r="E141" i="75"/>
  <c r="E140" i="75"/>
  <c r="E133" i="75"/>
  <c r="E132" i="75"/>
  <c r="E131" i="75"/>
  <c r="E130" i="75"/>
  <c r="E129" i="75"/>
  <c r="E128" i="75"/>
  <c r="E127" i="75"/>
  <c r="E126" i="75"/>
  <c r="E123" i="75"/>
  <c r="E121" i="75"/>
  <c r="E120" i="75"/>
  <c r="E118" i="75"/>
  <c r="E117" i="75"/>
  <c r="D115" i="75"/>
  <c r="C115" i="75"/>
  <c r="C10" i="75" s="1"/>
  <c r="B115" i="75"/>
  <c r="B10" i="75" s="1"/>
  <c r="E114" i="75"/>
  <c r="D108" i="75"/>
  <c r="C108" i="75"/>
  <c r="C9" i="75" s="1"/>
  <c r="B108" i="75"/>
  <c r="B9" i="75" s="1"/>
  <c r="E107" i="75"/>
  <c r="E106" i="75"/>
  <c r="D104" i="75"/>
  <c r="D8" i="75" s="1"/>
  <c r="C104" i="75"/>
  <c r="C8" i="75" s="1"/>
  <c r="B104" i="75"/>
  <c r="B8" i="75" s="1"/>
  <c r="E103" i="75"/>
  <c r="E101" i="75"/>
  <c r="E98" i="75"/>
  <c r="E97" i="75"/>
  <c r="D95" i="75"/>
  <c r="D7" i="75" s="1"/>
  <c r="C95" i="75"/>
  <c r="C7" i="75" s="1"/>
  <c r="B95" i="75"/>
  <c r="B7" i="75" s="1"/>
  <c r="E94" i="75"/>
  <c r="E92" i="75"/>
  <c r="E91" i="75"/>
  <c r="E89" i="75"/>
  <c r="E88" i="75"/>
  <c r="E87" i="75"/>
  <c r="E84" i="75"/>
  <c r="E83" i="75"/>
  <c r="E81" i="75"/>
  <c r="E80" i="75"/>
  <c r="E74" i="75"/>
  <c r="E73" i="75"/>
  <c r="E72" i="75"/>
  <c r="E71" i="75"/>
  <c r="E70" i="75"/>
  <c r="E69" i="75"/>
  <c r="E68" i="75"/>
  <c r="E66" i="75"/>
  <c r="E63" i="75"/>
  <c r="E59" i="75"/>
  <c r="E58" i="75"/>
  <c r="E57" i="75"/>
  <c r="E56" i="75"/>
  <c r="E55" i="75"/>
  <c r="E54" i="75"/>
  <c r="E53" i="75"/>
  <c r="E52" i="75"/>
  <c r="E51" i="75"/>
  <c r="D49" i="75"/>
  <c r="D6" i="75" s="1"/>
  <c r="C49" i="75"/>
  <c r="C6" i="75" s="1"/>
  <c r="B49" i="75"/>
  <c r="B6" i="75" s="1"/>
  <c r="E46" i="75"/>
  <c r="D43" i="75"/>
  <c r="C43" i="75"/>
  <c r="C5" i="75" s="1"/>
  <c r="B43" i="75"/>
  <c r="B5" i="75" s="1"/>
  <c r="E42" i="75"/>
  <c r="E41" i="75"/>
  <c r="E40" i="75"/>
  <c r="E39" i="75"/>
  <c r="E38" i="75"/>
  <c r="E37" i="75"/>
  <c r="E36" i="75"/>
  <c r="E34" i="75"/>
  <c r="E33" i="75"/>
  <c r="E31" i="75"/>
  <c r="E29" i="75"/>
  <c r="E27" i="75"/>
  <c r="E26" i="75"/>
  <c r="E25" i="75"/>
  <c r="E23" i="75"/>
  <c r="D21" i="75"/>
  <c r="D4" i="75" s="1"/>
  <c r="C21" i="75"/>
  <c r="C4" i="75" s="1"/>
  <c r="B21" i="75"/>
  <c r="E20" i="75"/>
  <c r="D18" i="75"/>
  <c r="C18" i="75"/>
  <c r="B18" i="75"/>
  <c r="B13" i="75"/>
  <c r="D9" i="75"/>
  <c r="B4" i="75"/>
  <c r="F55" i="79" l="1"/>
  <c r="F35" i="79"/>
  <c r="D60" i="79"/>
  <c r="E60" i="79"/>
  <c r="F60" i="79" s="1"/>
  <c r="E9" i="75"/>
  <c r="E108" i="75"/>
  <c r="B14" i="75"/>
  <c r="E4" i="75"/>
  <c r="E104" i="75"/>
  <c r="E6" i="75"/>
  <c r="E8" i="75"/>
  <c r="E11" i="75"/>
  <c r="E181" i="75"/>
  <c r="E13" i="75"/>
  <c r="E12" i="75"/>
  <c r="E115" i="75"/>
  <c r="E149" i="75"/>
  <c r="E175" i="75"/>
  <c r="E21" i="75"/>
  <c r="E95" i="75"/>
  <c r="E7" i="75"/>
  <c r="C182" i="75"/>
  <c r="C14" i="75"/>
  <c r="F59" i="79"/>
  <c r="B182" i="75"/>
  <c r="D5" i="75"/>
  <c r="E5" i="75" s="1"/>
  <c r="D10" i="75"/>
  <c r="E10" i="75" s="1"/>
  <c r="E43" i="75"/>
  <c r="L52" i="92"/>
  <c r="L29" i="92"/>
  <c r="O9" i="92"/>
  <c r="M13" i="92"/>
  <c r="O34" i="92"/>
  <c r="M37" i="92"/>
  <c r="E182" i="75" l="1"/>
  <c r="E14" i="75"/>
  <c r="B55" i="84"/>
  <c r="B52" i="84"/>
  <c r="B22" i="84"/>
  <c r="B17" i="84"/>
  <c r="B8" i="84"/>
  <c r="B56" i="84" l="1"/>
  <c r="L13" i="92"/>
  <c r="H13" i="92"/>
  <c r="O10" i="92"/>
  <c r="P10" i="92" s="1"/>
  <c r="K10" i="92"/>
  <c r="G23" i="39" l="1"/>
  <c r="G25" i="39"/>
  <c r="G26" i="39"/>
  <c r="G27" i="39"/>
  <c r="L76" i="92" l="1"/>
  <c r="O73" i="92"/>
  <c r="P73" i="92" s="1"/>
  <c r="N76" i="92"/>
  <c r="M76" i="92"/>
  <c r="H76" i="92"/>
  <c r="I76" i="92"/>
  <c r="J76" i="92"/>
  <c r="K73" i="92"/>
  <c r="K75" i="92"/>
  <c r="K74" i="92"/>
  <c r="B6" i="81" l="1"/>
  <c r="B7" i="81"/>
  <c r="B8" i="81"/>
  <c r="B9" i="81"/>
  <c r="B10" i="81"/>
  <c r="B11" i="81"/>
  <c r="B12" i="81"/>
  <c r="B13" i="81"/>
  <c r="B14" i="81"/>
  <c r="B15" i="81"/>
  <c r="B16" i="81"/>
  <c r="B17" i="81"/>
  <c r="B5" i="81"/>
  <c r="B33" i="81"/>
  <c r="B20" i="81"/>
  <c r="B21" i="81"/>
  <c r="B22" i="81"/>
  <c r="B23" i="81"/>
  <c r="B24" i="81"/>
  <c r="B25" i="81"/>
  <c r="B26" i="81"/>
  <c r="B27" i="81"/>
  <c r="B28" i="81"/>
  <c r="B29" i="81"/>
  <c r="B30" i="81"/>
  <c r="B31" i="81"/>
  <c r="B19" i="81"/>
  <c r="G32" i="39" l="1"/>
  <c r="E36" i="78" l="1"/>
  <c r="D36" i="78"/>
  <c r="C36" i="78"/>
  <c r="BB18" i="76"/>
  <c r="BA37" i="76"/>
  <c r="AZ37" i="76"/>
  <c r="AY37" i="76"/>
  <c r="AW37" i="76"/>
  <c r="AV37" i="76"/>
  <c r="AU37" i="76"/>
  <c r="AQ37" i="76"/>
  <c r="AP37" i="76"/>
  <c r="AO37" i="76"/>
  <c r="AM37" i="76"/>
  <c r="AL37" i="76"/>
  <c r="AK37" i="76"/>
  <c r="AI37" i="76"/>
  <c r="AH37" i="76"/>
  <c r="AG37" i="76"/>
  <c r="AA37" i="76"/>
  <c r="Z37" i="76"/>
  <c r="Y37" i="76"/>
  <c r="W37" i="76"/>
  <c r="V37" i="76"/>
  <c r="U37" i="76"/>
  <c r="S37" i="76"/>
  <c r="R37" i="76"/>
  <c r="Q37" i="76"/>
  <c r="M37" i="76"/>
  <c r="L37" i="76"/>
  <c r="K37" i="76"/>
  <c r="I37" i="76"/>
  <c r="H37" i="76"/>
  <c r="G37" i="76"/>
  <c r="E37" i="76"/>
  <c r="D37" i="76"/>
  <c r="C37" i="76"/>
  <c r="E125" i="77"/>
  <c r="I29" i="78" s="1"/>
  <c r="E129" i="77"/>
  <c r="I33" i="78" s="1"/>
  <c r="E130" i="77"/>
  <c r="I34" i="78" s="1"/>
  <c r="C132" i="77"/>
  <c r="G36" i="78" s="1"/>
  <c r="D132" i="77"/>
  <c r="H36" i="78" s="1"/>
  <c r="L36" i="78" s="1"/>
  <c r="E132" i="77"/>
  <c r="I36" i="78" s="1"/>
  <c r="I33" i="77"/>
  <c r="M33" i="77"/>
  <c r="L33" i="77"/>
  <c r="K33" i="77"/>
  <c r="E122" i="77"/>
  <c r="I26" i="78" s="1"/>
  <c r="E113" i="77"/>
  <c r="I17" i="78" s="1"/>
  <c r="M36" i="78" l="1"/>
  <c r="K36" i="78"/>
  <c r="G33" i="39"/>
  <c r="E126" i="77" l="1"/>
  <c r="I30" i="78" s="1"/>
  <c r="H35" i="78"/>
  <c r="G35" i="78"/>
  <c r="E35" i="78"/>
  <c r="D35" i="78"/>
  <c r="C35" i="78"/>
  <c r="H34" i="78"/>
  <c r="G34" i="78"/>
  <c r="E34" i="78"/>
  <c r="M34" i="78" s="1"/>
  <c r="D34" i="78"/>
  <c r="C34" i="78"/>
  <c r="H33" i="78"/>
  <c r="G33" i="78"/>
  <c r="E33" i="78"/>
  <c r="M33" i="78" s="1"/>
  <c r="D33" i="78"/>
  <c r="C33" i="78"/>
  <c r="E32" i="78"/>
  <c r="D32" i="78"/>
  <c r="C32" i="78"/>
  <c r="E31" i="78"/>
  <c r="D31" i="78"/>
  <c r="C31" i="78"/>
  <c r="H30" i="78"/>
  <c r="G30" i="78"/>
  <c r="E30" i="78"/>
  <c r="M30" i="78" s="1"/>
  <c r="D30" i="78"/>
  <c r="C30" i="78"/>
  <c r="H29" i="78"/>
  <c r="G29" i="78"/>
  <c r="E29" i="78"/>
  <c r="M29" i="78" s="1"/>
  <c r="D29" i="78"/>
  <c r="C29" i="78"/>
  <c r="H28" i="78"/>
  <c r="G28" i="78"/>
  <c r="E28" i="78"/>
  <c r="D28" i="78"/>
  <c r="C28" i="78"/>
  <c r="H27" i="78"/>
  <c r="G27" i="78"/>
  <c r="E27" i="78"/>
  <c r="D27" i="78"/>
  <c r="C27" i="78"/>
  <c r="H26" i="78"/>
  <c r="G26" i="78"/>
  <c r="E26" i="78"/>
  <c r="M26" i="78" s="1"/>
  <c r="D26" i="78"/>
  <c r="C26" i="78"/>
  <c r="H25" i="78"/>
  <c r="G25" i="78"/>
  <c r="E25" i="78"/>
  <c r="D25" i="78"/>
  <c r="C25" i="78"/>
  <c r="H23" i="78"/>
  <c r="G23" i="78"/>
  <c r="E23" i="78"/>
  <c r="D23" i="78"/>
  <c r="C23" i="78"/>
  <c r="H22" i="78"/>
  <c r="G22" i="78"/>
  <c r="E22" i="78"/>
  <c r="D22" i="78"/>
  <c r="C22" i="78"/>
  <c r="H21" i="78"/>
  <c r="G21" i="78"/>
  <c r="E21" i="78"/>
  <c r="D21" i="78"/>
  <c r="C21" i="78"/>
  <c r="H20" i="78"/>
  <c r="G20" i="78"/>
  <c r="E20" i="78"/>
  <c r="D20" i="78"/>
  <c r="C20" i="78"/>
  <c r="H19" i="78"/>
  <c r="G19" i="78"/>
  <c r="E19" i="78"/>
  <c r="D19" i="78"/>
  <c r="C19" i="78"/>
  <c r="H18" i="78"/>
  <c r="G18" i="78"/>
  <c r="E18" i="78"/>
  <c r="D18" i="78"/>
  <c r="C18" i="78"/>
  <c r="H17" i="78"/>
  <c r="G17" i="78"/>
  <c r="E17" i="78"/>
  <c r="D17" i="78"/>
  <c r="C17" i="78"/>
  <c r="H16" i="78"/>
  <c r="G16" i="78"/>
  <c r="E16" i="78"/>
  <c r="D16" i="78"/>
  <c r="C16" i="78"/>
  <c r="H15" i="78"/>
  <c r="G15" i="78"/>
  <c r="E15" i="78"/>
  <c r="D15" i="78"/>
  <c r="C15" i="78"/>
  <c r="H14" i="78"/>
  <c r="G14" i="78"/>
  <c r="E14" i="78"/>
  <c r="D14" i="78"/>
  <c r="C14" i="78"/>
  <c r="H13" i="78"/>
  <c r="G13" i="78"/>
  <c r="E13" i="78"/>
  <c r="D13" i="78"/>
  <c r="C13" i="78"/>
  <c r="H12" i="78"/>
  <c r="G12" i="78"/>
  <c r="E12" i="78"/>
  <c r="D12" i="78"/>
  <c r="C12" i="78"/>
  <c r="H11" i="78"/>
  <c r="G11" i="78"/>
  <c r="E11" i="78"/>
  <c r="D11" i="78"/>
  <c r="C11" i="78"/>
  <c r="H10" i="78"/>
  <c r="G10" i="78"/>
  <c r="E10" i="78"/>
  <c r="D10" i="78"/>
  <c r="C10" i="78"/>
  <c r="H9" i="78"/>
  <c r="G9" i="78"/>
  <c r="E9" i="78"/>
  <c r="D9" i="78"/>
  <c r="C9" i="78"/>
  <c r="H8" i="78"/>
  <c r="G8" i="78"/>
  <c r="E8" i="78"/>
  <c r="D8" i="78"/>
  <c r="C8" i="78"/>
  <c r="E7" i="78"/>
  <c r="M7" i="78" s="1"/>
  <c r="E6" i="78"/>
  <c r="M6" i="78" s="1"/>
  <c r="E5" i="78"/>
  <c r="M5" i="78" s="1"/>
  <c r="E4" i="78"/>
  <c r="M4" i="78" s="1"/>
  <c r="E131" i="77"/>
  <c r="I35" i="78" s="1"/>
  <c r="D131" i="77"/>
  <c r="C131" i="77"/>
  <c r="D130" i="77"/>
  <c r="C130" i="77"/>
  <c r="D129" i="77"/>
  <c r="C129" i="77"/>
  <c r="E128" i="77"/>
  <c r="I32" i="78" s="1"/>
  <c r="D128" i="77"/>
  <c r="C128" i="77"/>
  <c r="E127" i="77"/>
  <c r="I31" i="78" s="1"/>
  <c r="D127" i="77"/>
  <c r="C127" i="77"/>
  <c r="D126" i="77"/>
  <c r="F126" i="77" s="1"/>
  <c r="C126" i="77"/>
  <c r="D125" i="77"/>
  <c r="C125" i="77"/>
  <c r="E124" i="77"/>
  <c r="I28" i="78" s="1"/>
  <c r="D124" i="77"/>
  <c r="C124" i="77"/>
  <c r="E123" i="77"/>
  <c r="I27" i="78" s="1"/>
  <c r="D123" i="77"/>
  <c r="C123" i="77"/>
  <c r="D122" i="77"/>
  <c r="F122" i="77" s="1"/>
  <c r="C122" i="77"/>
  <c r="E121" i="77"/>
  <c r="D121" i="77"/>
  <c r="C121" i="77"/>
  <c r="E119" i="77"/>
  <c r="I23" i="78" s="1"/>
  <c r="D119" i="77"/>
  <c r="C119" i="77"/>
  <c r="E118" i="77"/>
  <c r="I22" i="78" s="1"/>
  <c r="D118" i="77"/>
  <c r="C118" i="77"/>
  <c r="E117" i="77"/>
  <c r="I21" i="78" s="1"/>
  <c r="D117" i="77"/>
  <c r="C117" i="77"/>
  <c r="E116" i="77"/>
  <c r="I20" i="78" s="1"/>
  <c r="D116" i="77"/>
  <c r="C116" i="77"/>
  <c r="E115" i="77"/>
  <c r="I19" i="78" s="1"/>
  <c r="D115" i="77"/>
  <c r="C115" i="77"/>
  <c r="E114" i="77"/>
  <c r="D114" i="77"/>
  <c r="C114" i="77"/>
  <c r="D113" i="77"/>
  <c r="F113" i="77" s="1"/>
  <c r="C113" i="77"/>
  <c r="E112" i="77"/>
  <c r="I16" i="78" s="1"/>
  <c r="D112" i="77"/>
  <c r="C112" i="77"/>
  <c r="E111" i="77"/>
  <c r="I15" i="78" s="1"/>
  <c r="D111" i="77"/>
  <c r="C111" i="77"/>
  <c r="E110" i="77"/>
  <c r="I14" i="78" s="1"/>
  <c r="D110" i="77"/>
  <c r="C110" i="77"/>
  <c r="E109" i="77"/>
  <c r="I13" i="78" s="1"/>
  <c r="D109" i="77"/>
  <c r="C109" i="77"/>
  <c r="E108" i="77"/>
  <c r="I12" i="78" s="1"/>
  <c r="D108" i="77"/>
  <c r="C108" i="77"/>
  <c r="E107" i="77"/>
  <c r="I11" i="78" s="1"/>
  <c r="D107" i="77"/>
  <c r="C107" i="77"/>
  <c r="E106" i="77"/>
  <c r="D106" i="77"/>
  <c r="C106" i="77"/>
  <c r="E105" i="77"/>
  <c r="I9" i="78" s="1"/>
  <c r="D105" i="77"/>
  <c r="F105" i="77" s="1"/>
  <c r="C105" i="77"/>
  <c r="E104" i="77"/>
  <c r="I8" i="78" s="1"/>
  <c r="D104" i="77"/>
  <c r="C104" i="77"/>
  <c r="M100" i="77"/>
  <c r="L100" i="77"/>
  <c r="K100" i="77"/>
  <c r="I100" i="77"/>
  <c r="J100" i="77" s="1"/>
  <c r="H100" i="77"/>
  <c r="G100" i="77"/>
  <c r="E100" i="77"/>
  <c r="F100" i="77" s="1"/>
  <c r="D100" i="77"/>
  <c r="C100" i="77"/>
  <c r="N93" i="77"/>
  <c r="N88" i="77"/>
  <c r="M87" i="77"/>
  <c r="N87" i="77" s="1"/>
  <c r="L87" i="77"/>
  <c r="K87" i="77"/>
  <c r="I87" i="77"/>
  <c r="H87" i="77"/>
  <c r="G87" i="77"/>
  <c r="E87" i="77"/>
  <c r="D87" i="77"/>
  <c r="C87" i="77"/>
  <c r="N85" i="77"/>
  <c r="N80" i="77"/>
  <c r="N77" i="77"/>
  <c r="N74" i="77"/>
  <c r="M67" i="77"/>
  <c r="L67" i="77"/>
  <c r="K67" i="77"/>
  <c r="I67" i="77"/>
  <c r="J67" i="77" s="1"/>
  <c r="H67" i="77"/>
  <c r="G67" i="77"/>
  <c r="E67" i="77"/>
  <c r="D67" i="77"/>
  <c r="C67" i="77"/>
  <c r="J59" i="77"/>
  <c r="F56" i="77"/>
  <c r="M54" i="77"/>
  <c r="L54" i="77"/>
  <c r="K54" i="77"/>
  <c r="I54" i="77"/>
  <c r="H54" i="77"/>
  <c r="G54" i="77"/>
  <c r="E54" i="77"/>
  <c r="D54" i="77"/>
  <c r="C54" i="77"/>
  <c r="N47" i="77"/>
  <c r="F47" i="77"/>
  <c r="N44" i="77"/>
  <c r="J44" i="77"/>
  <c r="N33" i="77"/>
  <c r="H33" i="77"/>
  <c r="G33" i="77"/>
  <c r="E33" i="77"/>
  <c r="F33" i="77" s="1"/>
  <c r="D33" i="77"/>
  <c r="C33" i="77"/>
  <c r="N31" i="77"/>
  <c r="N30" i="77"/>
  <c r="N29" i="77"/>
  <c r="N25" i="77"/>
  <c r="J24" i="77"/>
  <c r="N23" i="77"/>
  <c r="N22" i="77"/>
  <c r="M20" i="77"/>
  <c r="L20" i="77"/>
  <c r="K20" i="77"/>
  <c r="I20" i="77"/>
  <c r="H20" i="77"/>
  <c r="G20" i="77"/>
  <c r="E20" i="77"/>
  <c r="D20" i="77"/>
  <c r="C20" i="77"/>
  <c r="N18" i="77"/>
  <c r="N17" i="77"/>
  <c r="N14" i="77"/>
  <c r="J13" i="77"/>
  <c r="N12" i="77"/>
  <c r="N10" i="77"/>
  <c r="J10" i="77"/>
  <c r="N9" i="77"/>
  <c r="N7" i="77"/>
  <c r="N5" i="77"/>
  <c r="N4" i="77"/>
  <c r="BB37" i="76"/>
  <c r="AX37" i="76"/>
  <c r="AR37" i="76"/>
  <c r="AN37" i="76"/>
  <c r="AJ37" i="76"/>
  <c r="AB37" i="76"/>
  <c r="M38" i="76"/>
  <c r="N37" i="76"/>
  <c r="F37" i="76"/>
  <c r="BE35" i="76"/>
  <c r="BK35" i="76" s="1"/>
  <c r="BD35" i="76"/>
  <c r="BJ35" i="76" s="1"/>
  <c r="BC35" i="76"/>
  <c r="BI35" i="76" s="1"/>
  <c r="BJ34" i="76"/>
  <c r="BD34" i="76"/>
  <c r="BC34" i="76"/>
  <c r="BI34" i="76" s="1"/>
  <c r="BK33" i="76"/>
  <c r="BJ33" i="76"/>
  <c r="BI33" i="76"/>
  <c r="AX33" i="76"/>
  <c r="AR33" i="76"/>
  <c r="AN33" i="76"/>
  <c r="T33" i="76"/>
  <c r="F33" i="76"/>
  <c r="BE32" i="76"/>
  <c r="BK32" i="76" s="1"/>
  <c r="BD32" i="76"/>
  <c r="BJ32" i="76" s="1"/>
  <c r="BC32" i="76"/>
  <c r="BI32" i="76" s="1"/>
  <c r="BJ31" i="76"/>
  <c r="BI31" i="76"/>
  <c r="BE31" i="76"/>
  <c r="BK31" i="76" s="1"/>
  <c r="BE30" i="76"/>
  <c r="BD30" i="76"/>
  <c r="BD37" i="76" s="1"/>
  <c r="BC30" i="76"/>
  <c r="BL29" i="76"/>
  <c r="BK29" i="76"/>
  <c r="BJ29" i="76"/>
  <c r="BI29" i="76"/>
  <c r="AX29" i="76"/>
  <c r="AJ29" i="76"/>
  <c r="T29" i="76"/>
  <c r="BK28" i="76"/>
  <c r="BJ28" i="76"/>
  <c r="BI28" i="76"/>
  <c r="BL28" i="76" s="1"/>
  <c r="BB28" i="76"/>
  <c r="AX28" i="76"/>
  <c r="AR28" i="76"/>
  <c r="AN28" i="76"/>
  <c r="X28" i="76"/>
  <c r="T28" i="76"/>
  <c r="F28" i="76"/>
  <c r="BK27" i="76"/>
  <c r="BL27" i="76" s="1"/>
  <c r="BJ27" i="76"/>
  <c r="BI27" i="76"/>
  <c r="BF27" i="76"/>
  <c r="BK26" i="76"/>
  <c r="BL26" i="76" s="1"/>
  <c r="BJ26" i="76"/>
  <c r="BI26" i="76"/>
  <c r="BF26" i="76"/>
  <c r="BB26" i="76"/>
  <c r="AX26" i="76"/>
  <c r="AR26" i="76"/>
  <c r="AN26" i="76"/>
  <c r="AJ26" i="76"/>
  <c r="AB26" i="76"/>
  <c r="X26" i="76"/>
  <c r="T26" i="76"/>
  <c r="N26" i="76"/>
  <c r="J26" i="76"/>
  <c r="F26" i="76"/>
  <c r="BK25" i="76"/>
  <c r="BJ25" i="76"/>
  <c r="BI25" i="76"/>
  <c r="AX25" i="76"/>
  <c r="X25" i="76"/>
  <c r="T25" i="76"/>
  <c r="N25" i="76"/>
  <c r="J25" i="76"/>
  <c r="F25" i="76"/>
  <c r="BE24" i="76"/>
  <c r="BF24" i="76" s="1"/>
  <c r="BD24" i="76"/>
  <c r="BC24" i="76"/>
  <c r="BA24" i="76"/>
  <c r="BB24" i="76" s="1"/>
  <c r="AZ24" i="76"/>
  <c r="AZ38" i="76" s="1"/>
  <c r="AY24" i="76"/>
  <c r="AY38" i="76" s="1"/>
  <c r="AW24" i="76"/>
  <c r="AV24" i="76"/>
  <c r="AX24" i="76" s="1"/>
  <c r="AU24" i="76"/>
  <c r="AU38" i="76" s="1"/>
  <c r="AQ24" i="76"/>
  <c r="AQ38" i="76" s="1"/>
  <c r="AP24" i="76"/>
  <c r="AO24" i="76"/>
  <c r="AO38" i="76" s="1"/>
  <c r="AM24" i="76"/>
  <c r="AL24" i="76"/>
  <c r="AL38" i="76" s="1"/>
  <c r="AK24" i="76"/>
  <c r="AK38" i="76" s="1"/>
  <c r="AI24" i="76"/>
  <c r="AH24" i="76"/>
  <c r="AJ24" i="76" s="1"/>
  <c r="AG24" i="76"/>
  <c r="AG38" i="76" s="1"/>
  <c r="AA24" i="76"/>
  <c r="AB24" i="76" s="1"/>
  <c r="Z24" i="76"/>
  <c r="Y24" i="76"/>
  <c r="Y38" i="76" s="1"/>
  <c r="W24" i="76"/>
  <c r="X24" i="76" s="1"/>
  <c r="V24" i="76"/>
  <c r="V38" i="76" s="1"/>
  <c r="U24" i="76"/>
  <c r="U38" i="76" s="1"/>
  <c r="S24" i="76"/>
  <c r="T24" i="76" s="1"/>
  <c r="R24" i="76"/>
  <c r="R38" i="76" s="1"/>
  <c r="Q24" i="76"/>
  <c r="Q38" i="76" s="1"/>
  <c r="M24" i="76"/>
  <c r="N24" i="76" s="1"/>
  <c r="L24" i="76"/>
  <c r="L38" i="76" s="1"/>
  <c r="K24" i="76"/>
  <c r="K38" i="76" s="1"/>
  <c r="I24" i="76"/>
  <c r="H24" i="76"/>
  <c r="H38" i="76" s="1"/>
  <c r="G24" i="76"/>
  <c r="G38" i="76" s="1"/>
  <c r="E24" i="76"/>
  <c r="D24" i="76"/>
  <c r="D38" i="76" s="1"/>
  <c r="C24" i="76"/>
  <c r="C38" i="76" s="1"/>
  <c r="BK23" i="76"/>
  <c r="BJ23" i="76"/>
  <c r="BI23" i="76"/>
  <c r="BK22" i="76"/>
  <c r="BJ22" i="76"/>
  <c r="BI22" i="76"/>
  <c r="BK21" i="76"/>
  <c r="BJ21" i="76"/>
  <c r="BI21" i="76"/>
  <c r="BK20" i="76"/>
  <c r="BJ20" i="76"/>
  <c r="BI20" i="76"/>
  <c r="BK19" i="76"/>
  <c r="BJ19" i="76"/>
  <c r="BI19" i="76"/>
  <c r="BK18" i="76"/>
  <c r="BJ18" i="76"/>
  <c r="BI18" i="76"/>
  <c r="AX18" i="76"/>
  <c r="AR18" i="76"/>
  <c r="AN18" i="76"/>
  <c r="AB18" i="76"/>
  <c r="X18" i="76"/>
  <c r="T18" i="76"/>
  <c r="N18" i="76"/>
  <c r="J18" i="76"/>
  <c r="F18" i="76"/>
  <c r="BK17" i="76"/>
  <c r="BJ17" i="76"/>
  <c r="BI17" i="76"/>
  <c r="BF17" i="76"/>
  <c r="AX17" i="76"/>
  <c r="AN17" i="76"/>
  <c r="T17" i="76"/>
  <c r="N17" i="76"/>
  <c r="J17" i="76"/>
  <c r="BK16" i="76"/>
  <c r="BJ16" i="76"/>
  <c r="BI16" i="76"/>
  <c r="BK15" i="76"/>
  <c r="BJ15" i="76"/>
  <c r="BI15" i="76"/>
  <c r="BK14" i="76"/>
  <c r="BJ14" i="76"/>
  <c r="BI14" i="76"/>
  <c r="BF14" i="76"/>
  <c r="BB14" i="76"/>
  <c r="AX14" i="76"/>
  <c r="AR14" i="76"/>
  <c r="AN14" i="76"/>
  <c r="AJ14" i="76"/>
  <c r="AB14" i="76"/>
  <c r="X14" i="76"/>
  <c r="T14" i="76"/>
  <c r="N14" i="76"/>
  <c r="J14" i="76"/>
  <c r="F14" i="76"/>
  <c r="BK13" i="76"/>
  <c r="BL13" i="76" s="1"/>
  <c r="BJ13" i="76"/>
  <c r="BI13" i="76"/>
  <c r="AX13" i="76"/>
  <c r="AR13" i="76"/>
  <c r="X13" i="76"/>
  <c r="T13" i="76"/>
  <c r="N13" i="76"/>
  <c r="J13" i="76"/>
  <c r="F13" i="76"/>
  <c r="BK12" i="76"/>
  <c r="BJ12" i="76"/>
  <c r="BI12" i="76"/>
  <c r="BF12" i="76"/>
  <c r="BB12" i="76"/>
  <c r="AX12" i="76"/>
  <c r="AR12" i="76"/>
  <c r="AN12" i="76"/>
  <c r="AJ12" i="76"/>
  <c r="AB12" i="76"/>
  <c r="X12" i="76"/>
  <c r="T12" i="76"/>
  <c r="N12" i="76"/>
  <c r="J12" i="76"/>
  <c r="F12" i="76"/>
  <c r="BK11" i="76"/>
  <c r="BJ11" i="76"/>
  <c r="BI11" i="76"/>
  <c r="AX11" i="76"/>
  <c r="AR11" i="76"/>
  <c r="AN11" i="76"/>
  <c r="X11" i="76"/>
  <c r="T11" i="76"/>
  <c r="J11" i="76"/>
  <c r="F11" i="76"/>
  <c r="BK10" i="76"/>
  <c r="BJ10" i="76"/>
  <c r="BI10" i="76"/>
  <c r="BK9" i="76"/>
  <c r="BJ9" i="76"/>
  <c r="BI9" i="76"/>
  <c r="BF9" i="76"/>
  <c r="BB9" i="76"/>
  <c r="AX9" i="76"/>
  <c r="AR9" i="76"/>
  <c r="AN9" i="76"/>
  <c r="AJ9" i="76"/>
  <c r="AB9" i="76"/>
  <c r="X9" i="76"/>
  <c r="T9" i="76"/>
  <c r="N9" i="76"/>
  <c r="J9" i="76"/>
  <c r="F9" i="76"/>
  <c r="BK8" i="76"/>
  <c r="BL8" i="76" s="1"/>
  <c r="BJ8" i="76"/>
  <c r="BJ24" i="76" s="1"/>
  <c r="BI8" i="76"/>
  <c r="BF8" i="76"/>
  <c r="BB8" i="76"/>
  <c r="AX8" i="76"/>
  <c r="AR8" i="76"/>
  <c r="X8" i="76"/>
  <c r="T8" i="76"/>
  <c r="N8" i="76"/>
  <c r="J8" i="76"/>
  <c r="F8" i="76"/>
  <c r="BK7" i="76"/>
  <c r="BK6" i="76"/>
  <c r="BK5" i="76"/>
  <c r="BK4" i="76"/>
  <c r="F24" i="76" l="1"/>
  <c r="BC37" i="76"/>
  <c r="F114" i="77"/>
  <c r="I18" i="78"/>
  <c r="F117" i="77"/>
  <c r="M31" i="78"/>
  <c r="AA38" i="76"/>
  <c r="BD38" i="76"/>
  <c r="BL33" i="76"/>
  <c r="AH38" i="76"/>
  <c r="J54" i="77"/>
  <c r="F106" i="77"/>
  <c r="I10" i="78"/>
  <c r="M28" i="78"/>
  <c r="BL12" i="76"/>
  <c r="BL17" i="76"/>
  <c r="BL25" i="76"/>
  <c r="BE37" i="76"/>
  <c r="S38" i="76"/>
  <c r="E133" i="77"/>
  <c r="I25" i="78"/>
  <c r="I37" i="78" s="1"/>
  <c r="BL11" i="76"/>
  <c r="BL14" i="76"/>
  <c r="J24" i="76"/>
  <c r="BK30" i="76"/>
  <c r="F107" i="77"/>
  <c r="BI24" i="76"/>
  <c r="I38" i="76"/>
  <c r="W38" i="76"/>
  <c r="X38" i="76" s="1"/>
  <c r="M27" i="78"/>
  <c r="M35" i="78"/>
  <c r="BL18" i="76"/>
  <c r="AN24" i="76"/>
  <c r="M32" i="78"/>
  <c r="BL9" i="76"/>
  <c r="AV38" i="76"/>
  <c r="L9" i="78"/>
  <c r="L15" i="78"/>
  <c r="L21" i="78"/>
  <c r="J21" i="78"/>
  <c r="L23" i="78"/>
  <c r="K33" i="78"/>
  <c r="M18" i="78"/>
  <c r="L35" i="78"/>
  <c r="J8" i="78"/>
  <c r="L12" i="78"/>
  <c r="L14" i="78"/>
  <c r="F33" i="78"/>
  <c r="K34" i="78"/>
  <c r="K9" i="78"/>
  <c r="K11" i="78"/>
  <c r="M12" i="78"/>
  <c r="M14" i="78"/>
  <c r="J9" i="78"/>
  <c r="L13" i="78"/>
  <c r="F17" i="78"/>
  <c r="M17" i="78"/>
  <c r="G37" i="78"/>
  <c r="K27" i="78"/>
  <c r="K29" i="78"/>
  <c r="L31" i="78"/>
  <c r="J33" i="78"/>
  <c r="L10" i="78"/>
  <c r="L33" i="78"/>
  <c r="N33" i="78" s="1"/>
  <c r="F11" i="78"/>
  <c r="K12" i="78"/>
  <c r="K14" i="78"/>
  <c r="K20" i="78"/>
  <c r="M21" i="78"/>
  <c r="M23" i="78"/>
  <c r="C37" i="78"/>
  <c r="L27" i="78"/>
  <c r="L29" i="78"/>
  <c r="K32" i="78"/>
  <c r="K35" i="78"/>
  <c r="M10" i="78"/>
  <c r="K17" i="78"/>
  <c r="L20" i="78"/>
  <c r="F18" i="78"/>
  <c r="L19" i="78"/>
  <c r="M20" i="78"/>
  <c r="M22" i="78"/>
  <c r="K23" i="78"/>
  <c r="L34" i="78"/>
  <c r="N34" i="78" s="1"/>
  <c r="J34" i="78"/>
  <c r="N38" i="76"/>
  <c r="F9" i="78"/>
  <c r="D24" i="78"/>
  <c r="E24" i="78"/>
  <c r="F8" i="78"/>
  <c r="K16" i="78"/>
  <c r="K26" i="78"/>
  <c r="K28" i="78"/>
  <c r="K30" i="78"/>
  <c r="L32" i="78"/>
  <c r="L16" i="78"/>
  <c r="L26" i="78"/>
  <c r="N26" i="78" s="1"/>
  <c r="L28" i="78"/>
  <c r="L30" i="78"/>
  <c r="J14" i="78"/>
  <c r="J16" i="78"/>
  <c r="K18" i="78"/>
  <c r="J26" i="78"/>
  <c r="J28" i="78"/>
  <c r="C24" i="78"/>
  <c r="I24" i="78"/>
  <c r="L11" i="78"/>
  <c r="K13" i="78"/>
  <c r="K15" i="78"/>
  <c r="L18" i="78"/>
  <c r="K22" i="78"/>
  <c r="J35" i="78"/>
  <c r="L22" i="78"/>
  <c r="D37" i="78"/>
  <c r="K8" i="78"/>
  <c r="M9" i="78"/>
  <c r="M13" i="78"/>
  <c r="M15" i="78"/>
  <c r="K31" i="78"/>
  <c r="L8" i="78"/>
  <c r="K10" i="78"/>
  <c r="H24" i="78"/>
  <c r="G24" i="78"/>
  <c r="M8" i="78"/>
  <c r="J11" i="78"/>
  <c r="M19" i="78"/>
  <c r="H37" i="78"/>
  <c r="M11" i="78"/>
  <c r="J13" i="78"/>
  <c r="L17" i="78"/>
  <c r="K19" i="78"/>
  <c r="K21" i="78"/>
  <c r="J22" i="78"/>
  <c r="J27" i="78"/>
  <c r="J29" i="78"/>
  <c r="J30" i="78"/>
  <c r="J20" i="77"/>
  <c r="F67" i="77"/>
  <c r="F54" i="77"/>
  <c r="F131" i="77"/>
  <c r="N20" i="77"/>
  <c r="F123" i="77"/>
  <c r="F118" i="77"/>
  <c r="N54" i="77"/>
  <c r="N100" i="77"/>
  <c r="F130" i="77"/>
  <c r="F109" i="77"/>
  <c r="E120" i="77"/>
  <c r="F120" i="77" s="1"/>
  <c r="F124" i="77"/>
  <c r="C120" i="77"/>
  <c r="C133" i="77"/>
  <c r="D120" i="77"/>
  <c r="D133" i="77"/>
  <c r="F104" i="77"/>
  <c r="F112" i="77"/>
  <c r="F125" i="77"/>
  <c r="F129" i="77"/>
  <c r="F25" i="78"/>
  <c r="F26" i="78"/>
  <c r="F27" i="78"/>
  <c r="F28" i="78"/>
  <c r="F29" i="78"/>
  <c r="F13" i="78"/>
  <c r="F14" i="78"/>
  <c r="J17" i="78"/>
  <c r="J18" i="78"/>
  <c r="F12" i="78"/>
  <c r="J25" i="78"/>
  <c r="E37" i="78"/>
  <c r="K25" i="78"/>
  <c r="M16" i="78"/>
  <c r="L25" i="78"/>
  <c r="F110" i="77"/>
  <c r="F121" i="77"/>
  <c r="BF37" i="76"/>
  <c r="BE38" i="76"/>
  <c r="J38" i="76"/>
  <c r="BC38" i="76"/>
  <c r="BI38" i="76" s="1"/>
  <c r="BI37" i="76"/>
  <c r="AW38" i="76"/>
  <c r="AX38" i="76" s="1"/>
  <c r="BK37" i="76"/>
  <c r="AI38" i="76"/>
  <c r="AJ38" i="76" s="1"/>
  <c r="T37" i="76"/>
  <c r="BI30" i="76"/>
  <c r="BJ30" i="76"/>
  <c r="BJ37" i="76" s="1"/>
  <c r="BJ38" i="76" s="1"/>
  <c r="AM38" i="76"/>
  <c r="AN38" i="76" s="1"/>
  <c r="BA38" i="76"/>
  <c r="BB38" i="76" s="1"/>
  <c r="E38" i="76"/>
  <c r="F38" i="76" s="1"/>
  <c r="AR24" i="76"/>
  <c r="J37" i="76"/>
  <c r="X37" i="76"/>
  <c r="AP38" i="76"/>
  <c r="AR38" i="76" s="1"/>
  <c r="BK24" i="76"/>
  <c r="BL24" i="76" s="1"/>
  <c r="Z38" i="76"/>
  <c r="H27" i="70"/>
  <c r="F133" i="77" l="1"/>
  <c r="M37" i="78"/>
  <c r="AB38" i="76"/>
  <c r="M25" i="78"/>
  <c r="BF38" i="76"/>
  <c r="N35" i="78"/>
  <c r="N25" i="78"/>
  <c r="N21" i="78"/>
  <c r="N12" i="78"/>
  <c r="N14" i="78"/>
  <c r="N17" i="78"/>
  <c r="N16" i="78"/>
  <c r="F24" i="78"/>
  <c r="N27" i="78"/>
  <c r="N9" i="78"/>
  <c r="C38" i="78"/>
  <c r="N8" i="78"/>
  <c r="N29" i="78"/>
  <c r="K37" i="78"/>
  <c r="N13" i="78"/>
  <c r="N18" i="78"/>
  <c r="N11" i="78"/>
  <c r="N22" i="78"/>
  <c r="N28" i="78"/>
  <c r="H38" i="78"/>
  <c r="G38" i="78"/>
  <c r="L24" i="78"/>
  <c r="L37" i="78"/>
  <c r="K24" i="78"/>
  <c r="I38" i="78"/>
  <c r="D38" i="78"/>
  <c r="J24" i="78"/>
  <c r="J37" i="78"/>
  <c r="N30" i="78"/>
  <c r="F37" i="78"/>
  <c r="E38" i="78"/>
  <c r="M24" i="78"/>
  <c r="BK38" i="76"/>
  <c r="BL38" i="76" s="1"/>
  <c r="BL37" i="76"/>
  <c r="H33" i="70"/>
  <c r="L38" i="78" l="1"/>
  <c r="F38" i="78"/>
  <c r="K38" i="78"/>
  <c r="N24" i="78"/>
  <c r="M38" i="78"/>
  <c r="N37" i="78"/>
  <c r="U19" i="82"/>
  <c r="U18" i="82"/>
  <c r="U17" i="82"/>
  <c r="U16" i="82"/>
  <c r="U15" i="82"/>
  <c r="U13" i="82"/>
  <c r="U12" i="82"/>
  <c r="U11" i="82"/>
  <c r="U10" i="82"/>
  <c r="U9" i="82"/>
  <c r="U8" i="82"/>
  <c r="U7" i="82"/>
  <c r="U6" i="82"/>
  <c r="U5" i="82"/>
  <c r="U4" i="82"/>
  <c r="N38" i="78" l="1"/>
  <c r="Q19" i="82"/>
  <c r="Q18" i="82"/>
  <c r="Q17" i="82"/>
  <c r="Q16" i="82"/>
  <c r="Q15" i="82"/>
  <c r="Q13" i="82"/>
  <c r="Q12" i="82"/>
  <c r="Q11" i="82"/>
  <c r="Q10" i="82"/>
  <c r="Q9" i="82"/>
  <c r="Q8" i="82"/>
  <c r="Q7" i="82"/>
  <c r="Q6" i="82"/>
  <c r="Q5" i="82"/>
  <c r="Q4" i="82"/>
  <c r="G5" i="39" l="1"/>
  <c r="K28" i="92" l="1"/>
  <c r="M4" i="83" l="1"/>
  <c r="I11" i="83"/>
  <c r="I10" i="83"/>
  <c r="I9" i="83"/>
  <c r="I8" i="83"/>
  <c r="I7" i="83"/>
  <c r="I6" i="83"/>
  <c r="I5" i="83"/>
  <c r="P14" i="82"/>
  <c r="P20" i="82" s="1"/>
  <c r="O14" i="82"/>
  <c r="O20" i="82" s="1"/>
  <c r="N14" i="82"/>
  <c r="N20" i="82" s="1"/>
  <c r="F76" i="92"/>
  <c r="E76" i="92"/>
  <c r="D76" i="92"/>
  <c r="O75" i="92"/>
  <c r="G75" i="92"/>
  <c r="O74" i="92"/>
  <c r="P74" i="92" s="1"/>
  <c r="G74" i="92"/>
  <c r="K76" i="92"/>
  <c r="G73" i="92"/>
  <c r="N72" i="92"/>
  <c r="M72" i="92"/>
  <c r="L72" i="92"/>
  <c r="J72" i="92"/>
  <c r="I72" i="92"/>
  <c r="H72" i="92"/>
  <c r="F72" i="92"/>
  <c r="E72" i="92"/>
  <c r="D72" i="92"/>
  <c r="O71" i="92"/>
  <c r="K71" i="92"/>
  <c r="G71" i="92"/>
  <c r="O70" i="92"/>
  <c r="K70" i="92"/>
  <c r="P70" i="92" s="1"/>
  <c r="G70" i="92"/>
  <c r="O69" i="92"/>
  <c r="K69" i="92"/>
  <c r="G69" i="92"/>
  <c r="O68" i="92"/>
  <c r="K68" i="92"/>
  <c r="G68" i="92"/>
  <c r="O67" i="92"/>
  <c r="K67" i="92"/>
  <c r="G67" i="92"/>
  <c r="O66" i="92"/>
  <c r="K66" i="92"/>
  <c r="G66" i="92"/>
  <c r="O65" i="92"/>
  <c r="K65" i="92"/>
  <c r="G65" i="92"/>
  <c r="O64" i="92"/>
  <c r="K64" i="92"/>
  <c r="G64" i="92"/>
  <c r="O63" i="92"/>
  <c r="K63" i="92"/>
  <c r="G63" i="92"/>
  <c r="O62" i="92"/>
  <c r="K62" i="92"/>
  <c r="G62" i="92"/>
  <c r="N58" i="92"/>
  <c r="M58" i="92"/>
  <c r="L58" i="92"/>
  <c r="J58" i="92"/>
  <c r="I58" i="92"/>
  <c r="H58" i="92"/>
  <c r="F58" i="92"/>
  <c r="E58" i="92"/>
  <c r="D58" i="92"/>
  <c r="O57" i="92"/>
  <c r="K57" i="92"/>
  <c r="G57" i="92"/>
  <c r="O56" i="92"/>
  <c r="K56" i="92"/>
  <c r="G56" i="92"/>
  <c r="O55" i="92"/>
  <c r="K55" i="92"/>
  <c r="G55" i="92"/>
  <c r="O54" i="92"/>
  <c r="K54" i="92"/>
  <c r="G54" i="92"/>
  <c r="O53" i="92"/>
  <c r="K53" i="92"/>
  <c r="G53" i="92"/>
  <c r="N52" i="92"/>
  <c r="M52" i="92"/>
  <c r="J52" i="92"/>
  <c r="I52" i="92"/>
  <c r="H52" i="92"/>
  <c r="F52" i="92"/>
  <c r="E52" i="92"/>
  <c r="D52" i="92"/>
  <c r="O51" i="92"/>
  <c r="K51" i="92"/>
  <c r="G51" i="92"/>
  <c r="K50" i="92"/>
  <c r="G50" i="92"/>
  <c r="O49" i="92"/>
  <c r="K49" i="92"/>
  <c r="G49" i="92"/>
  <c r="O48" i="92"/>
  <c r="K48" i="92"/>
  <c r="G48" i="92"/>
  <c r="O47" i="92"/>
  <c r="K47" i="92"/>
  <c r="G47" i="92"/>
  <c r="N46" i="92"/>
  <c r="M46" i="92"/>
  <c r="L46" i="92"/>
  <c r="J46" i="92"/>
  <c r="I46" i="92"/>
  <c r="H46" i="92"/>
  <c r="F46" i="92"/>
  <c r="E46" i="92"/>
  <c r="D46" i="92"/>
  <c r="O45" i="92"/>
  <c r="K45" i="92"/>
  <c r="G45" i="92"/>
  <c r="O44" i="92"/>
  <c r="K44" i="92"/>
  <c r="G44" i="92"/>
  <c r="O43" i="92"/>
  <c r="K43" i="92"/>
  <c r="G43" i="92"/>
  <c r="O42" i="92"/>
  <c r="K42" i="92"/>
  <c r="G42" i="92"/>
  <c r="O41" i="92"/>
  <c r="K41" i="92"/>
  <c r="G41" i="92"/>
  <c r="O40" i="92"/>
  <c r="K40" i="92"/>
  <c r="G40" i="92"/>
  <c r="G46" i="92" s="1"/>
  <c r="O39" i="92"/>
  <c r="K39" i="92"/>
  <c r="O38" i="92"/>
  <c r="K38" i="92"/>
  <c r="G38" i="92"/>
  <c r="N37" i="92"/>
  <c r="L37" i="92"/>
  <c r="J37" i="92"/>
  <c r="I37" i="92"/>
  <c r="H37" i="92"/>
  <c r="F37" i="92"/>
  <c r="E37" i="92"/>
  <c r="D37" i="92"/>
  <c r="O36" i="92"/>
  <c r="K36" i="92"/>
  <c r="G36" i="92"/>
  <c r="O35" i="92"/>
  <c r="K35" i="92"/>
  <c r="G35" i="92"/>
  <c r="K34" i="92"/>
  <c r="G34" i="92"/>
  <c r="O33" i="92"/>
  <c r="O37" i="92" s="1"/>
  <c r="K33" i="92"/>
  <c r="G33" i="92"/>
  <c r="N29" i="92"/>
  <c r="M29" i="92"/>
  <c r="J29" i="92"/>
  <c r="I29" i="92"/>
  <c r="H29" i="92"/>
  <c r="F29" i="92"/>
  <c r="E29" i="92"/>
  <c r="D29" i="92"/>
  <c r="O28" i="92"/>
  <c r="P28" i="92" s="1"/>
  <c r="G28" i="92"/>
  <c r="O27" i="92"/>
  <c r="K27" i="92"/>
  <c r="G27" i="92"/>
  <c r="O26" i="92"/>
  <c r="K26" i="92"/>
  <c r="O25" i="92"/>
  <c r="K25" i="92"/>
  <c r="G25" i="92"/>
  <c r="O24" i="92"/>
  <c r="K24" i="92"/>
  <c r="G24" i="92"/>
  <c r="O23" i="92"/>
  <c r="K23" i="92"/>
  <c r="O22" i="92"/>
  <c r="K22" i="92"/>
  <c r="G22" i="92"/>
  <c r="O21" i="92"/>
  <c r="K21" i="92"/>
  <c r="O20" i="92"/>
  <c r="K20" i="92"/>
  <c r="G20" i="92"/>
  <c r="N19" i="92"/>
  <c r="M19" i="92"/>
  <c r="L19" i="92"/>
  <c r="J19" i="92"/>
  <c r="I19" i="92"/>
  <c r="H19" i="92"/>
  <c r="F19" i="92"/>
  <c r="E19" i="92"/>
  <c r="D19" i="92"/>
  <c r="O18" i="92"/>
  <c r="K18" i="92"/>
  <c r="G18" i="92"/>
  <c r="K17" i="92"/>
  <c r="P17" i="92" s="1"/>
  <c r="G17" i="92"/>
  <c r="O16" i="92"/>
  <c r="K16" i="92"/>
  <c r="G16" i="92"/>
  <c r="O15" i="92"/>
  <c r="K15" i="92"/>
  <c r="G15" i="92"/>
  <c r="O14" i="92"/>
  <c r="K14" i="92"/>
  <c r="G14" i="92"/>
  <c r="N13" i="92"/>
  <c r="O13" i="92" s="1"/>
  <c r="J13" i="92"/>
  <c r="I13" i="92"/>
  <c r="F13" i="92"/>
  <c r="E13" i="92"/>
  <c r="D13" i="92"/>
  <c r="O12" i="92"/>
  <c r="K12" i="92"/>
  <c r="G12" i="92"/>
  <c r="O11" i="92"/>
  <c r="K11" i="92"/>
  <c r="G11" i="92"/>
  <c r="K9" i="92"/>
  <c r="K13" i="92" s="1"/>
  <c r="G9" i="92"/>
  <c r="N8" i="92"/>
  <c r="M8" i="92"/>
  <c r="L8" i="92"/>
  <c r="J8" i="92"/>
  <c r="I8" i="92"/>
  <c r="H8" i="92"/>
  <c r="H77" i="92" s="1"/>
  <c r="F8" i="92"/>
  <c r="E8" i="92"/>
  <c r="D8" i="92"/>
  <c r="O7" i="92"/>
  <c r="K7" i="92"/>
  <c r="G7" i="92"/>
  <c r="O6" i="92"/>
  <c r="K6" i="92"/>
  <c r="G6" i="92"/>
  <c r="O5" i="92"/>
  <c r="K5" i="92"/>
  <c r="G5" i="92"/>
  <c r="G19" i="92" l="1"/>
  <c r="I77" i="92"/>
  <c r="J77" i="92"/>
  <c r="G37" i="92"/>
  <c r="L77" i="92"/>
  <c r="G29" i="92"/>
  <c r="G76" i="92"/>
  <c r="M77" i="92"/>
  <c r="G72" i="92"/>
  <c r="G13" i="92"/>
  <c r="P66" i="92"/>
  <c r="P64" i="92"/>
  <c r="P51" i="92"/>
  <c r="P44" i="92"/>
  <c r="Q14" i="82"/>
  <c r="Q20" i="82" s="1"/>
  <c r="P75" i="92"/>
  <c r="P69" i="92"/>
  <c r="K72" i="92"/>
  <c r="P57" i="92"/>
  <c r="K58" i="92"/>
  <c r="K52" i="92"/>
  <c r="P34" i="92"/>
  <c r="P21" i="92"/>
  <c r="P23" i="92"/>
  <c r="O8" i="92"/>
  <c r="K8" i="92"/>
  <c r="K19" i="92"/>
  <c r="P18" i="92"/>
  <c r="P67" i="92"/>
  <c r="P25" i="92"/>
  <c r="P41" i="92"/>
  <c r="P42" i="92"/>
  <c r="K37" i="92"/>
  <c r="P36" i="92"/>
  <c r="P43" i="92"/>
  <c r="O19" i="92"/>
  <c r="P38" i="92"/>
  <c r="P7" i="92"/>
  <c r="K46" i="92"/>
  <c r="F77" i="92"/>
  <c r="O46" i="92"/>
  <c r="P63" i="92"/>
  <c r="P9" i="92"/>
  <c r="P15" i="92"/>
  <c r="P56" i="92"/>
  <c r="P65" i="92"/>
  <c r="P6" i="92"/>
  <c r="P24" i="92"/>
  <c r="D77" i="92"/>
  <c r="E77" i="92"/>
  <c r="P68" i="92"/>
  <c r="P26" i="92"/>
  <c r="P62" i="92"/>
  <c r="O58" i="92"/>
  <c r="N77" i="92"/>
  <c r="P49" i="92"/>
  <c r="P12" i="92"/>
  <c r="P39" i="92"/>
  <c r="P35" i="92"/>
  <c r="P71" i="92"/>
  <c r="P55" i="92"/>
  <c r="P11" i="92"/>
  <c r="P16" i="92"/>
  <c r="O29" i="92"/>
  <c r="P45" i="92"/>
  <c r="P27" i="92"/>
  <c r="G58" i="92"/>
  <c r="G8" i="92"/>
  <c r="G52" i="92"/>
  <c r="P5" i="92"/>
  <c r="K29" i="92"/>
  <c r="O76" i="92"/>
  <c r="P76" i="92" s="1"/>
  <c r="P40" i="92"/>
  <c r="P22" i="92"/>
  <c r="P47" i="92"/>
  <c r="O72" i="92"/>
  <c r="P54" i="92"/>
  <c r="P14" i="92"/>
  <c r="P53" i="92"/>
  <c r="K77" i="92" l="1"/>
  <c r="P72" i="92"/>
  <c r="P13" i="92"/>
  <c r="P58" i="92"/>
  <c r="P37" i="92"/>
  <c r="P19" i="92"/>
  <c r="P8" i="92"/>
  <c r="P46" i="92"/>
  <c r="P29" i="92"/>
  <c r="G77" i="92"/>
  <c r="M6" i="83"/>
  <c r="M7" i="83"/>
  <c r="M8" i="83"/>
  <c r="M9" i="83"/>
  <c r="M10" i="83"/>
  <c r="M11" i="83"/>
  <c r="M5" i="83"/>
  <c r="H22" i="70" l="1"/>
  <c r="N21" i="70"/>
  <c r="G20" i="70"/>
  <c r="N8" i="70"/>
  <c r="G6" i="70"/>
  <c r="G5" i="70"/>
  <c r="H5" i="70"/>
  <c r="K5" i="70"/>
  <c r="G24" i="39" l="1"/>
  <c r="G10" i="39" l="1"/>
  <c r="D13" i="72" l="1"/>
  <c r="C13" i="72"/>
  <c r="B13" i="72"/>
  <c r="E12" i="72"/>
  <c r="E11" i="72"/>
  <c r="E10" i="72"/>
  <c r="D9" i="72"/>
  <c r="C9" i="72"/>
  <c r="B9" i="72"/>
  <c r="E8" i="72"/>
  <c r="E7" i="72"/>
  <c r="D6" i="72"/>
  <c r="D14" i="72" s="1"/>
  <c r="C6" i="72"/>
  <c r="B6" i="72"/>
  <c r="E5" i="72"/>
  <c r="E9" i="72" l="1"/>
  <c r="E6" i="72"/>
  <c r="E13" i="72"/>
  <c r="B14" i="72"/>
  <c r="C14" i="72"/>
  <c r="E14" i="72" s="1"/>
  <c r="F35" i="39"/>
  <c r="E35" i="39"/>
  <c r="D35" i="39"/>
  <c r="G31" i="39"/>
  <c r="F28" i="39"/>
  <c r="E28" i="39"/>
  <c r="D28" i="39"/>
  <c r="F21" i="39"/>
  <c r="E21" i="39"/>
  <c r="D21" i="39"/>
  <c r="G20" i="39"/>
  <c r="G19" i="39"/>
  <c r="G18" i="39"/>
  <c r="G17" i="39"/>
  <c r="G16" i="39"/>
  <c r="G14" i="39"/>
  <c r="F12" i="39"/>
  <c r="E12" i="39"/>
  <c r="D12" i="39"/>
  <c r="G11" i="39"/>
  <c r="G8" i="39"/>
  <c r="G7" i="39"/>
  <c r="G6" i="39"/>
  <c r="F22" i="39" l="1"/>
  <c r="F29" i="39" s="1"/>
  <c r="G28" i="39"/>
  <c r="G21" i="39"/>
  <c r="G35" i="39"/>
  <c r="E22" i="39"/>
  <c r="E29" i="39" s="1"/>
  <c r="E36" i="39" s="1"/>
  <c r="D22" i="39"/>
  <c r="D29" i="39" s="1"/>
  <c r="D36" i="39" s="1"/>
  <c r="G12" i="39"/>
  <c r="G22" i="39" l="1"/>
  <c r="F36" i="39"/>
  <c r="G36" i="39" s="1"/>
  <c r="G29" i="39"/>
  <c r="T14" i="82"/>
  <c r="T20" i="82" s="1"/>
  <c r="S14" i="82"/>
  <c r="S20" i="82" s="1"/>
  <c r="O33" i="70" l="1"/>
  <c r="N33" i="70"/>
  <c r="G33" i="70"/>
  <c r="D33" i="70"/>
  <c r="M32" i="70"/>
  <c r="L32" i="70"/>
  <c r="J32" i="70"/>
  <c r="I32" i="70"/>
  <c r="F32" i="70"/>
  <c r="E32" i="70"/>
  <c r="C32" i="70"/>
  <c r="B32" i="70"/>
  <c r="O31" i="70"/>
  <c r="N31" i="70"/>
  <c r="H31" i="70"/>
  <c r="G31" i="70"/>
  <c r="D31" i="70"/>
  <c r="O30" i="70"/>
  <c r="N30" i="70"/>
  <c r="K30" i="70"/>
  <c r="H30" i="70"/>
  <c r="G30" i="70"/>
  <c r="D30" i="70"/>
  <c r="O29" i="70"/>
  <c r="N29" i="70"/>
  <c r="K29" i="70"/>
  <c r="H29" i="70"/>
  <c r="G29" i="70"/>
  <c r="D29" i="70"/>
  <c r="O28" i="70"/>
  <c r="N28" i="70"/>
  <c r="K28" i="70"/>
  <c r="H28" i="70"/>
  <c r="G28" i="70"/>
  <c r="D28" i="70"/>
  <c r="O27" i="70"/>
  <c r="N27" i="70"/>
  <c r="K27" i="70"/>
  <c r="G27" i="70"/>
  <c r="D27" i="70"/>
  <c r="O26" i="70"/>
  <c r="N26" i="70"/>
  <c r="K26" i="70"/>
  <c r="H26" i="70"/>
  <c r="G26" i="70"/>
  <c r="D26" i="70"/>
  <c r="O25" i="70"/>
  <c r="N25" i="70"/>
  <c r="K25" i="70"/>
  <c r="H25" i="70"/>
  <c r="G25" i="70"/>
  <c r="D25" i="70"/>
  <c r="O24" i="70"/>
  <c r="N24" i="70"/>
  <c r="K24" i="70"/>
  <c r="H24" i="70"/>
  <c r="G24" i="70"/>
  <c r="D24" i="70"/>
  <c r="O23" i="70"/>
  <c r="N23" i="70"/>
  <c r="K23" i="70"/>
  <c r="H23" i="70"/>
  <c r="G23" i="70"/>
  <c r="D23" i="70"/>
  <c r="O22" i="70"/>
  <c r="N22" i="70"/>
  <c r="K22" i="70"/>
  <c r="G22" i="70"/>
  <c r="D22" i="70"/>
  <c r="O21" i="70"/>
  <c r="K21" i="70"/>
  <c r="H21" i="70"/>
  <c r="G21" i="70"/>
  <c r="D21" i="70"/>
  <c r="O20" i="70"/>
  <c r="N20" i="70"/>
  <c r="K20" i="70"/>
  <c r="H20" i="70"/>
  <c r="D20" i="70"/>
  <c r="O19" i="70"/>
  <c r="N19" i="70"/>
  <c r="K19" i="70"/>
  <c r="H19" i="70"/>
  <c r="G19" i="70"/>
  <c r="D19" i="70"/>
  <c r="M18" i="70"/>
  <c r="L18" i="70"/>
  <c r="L34" i="70" s="1"/>
  <c r="J18" i="70"/>
  <c r="J34" i="70" s="1"/>
  <c r="I18" i="70"/>
  <c r="F18" i="70"/>
  <c r="F34" i="70" s="1"/>
  <c r="E18" i="70"/>
  <c r="E34" i="70" s="1"/>
  <c r="C18" i="70"/>
  <c r="C34" i="70" s="1"/>
  <c r="B18" i="70"/>
  <c r="B34" i="70" s="1"/>
  <c r="O17" i="70"/>
  <c r="N17" i="70"/>
  <c r="K17" i="70"/>
  <c r="H17" i="70"/>
  <c r="G17" i="70"/>
  <c r="D17" i="70"/>
  <c r="O16" i="70"/>
  <c r="N16" i="70"/>
  <c r="K16" i="70"/>
  <c r="H16" i="70"/>
  <c r="G16" i="70"/>
  <c r="D16" i="70"/>
  <c r="O15" i="70"/>
  <c r="N15" i="70"/>
  <c r="K15" i="70"/>
  <c r="H15" i="70"/>
  <c r="G15" i="70"/>
  <c r="D15" i="70"/>
  <c r="O14" i="70"/>
  <c r="N14" i="70"/>
  <c r="K14" i="70"/>
  <c r="H14" i="70"/>
  <c r="G14" i="70"/>
  <c r="D14" i="70"/>
  <c r="O13" i="70"/>
  <c r="N13" i="70"/>
  <c r="K13" i="70"/>
  <c r="H13" i="70"/>
  <c r="G13" i="70"/>
  <c r="D13" i="70"/>
  <c r="O12" i="70"/>
  <c r="N12" i="70"/>
  <c r="K12" i="70"/>
  <c r="H12" i="70"/>
  <c r="G12" i="70"/>
  <c r="D12" i="70"/>
  <c r="O11" i="70"/>
  <c r="N11" i="70"/>
  <c r="K11" i="70"/>
  <c r="H11" i="70"/>
  <c r="G11" i="70"/>
  <c r="D11" i="70"/>
  <c r="O10" i="70"/>
  <c r="N10" i="70"/>
  <c r="K10" i="70"/>
  <c r="H10" i="70"/>
  <c r="G10" i="70"/>
  <c r="D10" i="70"/>
  <c r="O9" i="70"/>
  <c r="N9" i="70"/>
  <c r="K9" i="70"/>
  <c r="H9" i="70"/>
  <c r="G9" i="70"/>
  <c r="D9" i="70"/>
  <c r="O8" i="70"/>
  <c r="K8" i="70"/>
  <c r="H8" i="70"/>
  <c r="G8" i="70"/>
  <c r="D8" i="70"/>
  <c r="O7" i="70"/>
  <c r="N7" i="70"/>
  <c r="K7" i="70"/>
  <c r="H7" i="70"/>
  <c r="G7" i="70"/>
  <c r="D7" i="70"/>
  <c r="O6" i="70"/>
  <c r="N6" i="70"/>
  <c r="K6" i="70"/>
  <c r="H6" i="70"/>
  <c r="D6" i="70"/>
  <c r="O5" i="70"/>
  <c r="N5" i="70"/>
  <c r="D5" i="70"/>
  <c r="B67" i="84"/>
  <c r="B57" i="84"/>
  <c r="J12" i="83"/>
  <c r="L12" i="83"/>
  <c r="K12" i="83"/>
  <c r="M12" i="83"/>
  <c r="F12" i="83"/>
  <c r="E5" i="83"/>
  <c r="E12" i="83"/>
  <c r="I12" i="83"/>
  <c r="H12" i="83"/>
  <c r="G12" i="83"/>
  <c r="F32" i="81"/>
  <c r="F34" i="81" s="1"/>
  <c r="F18" i="81"/>
  <c r="B12" i="83"/>
  <c r="E6" i="83"/>
  <c r="M19" i="82"/>
  <c r="M18" i="82"/>
  <c r="M17" i="82"/>
  <c r="M16" i="82"/>
  <c r="M15" i="82"/>
  <c r="M13" i="82"/>
  <c r="M12" i="82"/>
  <c r="M11" i="82"/>
  <c r="M10" i="82"/>
  <c r="M9" i="82"/>
  <c r="M8" i="82"/>
  <c r="M7" i="82"/>
  <c r="M6" i="82"/>
  <c r="M5" i="82"/>
  <c r="M4" i="82"/>
  <c r="C12" i="83"/>
  <c r="D12" i="83"/>
  <c r="E4" i="82"/>
  <c r="E6" i="82"/>
  <c r="F6" i="82" s="1"/>
  <c r="I6" i="82" s="1"/>
  <c r="E7" i="82"/>
  <c r="F7" i="82" s="1"/>
  <c r="E9" i="82"/>
  <c r="F9" i="82" s="1"/>
  <c r="I9" i="82" s="1"/>
  <c r="E10" i="82"/>
  <c r="F10" i="82"/>
  <c r="I10" i="82" s="1"/>
  <c r="E11" i="82"/>
  <c r="F11" i="82" s="1"/>
  <c r="I11" i="82" s="1"/>
  <c r="E13" i="82"/>
  <c r="F13" i="82" s="1"/>
  <c r="I13" i="82" s="1"/>
  <c r="B14" i="82"/>
  <c r="B20" i="82" s="1"/>
  <c r="C14" i="82"/>
  <c r="C20" i="82" s="1"/>
  <c r="D14" i="82"/>
  <c r="D20" i="82"/>
  <c r="G14" i="82"/>
  <c r="G20" i="82" s="1"/>
  <c r="H14" i="82"/>
  <c r="H20" i="82" s="1"/>
  <c r="J14" i="82"/>
  <c r="J20" i="82" s="1"/>
  <c r="K14" i="82"/>
  <c r="K20" i="82" s="1"/>
  <c r="L14" i="82"/>
  <c r="L20" i="82" s="1"/>
  <c r="E15" i="82"/>
  <c r="I15" i="82"/>
  <c r="E16" i="82"/>
  <c r="I16" i="82"/>
  <c r="E17" i="82"/>
  <c r="I17" i="82"/>
  <c r="C18" i="81"/>
  <c r="D18" i="81"/>
  <c r="E18" i="81"/>
  <c r="C32" i="81"/>
  <c r="D32" i="81"/>
  <c r="E32" i="81"/>
  <c r="M34" i="70" l="1"/>
  <c r="D34" i="70"/>
  <c r="C34" i="81"/>
  <c r="I34" i="70"/>
  <c r="E34" i="81"/>
  <c r="D34" i="81"/>
  <c r="N34" i="70"/>
  <c r="G34" i="70"/>
  <c r="B18" i="84"/>
  <c r="B18" i="81"/>
  <c r="E14" i="82"/>
  <c r="E20" i="82" s="1"/>
  <c r="M14" i="82"/>
  <c r="M20" i="82" s="1"/>
  <c r="F4" i="82"/>
  <c r="I4" i="82" s="1"/>
  <c r="H32" i="70"/>
  <c r="N32" i="70"/>
  <c r="K32" i="70"/>
  <c r="G32" i="70"/>
  <c r="D32" i="70"/>
  <c r="D18" i="70"/>
  <c r="N18" i="70"/>
  <c r="K18" i="70"/>
  <c r="O32" i="70"/>
  <c r="G18" i="70"/>
  <c r="H18" i="70"/>
  <c r="I7" i="82"/>
  <c r="B32" i="81"/>
  <c r="O18" i="70"/>
  <c r="O34" i="70" l="1"/>
  <c r="I14" i="82"/>
  <c r="I20" i="82" s="1"/>
  <c r="H34" i="70"/>
  <c r="B68" i="84"/>
  <c r="B70" i="84" s="1"/>
  <c r="B34" i="81"/>
  <c r="F14" i="82"/>
  <c r="F20" i="82" s="1"/>
  <c r="R14" i="82" l="1"/>
  <c r="R20" i="82" s="1"/>
  <c r="U14" i="82"/>
  <c r="U20" i="82" s="1"/>
  <c r="P77" i="92"/>
  <c r="P52" i="92"/>
  <c r="O77" i="92"/>
  <c r="O52" i="92"/>
  <c r="P50" i="92"/>
  <c r="O50" i="92"/>
</calcChain>
</file>

<file path=xl/sharedStrings.xml><?xml version="1.0" encoding="utf-8"?>
<sst xmlns="http://schemas.openxmlformats.org/spreadsheetml/2006/main" count="1324" uniqueCount="641">
  <si>
    <t>Správní poplatky</t>
  </si>
  <si>
    <t>Příjmy z úroků</t>
  </si>
  <si>
    <t xml:space="preserve">C E L K E M    P Ř Í J M Y  </t>
  </si>
  <si>
    <t>nájmy z bytů</t>
  </si>
  <si>
    <t>nájmy z pozemků</t>
  </si>
  <si>
    <t>úroky z účtu</t>
  </si>
  <si>
    <t>pokuty, penále</t>
  </si>
  <si>
    <t>odhady, znalecké posudky</t>
  </si>
  <si>
    <t>odměna za správu</t>
  </si>
  <si>
    <t>inženýring</t>
  </si>
  <si>
    <t>ostatní služby</t>
  </si>
  <si>
    <t>materiálové náklady</t>
  </si>
  <si>
    <t>nájmy z nebytových prostor</t>
  </si>
  <si>
    <t>Poplatek ze psů</t>
  </si>
  <si>
    <t>Poplatek za užívání veřejného prostranství</t>
  </si>
  <si>
    <t>Poplatek ze vstupného</t>
  </si>
  <si>
    <t xml:space="preserve">C  E  L  K  E  M   </t>
  </si>
  <si>
    <t>Druh</t>
  </si>
  <si>
    <t>SR</t>
  </si>
  <si>
    <t>Skut.</t>
  </si>
  <si>
    <t xml:space="preserve"> %</t>
  </si>
  <si>
    <t xml:space="preserve"> % </t>
  </si>
  <si>
    <t>Spravované domy</t>
  </si>
  <si>
    <t>Bytové jednotky</t>
  </si>
  <si>
    <t>Nebytové prostory</t>
  </si>
  <si>
    <t>Kotelny</t>
  </si>
  <si>
    <t>% k UR</t>
  </si>
  <si>
    <t>náklady</t>
  </si>
  <si>
    <t>výnosy</t>
  </si>
  <si>
    <t>majetek</t>
  </si>
  <si>
    <t>výsledky hospodaření</t>
  </si>
  <si>
    <t>celkem</t>
  </si>
  <si>
    <t>náklady podílové domy</t>
  </si>
  <si>
    <t>jiné ostatní náklady</t>
  </si>
  <si>
    <t>prodej majetku - privatizace</t>
  </si>
  <si>
    <t>výnosy podílových domů</t>
  </si>
  <si>
    <t>jiné ostatní výnosy</t>
  </si>
  <si>
    <t>CELKEM</t>
  </si>
  <si>
    <t>opravy a údržba nad 200  tis.Kč</t>
  </si>
  <si>
    <t>opravy a údržba do 200  tis.Kč</t>
  </si>
  <si>
    <t>Převody ze zdaňované činnosti</t>
  </si>
  <si>
    <t>0608</t>
  </si>
  <si>
    <t>0924</t>
  </si>
  <si>
    <t>0926</t>
  </si>
  <si>
    <t>Druh výdaje a kapitola</t>
  </si>
  <si>
    <t>P Ř E H L E D    A K C Í</t>
  </si>
  <si>
    <t>Celkem</t>
  </si>
  <si>
    <t xml:space="preserve">Náklady </t>
  </si>
  <si>
    <t>Výnosy</t>
  </si>
  <si>
    <t xml:space="preserve">% </t>
  </si>
  <si>
    <t>%</t>
  </si>
  <si>
    <t xml:space="preserve">ZŠ a MŠ Barrandov </t>
  </si>
  <si>
    <t>FZŠ Drtinova</t>
  </si>
  <si>
    <t>ZŠ a MŠ Grafická</t>
  </si>
  <si>
    <t>ZŠ Nepomucká</t>
  </si>
  <si>
    <t>ZŠ Podbělohorská</t>
  </si>
  <si>
    <t>ZŠ a MŠ Radlická</t>
  </si>
  <si>
    <t xml:space="preserve">ZŠ a MŠ Tyršova </t>
  </si>
  <si>
    <t>ZŠ a MŠ U Santošky</t>
  </si>
  <si>
    <t>ZŠ waldorfská</t>
  </si>
  <si>
    <t>ZŠ Weberova</t>
  </si>
  <si>
    <t>Celkem ZŠ</t>
  </si>
  <si>
    <t>MŠ Beníškové</t>
  </si>
  <si>
    <t>MŠ Hlubočepská</t>
  </si>
  <si>
    <t>MŠ Kroupova</t>
  </si>
  <si>
    <t>MŠ Kudrnova</t>
  </si>
  <si>
    <t>MŠ Kurandové</t>
  </si>
  <si>
    <t>MŠ Lohniského 830</t>
  </si>
  <si>
    <t>MŠ Lohniského 851</t>
  </si>
  <si>
    <t>MŠ Nad Palatou</t>
  </si>
  <si>
    <t>MŠ Peroutkova</t>
  </si>
  <si>
    <t>MŠ Podbělohorská</t>
  </si>
  <si>
    <t>MŠ Tréglova</t>
  </si>
  <si>
    <t>MŠ Trojdílná</t>
  </si>
  <si>
    <t>MŠ U Železničního mostu</t>
  </si>
  <si>
    <t>Celkem MŠ</t>
  </si>
  <si>
    <t>C S O P</t>
  </si>
  <si>
    <t>KTA</t>
  </si>
  <si>
    <t>OEK</t>
  </si>
  <si>
    <t xml:space="preserve">kapitola 04 - Školství     </t>
  </si>
  <si>
    <t xml:space="preserve">kapitola 05 - Sociální věci a zdravotnictví  </t>
  </si>
  <si>
    <t>kapitola 08 - Bytové hospodářství</t>
  </si>
  <si>
    <t>V Ý D A J E</t>
  </si>
  <si>
    <t>kapitola</t>
  </si>
  <si>
    <t>podkapitola</t>
  </si>
  <si>
    <t>druh výdaje</t>
  </si>
  <si>
    <t>název</t>
  </si>
  <si>
    <t xml:space="preserve">          celkem kapitola</t>
  </si>
  <si>
    <t>0241</t>
  </si>
  <si>
    <t>0341</t>
  </si>
  <si>
    <t>0440</t>
  </si>
  <si>
    <t>0441</t>
  </si>
  <si>
    <t>0539</t>
  </si>
  <si>
    <t>0839</t>
  </si>
  <si>
    <t>0841</t>
  </si>
  <si>
    <t>0909</t>
  </si>
  <si>
    <t>odbor ekonomický</t>
  </si>
  <si>
    <t>0937</t>
  </si>
  <si>
    <t>1009</t>
  </si>
  <si>
    <t>výnosy z přecenění reálnou hodnotou</t>
  </si>
  <si>
    <t>náklady z přecenění reálnou hodnotou</t>
  </si>
  <si>
    <t>tvorba rezerv</t>
  </si>
  <si>
    <t>2324-2329</t>
  </si>
  <si>
    <t>prodané pozemky</t>
  </si>
  <si>
    <t>0637</t>
  </si>
  <si>
    <t>výnosy z přecenění reál. hodnotou</t>
  </si>
  <si>
    <t>náklady z přecenění reál. hodnotou</t>
  </si>
  <si>
    <t xml:space="preserve">kapitola 09
§ 6112 - Zastupitelstva obcí
</t>
  </si>
  <si>
    <t>podkapitola 0926</t>
  </si>
  <si>
    <t>Personální věci</t>
  </si>
  <si>
    <t>5019 - Ostatní platy</t>
  </si>
  <si>
    <t>5023 - Odměny členů zastupitelstev</t>
  </si>
  <si>
    <t>5029 - Ostatní platby za provedenou práci</t>
  </si>
  <si>
    <t>5031 - Sociální zabezpečení</t>
  </si>
  <si>
    <t>5032 - Zdravotní pojištění</t>
  </si>
  <si>
    <t>5039 - Ostatní povinné pojistné</t>
  </si>
  <si>
    <t>Výdaje celkem</t>
  </si>
  <si>
    <t xml:space="preserve">kapitola 02 - Městská zeleň a ochrana životního prostředí </t>
  </si>
  <si>
    <t>kapitola 07 - Bezpečnost a veřejný pořádek</t>
  </si>
  <si>
    <t>Plnění
%</t>
  </si>
  <si>
    <t>dotace</t>
  </si>
  <si>
    <t>0113</t>
  </si>
  <si>
    <t>0115</t>
  </si>
  <si>
    <t>odbor územního rozvoje</t>
  </si>
  <si>
    <t>odbor správy veřejného prostranství a zeleně</t>
  </si>
  <si>
    <t>0315</t>
  </si>
  <si>
    <t>0639</t>
  </si>
  <si>
    <t>0813</t>
  </si>
  <si>
    <t>0910</t>
  </si>
  <si>
    <t>0913</t>
  </si>
  <si>
    <t>0916</t>
  </si>
  <si>
    <t>kapitola 06 - Kultura</t>
  </si>
  <si>
    <t xml:space="preserve">CELKEM </t>
  </si>
  <si>
    <t>daň z nabytí nemovitých věcí</t>
  </si>
  <si>
    <t>odpisy majetku</t>
  </si>
  <si>
    <t>zůstatková cena prodaného majetku</t>
  </si>
  <si>
    <t>Daň z nemovitých věcí</t>
  </si>
  <si>
    <t>Ostatní přijaté vratky transferů</t>
  </si>
  <si>
    <t>Přijaté pojistné náhrady</t>
  </si>
  <si>
    <t>Příjmy z poskytování služeb a výrobků</t>
  </si>
  <si>
    <t>0641</t>
  </si>
  <si>
    <t>Změna stavu krátkodobých prostředků na bankovních účtech</t>
  </si>
  <si>
    <t>0426</t>
  </si>
  <si>
    <t>odbor matrik a státního občanství</t>
  </si>
  <si>
    <t>0615</t>
  </si>
  <si>
    <t>0843</t>
  </si>
  <si>
    <t>kapitola 01 - Územní rozvoj a rozvoj bydlení</t>
  </si>
  <si>
    <t>kapitola 03 - Doprava</t>
  </si>
  <si>
    <t>participativní rozpočet</t>
  </si>
  <si>
    <t>0739</t>
  </si>
  <si>
    <t>0409</t>
  </si>
  <si>
    <t>0437</t>
  </si>
  <si>
    <t>0609</t>
  </si>
  <si>
    <t>0710</t>
  </si>
  <si>
    <t>prodej pozemků</t>
  </si>
  <si>
    <t>OBP</t>
  </si>
  <si>
    <t>OMSO</t>
  </si>
  <si>
    <t>OIN</t>
  </si>
  <si>
    <t>ORJ</t>
  </si>
  <si>
    <t>%
čerpání</t>
  </si>
  <si>
    <t xml:space="preserve">Celkem </t>
  </si>
  <si>
    <t xml:space="preserve">celkem </t>
  </si>
  <si>
    <t>HMP</t>
  </si>
  <si>
    <t xml:space="preserve">FZŠ  a MŠ Barrandov II. </t>
  </si>
  <si>
    <t xml:space="preserve">ZŠ a MŠ Kořenského </t>
  </si>
  <si>
    <t>Příloha č. 11
v Kč</t>
  </si>
  <si>
    <t>počáteční stav</t>
  </si>
  <si>
    <t>přírůstek</t>
  </si>
  <si>
    <t>úbytek</t>
  </si>
  <si>
    <t>konečný stav</t>
  </si>
  <si>
    <t>014 - Ocenitelná práva</t>
  </si>
  <si>
    <t>021 - Budovy, stavby</t>
  </si>
  <si>
    <t>031 - Pozemky</t>
  </si>
  <si>
    <t>036 0031- Pozemky určené k prodeji</t>
  </si>
  <si>
    <t>032 - Umělecké předměty</t>
  </si>
  <si>
    <t>Nedokončený dlouhodobý hmotný majetek</t>
  </si>
  <si>
    <t>Nedokončený dlouhodobý nehmotný majetek</t>
  </si>
  <si>
    <t>Zálohy na investice</t>
  </si>
  <si>
    <t>Dlouhodobé pohledávky (na účtu poskytnuté návratné finanční výpomoci dlouhodobé)</t>
  </si>
  <si>
    <t xml:space="preserve">Dlouhodobé poskytnuté zálohy </t>
  </si>
  <si>
    <t>Příloha č. 12
v Kč</t>
  </si>
  <si>
    <t>Příloha č. 13   
v Kč</t>
  </si>
  <si>
    <t xml:space="preserve">Celkem odvody organizací městské části do rozpočtu </t>
  </si>
  <si>
    <t>C E L K E M   ODVODY,  PŘEVODY  A  VYPOŘÁDÁNÍ</t>
  </si>
  <si>
    <t>POVINNÉ ODVODY CELKEM</t>
  </si>
  <si>
    <t xml:space="preserve">POVINNÉ DOPLATKY CELKEM </t>
  </si>
  <si>
    <t xml:space="preserve">FZŠ V Remízku, Barrandov II , Praha 5 </t>
  </si>
  <si>
    <t>ZŠ a MŠ Grafická 13/1060, Praha 5</t>
  </si>
  <si>
    <t>ZŠ Nepomucká 1/139, Praha 5</t>
  </si>
  <si>
    <t>ZŠ a MŠ Kořenského 10/760, Praha 5</t>
  </si>
  <si>
    <t>ZŠ a MŠ Praha 5 - Radlice, Radlická 140/115</t>
  </si>
  <si>
    <t xml:space="preserve">Tyršova ZŠ a MŠ, U Tyršovy školy 1/430,  Praha 5 - Jinonice </t>
  </si>
  <si>
    <t>ZŠ waldorfská, Praha 5 - Jinonice , Butovická 228/9</t>
  </si>
  <si>
    <t xml:space="preserve">ZŠ a MŠ Weberova 1/1090, Praha 5 - Košíře </t>
  </si>
  <si>
    <t xml:space="preserve">MŠ Hlubočepská 90, Praha 5 - Hlubočepy </t>
  </si>
  <si>
    <t>MŠ "Slunéčko" Praha 5 - Košíře, Beníškové 988</t>
  </si>
  <si>
    <t xml:space="preserve">MŠ Kroupova 2775, Praha 5 - Smíchov </t>
  </si>
  <si>
    <t xml:space="preserve">MŠ Kurandové 669, Praha 5 - Barrandov </t>
  </si>
  <si>
    <t xml:space="preserve">MŠ Lohniského 830, Praha 5 - Barrandov </t>
  </si>
  <si>
    <t xml:space="preserve">MŠ Lohniského 851, Praha 5 - Barrandov </t>
  </si>
  <si>
    <t>MŠ Peroutkova 1004, Praha 5 - Košíře</t>
  </si>
  <si>
    <t xml:space="preserve">MŠ Podbělohorská 2185, Praha 5 - Košíře </t>
  </si>
  <si>
    <t xml:space="preserve">MŠ  U železničního mostu 2629, Praha 5 - Smíchov </t>
  </si>
  <si>
    <t>Centrum sociální a ošetřovatelské pomoci, nám. 14. října 802/11, Praha 5</t>
  </si>
  <si>
    <t>Předprojekční průzkumy</t>
  </si>
  <si>
    <t>prodej majetku</t>
  </si>
  <si>
    <t>prodej majetku - statut</t>
  </si>
  <si>
    <t xml:space="preserve">VLASTNÍ  PŘÍJMY  CELKEM </t>
  </si>
  <si>
    <t>běžné</t>
  </si>
  <si>
    <t>kapitálové</t>
  </si>
  <si>
    <t>01
územní rozvoj a rozvoj bydlení</t>
  </si>
  <si>
    <t>03
doprava</t>
  </si>
  <si>
    <t>odbor Kancelář tajemníka</t>
  </si>
  <si>
    <t>odbor Kancelář starosty</t>
  </si>
  <si>
    <t>odbor školství</t>
  </si>
  <si>
    <t>05
sociální věci a zdravotnictví</t>
  </si>
  <si>
    <t>06
kultura</t>
  </si>
  <si>
    <t>07
bezpečnost a veřejný pořádek</t>
  </si>
  <si>
    <t>odbor Kancelář městské části</t>
  </si>
  <si>
    <t>08
bytové hospodářství</t>
  </si>
  <si>
    <t>odbor informatiky</t>
  </si>
  <si>
    <t>odbor Kancelář tajemníka - sociální fond</t>
  </si>
  <si>
    <t>1016</t>
  </si>
  <si>
    <t xml:space="preserve">ZŠ a MŠ U Santošky 1007/1, Praha 5 - Smíchov </t>
  </si>
  <si>
    <t>FZŠ Drtinova, Praha 5</t>
  </si>
  <si>
    <t>ZŠ Podbělohorská, Praha 5</t>
  </si>
  <si>
    <t>MŠ Nad Palatou 613, Praha 5</t>
  </si>
  <si>
    <t xml:space="preserve">MŠ Tréglova 780, Praha 5 - Barrandov </t>
  </si>
  <si>
    <t xml:space="preserve">019 - Jiný dlouhodobý nehmotný majetek </t>
  </si>
  <si>
    <t>MČ</t>
  </si>
  <si>
    <t>Příjmy</t>
  </si>
  <si>
    <t>třída</t>
  </si>
  <si>
    <t>druh</t>
  </si>
  <si>
    <t>položka</t>
  </si>
  <si>
    <t>1
daňové příjmy</t>
  </si>
  <si>
    <t>2
nedaňové příjmy</t>
  </si>
  <si>
    <t xml:space="preserve">Pokuty </t>
  </si>
  <si>
    <t>Přijaté nekapitálové příspěvky a ostatní nedaňové příjmy</t>
  </si>
  <si>
    <t>4
přijaté transfery</t>
  </si>
  <si>
    <t>Financování</t>
  </si>
  <si>
    <t>8
financování</t>
  </si>
  <si>
    <t>odbor bytů a převodů nemovitých věcí</t>
  </si>
  <si>
    <t>04                                                                                                                                                                                                                                                                                                                                                                                           školství</t>
  </si>
  <si>
    <t>FZŠ Barrandov II.</t>
  </si>
  <si>
    <t>ZŠ Kořenského</t>
  </si>
  <si>
    <t>ZŠ Pod Žvahovem</t>
  </si>
  <si>
    <t>02 - Městská zeleň a ochrana životního prostředí</t>
  </si>
  <si>
    <t>03 - Doprava</t>
  </si>
  <si>
    <t>04 - Školství</t>
  </si>
  <si>
    <t xml:space="preserve">05 - Sociální věci a zdravotnictví  </t>
  </si>
  <si>
    <t>06 - Kultura</t>
  </si>
  <si>
    <t>07 - Bezpečnost a veřejný pořádek</t>
  </si>
  <si>
    <t>Kapitálové výdaje celkem</t>
  </si>
  <si>
    <t>Malá galerie s infocentrem Štefánikova 15</t>
  </si>
  <si>
    <t xml:space="preserve">ZŠ Pod Žvahovem </t>
  </si>
  <si>
    <t>ZŠ a MŠ Barrandov, Chaplinovo nám., Praha 5</t>
  </si>
  <si>
    <t>ZŠ Pod Žvahovem, Praha 5</t>
  </si>
  <si>
    <t>Příloha č. 1
v tis. Kč</t>
  </si>
  <si>
    <t>Schválený
rozpočet</t>
  </si>
  <si>
    <t>Participativní rozpočet</t>
  </si>
  <si>
    <t>Rekonstrukce inženýrských sítí v památkové zóně Buďánka</t>
  </si>
  <si>
    <t>Zdaňovaná činnost, správní firmy</t>
  </si>
  <si>
    <t>Ostatní zdaňovaná činnost, odbory</t>
  </si>
  <si>
    <t>Centra, stř. 95 
(Poliklinika Barrandov)</t>
  </si>
  <si>
    <t>Centra, stř. 96 
(Elišky Peškové)</t>
  </si>
  <si>
    <t>Austis, stř. 9499 
(Areál Pod Žvahovem)</t>
  </si>
  <si>
    <t>Isco, stř. 99 
(Areál Klikatá)</t>
  </si>
  <si>
    <t>Centra, stř. 92 
(J. Plachty)</t>
  </si>
  <si>
    <t>Centra, stř. 93 
(Staropramenná)</t>
  </si>
  <si>
    <t>Centra, stř. 94 
(Portheimka)</t>
  </si>
  <si>
    <t>Centra, stř. 9099 
(Ženské domovy, Na Neklance, KC Prádelna)</t>
  </si>
  <si>
    <t>Centra, stř. 91 
(Machatého)</t>
  </si>
  <si>
    <t>Centra, stř. 9166 
(společenství vlastníků)</t>
  </si>
  <si>
    <t>Název organizace</t>
  </si>
  <si>
    <t>Doplňková činnost</t>
  </si>
  <si>
    <t>Odvod</t>
  </si>
  <si>
    <t>Fond</t>
  </si>
  <si>
    <t>Odměn</t>
  </si>
  <si>
    <t>Rezervní</t>
  </si>
  <si>
    <t>Celkem organizace</t>
  </si>
  <si>
    <t>Schválený 
rozpočet</t>
  </si>
  <si>
    <t>Druh majetku</t>
  </si>
  <si>
    <t>013 - Dlouhodobý nehmotný majetek nad 60 tis. Kč</t>
  </si>
  <si>
    <t>036 0021 - Budovy, stavby určené k prodeji</t>
  </si>
  <si>
    <t>022 - Dlouhodobý hmotný majetek nad 40 tis. Kč</t>
  </si>
  <si>
    <t>018 - Drobný dlouhodobý nehmotný majetek 
(7 - 60 tis. Kč)</t>
  </si>
  <si>
    <t>028 - Drobný dlouhodobý hmotný majetek 
(3 - 40 tis. Kč)</t>
  </si>
  <si>
    <t xml:space="preserve">018 - Drobný dlouhodobý nehmotný majetek  
(7-60 tis.Kč)        </t>
  </si>
  <si>
    <t xml:space="preserve">013 - Dlouhodobý nehmotný majetek 
nad 60 tis.Kč     </t>
  </si>
  <si>
    <t xml:space="preserve">022 - Dlouhodobý hmotný majetek 
nad 40 tis. Kč          </t>
  </si>
  <si>
    <t>Částka</t>
  </si>
  <si>
    <t>Celkem odvody do státního rozpočtu</t>
  </si>
  <si>
    <t>Celkem ostatní odvody</t>
  </si>
  <si>
    <t>Celkem odvody organizací městské části</t>
  </si>
  <si>
    <t>účel - název akce</t>
  </si>
  <si>
    <t>Celkem transfery</t>
  </si>
  <si>
    <t>vyčerpáno</t>
  </si>
  <si>
    <t>Účelové transfery ze státního rozpočtu</t>
  </si>
  <si>
    <t>Účelové transfery z rozpočtu hlavního města Prahy a EU</t>
  </si>
  <si>
    <t>Účelové transfery z rozpočtu hlavního města Prahy</t>
  </si>
  <si>
    <t>SP</t>
  </si>
  <si>
    <t>UP</t>
  </si>
  <si>
    <t xml:space="preserve">Poplatek z pobytu </t>
  </si>
  <si>
    <t xml:space="preserve">Zrušené místní poplatky </t>
  </si>
  <si>
    <t>Splátky půjčených prostředků od příspěvkových  organizací</t>
  </si>
  <si>
    <t>0110</t>
  </si>
  <si>
    <t>0218</t>
  </si>
  <si>
    <t>odbor přípravy a realizace investic</t>
  </si>
  <si>
    <t>0318</t>
  </si>
  <si>
    <t>0337</t>
  </si>
  <si>
    <t>0418</t>
  </si>
  <si>
    <t>0434</t>
  </si>
  <si>
    <t>odbor vnějších vztahů a komunikace</t>
  </si>
  <si>
    <t>0518</t>
  </si>
  <si>
    <t>0537</t>
  </si>
  <si>
    <t>0618</t>
  </si>
  <si>
    <t>0634</t>
  </si>
  <si>
    <t>0737</t>
  </si>
  <si>
    <t>0740</t>
  </si>
  <si>
    <t>0818</t>
  </si>
  <si>
    <t>0918</t>
  </si>
  <si>
    <t>0934</t>
  </si>
  <si>
    <t>UR</t>
  </si>
  <si>
    <t>P Ř E H L E D   V Ý D A J Ů  P O   K A P I T O L Á C H</t>
  </si>
  <si>
    <t>kapitola 09 - Místní správa</t>
  </si>
  <si>
    <t>kapitola 10 - Ostatní činnosti</t>
  </si>
  <si>
    <t>kap. 01 - Územní rozvoj a rozvoj bydlení</t>
  </si>
  <si>
    <t>Celkem kap. 01 - Územní rozvoj a rozvoj bydlení</t>
  </si>
  <si>
    <t>Ozeleňování a ochlazování ulic Prahy 5</t>
  </si>
  <si>
    <t>Celkem kap. 02 - Městská zeleň a ochrana životního prostředí</t>
  </si>
  <si>
    <t>Celkem kap. 03 - Doprava</t>
  </si>
  <si>
    <t>Výdaje na průzkumy, studie a projekty - školství</t>
  </si>
  <si>
    <t>Výdaje na průzkumy, studie a projekty - sportovní zařízení</t>
  </si>
  <si>
    <t>Celkem kap. 04 - Školství</t>
  </si>
  <si>
    <t xml:space="preserve">Celkem kap. 05 - Sociální věci a zdravotnictví  </t>
  </si>
  <si>
    <t>Pamětní desky</t>
  </si>
  <si>
    <t>08 - Bytové hospodářství a nebytové hospodářství</t>
  </si>
  <si>
    <t>Stavební úpravy Raudnitzova domu Hlubočepy</t>
  </si>
  <si>
    <t>Opravy bytových jednotek MČ</t>
  </si>
  <si>
    <t>Rekonstrukce opěrných zdí, schodišť vč. sítí k.ú. Hlubočepy</t>
  </si>
  <si>
    <t>Stavební úpravy objektu Elišky Peškové 333/7</t>
  </si>
  <si>
    <t>Stavební úpravy komerčních prostor v přízemí objektu Štefánikova 3/61</t>
  </si>
  <si>
    <t>Výdaje na průzkumy, studie a projekty nebytového hospodářství</t>
  </si>
  <si>
    <t>Výdaje na průzkumy, studie a projekty bytového hospodářství</t>
  </si>
  <si>
    <t>Celkem kap. 08 - Bytové hospodářství a nebytové hospodářství</t>
  </si>
  <si>
    <t>09 - Místní správa</t>
  </si>
  <si>
    <t>Výměna oken a oprava fasád objektu nám. 14. října 1381/4 a Preslova 553/4</t>
  </si>
  <si>
    <t>Stavební úprava budov ÚMČ Praha 5</t>
  </si>
  <si>
    <t>Úpravy vedení slaboproudé a datové kabeláže na pracovištích ISVS</t>
  </si>
  <si>
    <t>Investice celkem</t>
  </si>
  <si>
    <t xml:space="preserve">NÁZEV </t>
  </si>
  <si>
    <t>HLAVNÍ ČINNOST</t>
  </si>
  <si>
    <t>DOPLŇKOVÁ ČINNOST</t>
  </si>
  <si>
    <t>Hospodářský výsledek</t>
  </si>
  <si>
    <t>Plán</t>
  </si>
  <si>
    <t>Sociální služby</t>
  </si>
  <si>
    <t>Sociální služby HMP</t>
  </si>
  <si>
    <t>Údržba plastik</t>
  </si>
  <si>
    <t>Výkon pěstounské péče</t>
  </si>
  <si>
    <t>Snížení energetické náročnosti MŠ Lohniského</t>
  </si>
  <si>
    <t>Pohřebné</t>
  </si>
  <si>
    <t>Operační program Praha - pól růstu</t>
  </si>
  <si>
    <t>Zkoušky zvláštní odborné způsobilosti úředníků</t>
  </si>
  <si>
    <t xml:space="preserve">Adiktologické služby - protidrogová prevence </t>
  </si>
  <si>
    <t>Podpora vzdělávání</t>
  </si>
  <si>
    <t>Primární prevence ve školách</t>
  </si>
  <si>
    <t>0539, 0926</t>
  </si>
  <si>
    <t>Sociálně právní ochrana dětí</t>
  </si>
  <si>
    <t>Výkon sociální práce</t>
  </si>
  <si>
    <t>Integrace cizinců</t>
  </si>
  <si>
    <t>0426, 0440</t>
  </si>
  <si>
    <t>Vratka 100% podíl na daňové povinnosti</t>
  </si>
  <si>
    <t>Výherní hrací přístroje</t>
  </si>
  <si>
    <t>Odměny covid - zaměstancům sociálních služeb</t>
  </si>
  <si>
    <t>EU - Kolegiální podpora - rozvoj pedagogů</t>
  </si>
  <si>
    <t>Mzdové prostředky školství</t>
  </si>
  <si>
    <t>KMČ</t>
  </si>
  <si>
    <t>OSP</t>
  </si>
  <si>
    <t>Neinvestiční převody mezi statutárními městy (hl.m. Prahou) a MČ - HMP</t>
  </si>
  <si>
    <t>Příloha č. 9
v Kč</t>
  </si>
  <si>
    <t>odvod správních poplatků za zpřístupnění datových schránek za IV. čtvrtletí 2020 (MV ČR)</t>
  </si>
  <si>
    <t>Příloha č. 3
v tis. Kč</t>
  </si>
  <si>
    <t>Příloha č. 8
v tis. Kč</t>
  </si>
  <si>
    <t>Úspora neinv.a inv. přísp. a nevyč. dotace</t>
  </si>
  <si>
    <t>Celkem odvody HMP</t>
  </si>
  <si>
    <t>CELKOVÝ VÝSLEDEK HOSPODAŘENÍ MČ PO ODVODECH, PŘEVODECH A VYPOŘÁDÁNÍCH</t>
  </si>
  <si>
    <t>převod 4,5 % do sociálního fondu z objemu platů za měsíc prosinec 2020</t>
  </si>
  <si>
    <t xml:space="preserve">                       Výsledky hospodaření Městské části Praha 5 za rok 2021
                       Příjmy a financování</t>
  </si>
  <si>
    <t>Upravený rozpočet k 31.12.2021</t>
  </si>
  <si>
    <t>Skutečnost k
31.12.2021</t>
  </si>
  <si>
    <t>Neinvestiční převody mezi statutárními městy (hl.m. Prahou) a MČ st. rozpočet</t>
  </si>
  <si>
    <t xml:space="preserve">Investiční převody mezi statutárními městy (hl.m. Prahou) a MČ - st. rozpočet </t>
  </si>
  <si>
    <t xml:space="preserve">Investiční převody mezi statutárními městy (hl.m. Prahou) a MČ - HMP </t>
  </si>
  <si>
    <t xml:space="preserve">Aktivní dlouhod.operace řízení liktividity-výdaje </t>
  </si>
  <si>
    <t>Přenesená daňová povinnost</t>
  </si>
  <si>
    <t>Schválený rozpočet 2021</t>
  </si>
  <si>
    <t>Upravený rozpočet k 31.12. 2021</t>
  </si>
  <si>
    <t>odbor správy majetku</t>
  </si>
  <si>
    <t>02
městská zeleň 
a ochrana životního prostředí</t>
  </si>
  <si>
    <t>0241PR</t>
  </si>
  <si>
    <t>0331</t>
  </si>
  <si>
    <t>odbor dopravy</t>
  </si>
  <si>
    <t>0415</t>
  </si>
  <si>
    <t xml:space="preserve">odbor územního rozvoje </t>
  </si>
  <si>
    <t>0439</t>
  </si>
  <si>
    <t>odbor sociální problematiky a prevence kriminality</t>
  </si>
  <si>
    <t>0509</t>
  </si>
  <si>
    <t>0718</t>
  </si>
  <si>
    <t>Odbor školství</t>
  </si>
  <si>
    <t>09
místní správa 
a zastupitelstva obcí</t>
  </si>
  <si>
    <t>0926SF</t>
  </si>
  <si>
    <t>1013</t>
  </si>
  <si>
    <t>Skutečnost k 31.12. 2021</t>
  </si>
  <si>
    <t xml:space="preserve">                      Výsledky hospodaření Městské části Praha 5 za rok 2021
                      Výdaje - hlavní činnost</t>
  </si>
  <si>
    <t>01 - Územní rozvoj a rozvoj bydlení</t>
  </si>
  <si>
    <t>Programové vybavení</t>
  </si>
  <si>
    <t>Program regenerace úprav veř. prostor Štefánikova ulice</t>
  </si>
  <si>
    <t>Revitalizace zeleně a prostranství Chaplinovo náměstí</t>
  </si>
  <si>
    <t>Rekonstrukce komunikací v parku Mrázovka</t>
  </si>
  <si>
    <t>Rekonstukce parku Kavalírka</t>
  </si>
  <si>
    <t>Rekonstukce parčíku Slivenecká</t>
  </si>
  <si>
    <t>Obnova a rekonstrukce hřišť</t>
  </si>
  <si>
    <t>Vybudování parku Na Pláni (PD)</t>
  </si>
  <si>
    <t>Rekonstrukce parku u Raudnitzova domu (PD)</t>
  </si>
  <si>
    <t>PD na úpravu předporostu památkové osady Buďánka</t>
  </si>
  <si>
    <t>Motolské rybníky a park Motolka (PD)</t>
  </si>
  <si>
    <t>Výdaje na průzkumy, studie a projekty</t>
  </si>
  <si>
    <t>Revitalizace zeleně Chaplinovo náměstí</t>
  </si>
  <si>
    <t>Nákup městského mobiliáře, chytré odpadkové koše</t>
  </si>
  <si>
    <t>Komunitní zahrada Hlubočepy - skalka, zahrada, plácek</t>
  </si>
  <si>
    <t>Revitalizace parku V Remízku</t>
  </si>
  <si>
    <t>Nákum herních prvků</t>
  </si>
  <si>
    <t>Projekt ozeleňování a ochlazování ulic</t>
  </si>
  <si>
    <t>Stavební úpravy komunikace Na Pomezí (PD)</t>
  </si>
  <si>
    <t>Vybudování zpomalovacího pruhu Pod Žvahovem</t>
  </si>
  <si>
    <t>Projekt Smart Cities Bezpečný přechod</t>
  </si>
  <si>
    <t>Úprava objektu Drtinova 3215/3a pro potřeby FZŠ Drtinova</t>
  </si>
  <si>
    <t>ZŠ Nepomucká - zateplení vč. výměny oken</t>
  </si>
  <si>
    <t>ZŠ Smíchov CITY (PD)</t>
  </si>
  <si>
    <t>ZŠ a MŠ Weberova 1090/1 - komplexní rekonstrukce bazénového provozu (PD)</t>
  </si>
  <si>
    <t>ZŠ Pod Žvahovem 463 - rekonstrukce objektu (PD)</t>
  </si>
  <si>
    <t>MŠ Nad Palatou, objekt Pod Lipkami - nástavba na hospodářském pavilonu, dokončení výměny oken se zateplením střechy</t>
  </si>
  <si>
    <t>FZŠ a MŠ Barrandov, V Remízku 919/7 - komplexní rekonstrukce školní kuchyně</t>
  </si>
  <si>
    <t>MŠ Beníškové, objekt Naskové - zvýšení kapacity objektu (PD)</t>
  </si>
  <si>
    <t>Snížení energetické náročnosti objektu MŠ Trojdílná se speciálními třídami "DUHA" (PD)</t>
  </si>
  <si>
    <t>Snížení energetické náročnosti objektu MŠ Beníškové "Slunéčko" (PD)</t>
  </si>
  <si>
    <t>Snížení energetické náročnosti obj. MŠ Nám. 14. října (PD)</t>
  </si>
  <si>
    <t>ZŠ a MŠ Barrandov, Chaplinovo nám. 615/1 - rekonstrukce kuchyně vč. zázemí (PD),</t>
  </si>
  <si>
    <t>Stavební úpravy sportovního areálu FZŠ a MŠ při PedF UK, V Remízku 919/7 - úprava elektroinstalace (PD)</t>
  </si>
  <si>
    <t>FZŠ a MŠ při PedF UK, V Remízku 919/7 - rekonstrukce elektroinstalace včetně výměny osvětlovacích těles (PD)</t>
  </si>
  <si>
    <t>ZŠ a MŠ Grafická 1060/13 - přístavba dílen pro polytechnickou výuku</t>
  </si>
  <si>
    <t>ZŠ a MŠ Radlická, objekt Na Pláni 59 - vybudování dětského hřiště pro MŠ (PD)</t>
  </si>
  <si>
    <t>ZŠ a MŠ Kořenského 760/10 - vestavba do půdního prostoru</t>
  </si>
  <si>
    <t>Rekonstrukce multifunkčního hřiště Hořejší nábřeží, vč. stálé ledové plochy (PD)</t>
  </si>
  <si>
    <t>Rekonstrukce hřiště v Hlubočepech (PD)</t>
  </si>
  <si>
    <t>Rekonstrukce skateparku Butovická (PD)</t>
  </si>
  <si>
    <t>Výdaje na průzkumy, studie a projekty - školky</t>
  </si>
  <si>
    <t>Rekonstrukce školního hřiště MŠ Beníškové "Slunéčko"</t>
  </si>
  <si>
    <t>Rekonstrukce školního hřiště MŠ Lohniského 830</t>
  </si>
  <si>
    <t>Rekonstrukce školního hřiště MŠ U Železničního mostu</t>
  </si>
  <si>
    <t>Rekonstrukce školního hřiště ZŠ a MŠ Barrandov</t>
  </si>
  <si>
    <t>Zateplení obvodového pláště MŠ Nad Palatou</t>
  </si>
  <si>
    <t>ZŠ Pod Žvahovem - rekonstrukce objektu</t>
  </si>
  <si>
    <t>ZŠ Drtinova - modernizace zařízení</t>
  </si>
  <si>
    <t>U Okrouhlíku 3305/9, zateplení objektu - poliklinika</t>
  </si>
  <si>
    <t>Vybudování evakuačního výtahu Na Neklance 2534/15</t>
  </si>
  <si>
    <t>Na Hřebenkách 2765/3a rekonstrukce zahrady včetně herních prvků</t>
  </si>
  <si>
    <t>Instalace domovních telefonů v domě s pečovatelskou službou Zubatého 10</t>
  </si>
  <si>
    <t>CSOP rehabilitační přístroj</t>
  </si>
  <si>
    <t>Vybudování detašovaného pracoviště CSOP, Plzeňská 174</t>
  </si>
  <si>
    <t>Letohrádek Portheimka č. p. 68, Štefánikova 12</t>
  </si>
  <si>
    <t>Celkem kap. 06 - Kultura</t>
  </si>
  <si>
    <t>Pořízení detekčních samohasících protipožárních skříní</t>
  </si>
  <si>
    <t>Centrální vyvolávací a rezervační systém</t>
  </si>
  <si>
    <t>Dohledový pult na recepci nočního dozoru Štefánikova</t>
  </si>
  <si>
    <t>Realizace bezpečnostních opatření v budovách MŠ</t>
  </si>
  <si>
    <t>COVID - 19</t>
  </si>
  <si>
    <t>Ceklem kap. 07 - Bezpečnost a veřejný pořádek</t>
  </si>
  <si>
    <t>Přístavba výtahu pro bytový dům Plzeňská 2076</t>
  </si>
  <si>
    <t>Investiční část nákladů na opravy bytových jednotek</t>
  </si>
  <si>
    <t>Vybudování výtahu nebo výtahové plošiny v objektu Bieblova</t>
  </si>
  <si>
    <t xml:space="preserve">Bydlení pro seniory Hlubočepy, novostavba </t>
  </si>
  <si>
    <t>Manuál revitalizace památkové chráněné zóny Buďánka (PD)</t>
  </si>
  <si>
    <t>Rekonstrukce objektu Koulka 189/12 (PD)</t>
  </si>
  <si>
    <t>Zpevnění opěrných zdí a schodiště Buďánka</t>
  </si>
  <si>
    <t>Vestavba bytového objektu Svornosti včetně vývařovny (PD)</t>
  </si>
  <si>
    <t>Výměna oken včetně slunolamů Polikliniky Barrandov</t>
  </si>
  <si>
    <t>Bydlení pro seniory - Poštovka</t>
  </si>
  <si>
    <t>Rekonstrukce a přístavba objektu Na Doubkové (PD)</t>
  </si>
  <si>
    <t>Zateplení objektu Wassermannova 926/16</t>
  </si>
  <si>
    <t xml:space="preserve">Městská knihovna v Praze-doplnění chlazení </t>
  </si>
  <si>
    <t>Vybudování centr.topného systémů nám. Kinských 741/6 (PD)</t>
  </si>
  <si>
    <t>Buďánka rekonstrukce objektu č.p.136 (PD)</t>
  </si>
  <si>
    <t>Vybudování oplocení zahrady za domem Mrázovka 964/11</t>
  </si>
  <si>
    <t>Zateplení fasády a výměna oken Plzeňská č.p. 442 a 445</t>
  </si>
  <si>
    <t>Přestavba bývalé trafostanice v ulici Na Habrové na klubovnu (PD)</t>
  </si>
  <si>
    <t>Bydlení pro seniory - novostavba</t>
  </si>
  <si>
    <t>Odkup technického zhodnocení (OSM)</t>
  </si>
  <si>
    <t>Finanční vypořádání za rok 2020 (závěrečný účet): Raudnicův dům a přístavba výtahu Plzeňská 174, dokrytí faktur z roku 2020</t>
  </si>
  <si>
    <t>Pavilon v parku Sacré Coeur</t>
  </si>
  <si>
    <t>OBP - pozemky</t>
  </si>
  <si>
    <t>Investiční výdaje v budovách MČ v souvislosti s prováděnými úpravami</t>
  </si>
  <si>
    <t>Výměna požárních ústředen systému Elektronické požární signalizace v hlavních budovách A, B úřadu MČ včetně výstupu na stanoviště noční ostrahy</t>
  </si>
  <si>
    <t>Rekonstrukce systémové kabeláže datových cest, RACKů v datových uzlech dle požadavků zákona č. 181/2014 Sb., o kybernetické bezpečnosti a norem</t>
  </si>
  <si>
    <t>Úpravy vedení slaboproudé a datové kabeláže na pracovištích ISVS a ve vybraných kancelářích a u koncových uživatelů</t>
  </si>
  <si>
    <t>Úprava prostoru schodiště v přízemí budovy s instalací velkokapacitního fotohydroionizační AOP čističky vzduchu</t>
  </si>
  <si>
    <t>Instalace nových zábran na vyhrazená parkovací místa ÚMČ</t>
  </si>
  <si>
    <t>Zbudování záložního energetického zdroje včetně automatického připojení pro Úřad MČ</t>
  </si>
  <si>
    <t>PD krytu CO Motol</t>
  </si>
  <si>
    <t>Vybudování chlazení v objektech úřadu</t>
  </si>
  <si>
    <t>Stavební úpravy suterénních prostor v objektu Štefánikova 17 pro potřeby ÚMČ, vybudování spisového archivu a technických prostor úřadu</t>
  </si>
  <si>
    <t>Výdaje na průzkumy, studie a projekty (PD)</t>
  </si>
  <si>
    <t>Vybavení nových archivů, pojízdné regály</t>
  </si>
  <si>
    <t>Nákup kancelářské techniky</t>
  </si>
  <si>
    <t>Licence videokonference</t>
  </si>
  <si>
    <t>Posílení kybernetické bezpečnosti</t>
  </si>
  <si>
    <t>Úprava sítě - Štefánikova 21</t>
  </si>
  <si>
    <t>HW pro digitalizaci odboru stavební úřad</t>
  </si>
  <si>
    <t>kap. 09 - Místní správa</t>
  </si>
  <si>
    <t>10 - Ostatní činnosti</t>
  </si>
  <si>
    <t>Investiční dotace z MHMP z minulých let</t>
  </si>
  <si>
    <t>kap. 10 - Ostatní činnosti</t>
  </si>
  <si>
    <t xml:space="preserve">                         Výsledky hospodaření Městské části Praha 5 za rok 2021
                          Hospodaření příspěvkových organizací zřízených MČ</t>
  </si>
  <si>
    <r>
      <t xml:space="preserve">                   Výsledky hospodaření Městské části Praha 5 za rok 2021
                   Příspěvkové organizace - příděly do fondů a stanovení odvodů                                         </t>
    </r>
    <r>
      <rPr>
        <sz val="14"/>
        <rFont val="Times New Roman CE"/>
        <charset val="238"/>
      </rPr>
      <t/>
    </r>
  </si>
  <si>
    <t xml:space="preserve">                        Výsledky hospodaření Městské části Praha 5 za rok 2021
                        Odměňování členů zastupitelstva</t>
  </si>
  <si>
    <t>Upravený rozpočet
 k 31.12.2021</t>
  </si>
  <si>
    <t>Skutečnost 
k 31.12.2021</t>
  </si>
  <si>
    <t xml:space="preserve">MŠ Trojdílná "DUHA"      </t>
  </si>
  <si>
    <t>Ostatní příjmy z výnosů finan.majetku</t>
  </si>
  <si>
    <t>Centra, stř. 97
 (nebytové prostory)</t>
  </si>
  <si>
    <t>AquaDream a.s., stř. 98 
(Sportovní centrum Barrandov)</t>
  </si>
  <si>
    <t>odměna za administraci</t>
  </si>
  <si>
    <t>OSM</t>
  </si>
  <si>
    <t>odměna za administaci</t>
  </si>
  <si>
    <t xml:space="preserve"> </t>
  </si>
  <si>
    <t xml:space="preserve">  </t>
  </si>
  <si>
    <t>OVK</t>
  </si>
  <si>
    <t>Tabulka č. 5
v tis. Kč</t>
  </si>
  <si>
    <t>Tabulka č. 6
v tis. Kč</t>
  </si>
  <si>
    <t>Výsledky hospodaření Městské části Praha 5 za rok 2021                     Ostatní zdaňovaná činnost, střediska 90</t>
  </si>
  <si>
    <t xml:space="preserve">                                     Výsledky hospodaření Městské části Praha 5 za rok 2021               
                                     Ostatní zdaňovaná činnost - odbory</t>
  </si>
  <si>
    <t xml:space="preserve">                          Výsledky hospodaření Městské části Praha 5 za rok 2021                                       
                           Zdaňovaná činnost celkem</t>
  </si>
  <si>
    <t xml:space="preserve">                               Výsledky hospodaření Městské části Praha 5 za rok  2021
                       Zdaňovaná činnost - správní firmy</t>
  </si>
  <si>
    <t>daň z příjmu právnických osob</t>
  </si>
  <si>
    <t>Aktivní krátkodobé operace řízení likvidity-výdaje</t>
  </si>
  <si>
    <t xml:space="preserve">                Výsledky hospodaření Městské části Praha 5 za rok 2021                  
                Přehled o pohybu dlouhodobého majetku MČ za roky 2020 - 2021</t>
  </si>
  <si>
    <t>0226</t>
  </si>
  <si>
    <t xml:space="preserve">                                    Výsledky hospodaření Městské části Praha 5                
                                  za rok 2021  Vyúčtování finančních vztahů</t>
  </si>
  <si>
    <t>A. Povinné odvody do státního rozpočtu</t>
  </si>
  <si>
    <t xml:space="preserve">Volby do PS PČR </t>
  </si>
  <si>
    <t xml:space="preserve">Výkon sociální práce </t>
  </si>
  <si>
    <t xml:space="preserve">Integrace cizinců - podpora vzdělávacích aktivit k integraci cizinců </t>
  </si>
  <si>
    <t>B. Odvody do rozpočtu HMP</t>
  </si>
  <si>
    <t xml:space="preserve">Sociálně právní ochrana dětí SPOD I. a II. splátka </t>
  </si>
  <si>
    <t>Zkoušky zvláštní odborné způsobilosti</t>
  </si>
  <si>
    <t>Mzdové prostředky školství MŠ Kudrnova 8 Kč a mš Trojdílná 6 Kč (ÚZ 96)</t>
  </si>
  <si>
    <t>Opatření v souvislosti s šířením nového typu koronaviru (inv.)</t>
  </si>
  <si>
    <t xml:space="preserve">Zpevnění opěrných zdí a schodiště Buďánka </t>
  </si>
  <si>
    <t>C. Povinné doplatky - převody ze zdrojů MHMP</t>
  </si>
  <si>
    <t>D. Odvody od organizací zřízených MČ</t>
  </si>
  <si>
    <t>E. Ostatní odvody organizací - nedočerpané účelové příspěvky a dotace z rozpočtu MČ</t>
  </si>
  <si>
    <t>Zvýšení možnosti parkování v ulici Lohniského</t>
  </si>
  <si>
    <t>OPPPR MŠ Lohniského 851</t>
  </si>
  <si>
    <t>MŠ Hlubočepy - příspěvek na učební pomůcky</t>
  </si>
  <si>
    <t>MŠ Podbělohorská - příspěvek na učební pomůcky</t>
  </si>
  <si>
    <t>OPPPR MŠ Kurandové</t>
  </si>
  <si>
    <t>ZŠ Grafická - příspěvek na učební pomůcky</t>
  </si>
  <si>
    <t>ZŠ Pod Žvahovem - interaktivní výuka</t>
  </si>
  <si>
    <t>MŠ Lohniského 851 - akce financované z VHP</t>
  </si>
  <si>
    <t>MŠ Peroutkova - akce financované z VHP</t>
  </si>
  <si>
    <t>ZŠ Podbělohorská příspěvek na učební pomůcky</t>
  </si>
  <si>
    <t>Kompletní realizace elektronické úřední desky</t>
  </si>
  <si>
    <t>Rozšíření personálního a mzdového systému DC2</t>
  </si>
  <si>
    <t>Zařazení do majetku MČ, nákup UPS</t>
  </si>
  <si>
    <t>Investiční rezerva - převod z prodeje bytů</t>
  </si>
  <si>
    <t>Investiční rezerva</t>
  </si>
  <si>
    <t>Podpora škol - EU Šablony ZŠ a MŠ Grafická</t>
  </si>
  <si>
    <t>0924, 0926, 0937</t>
  </si>
  <si>
    <t>Zavedení řízení kvality dle metodiky CAF 2013/2020</t>
  </si>
  <si>
    <t>Podpora škol - EU Šablony, MŠ Nad Palatou a MŠ Barrandov II</t>
  </si>
  <si>
    <t>0539, 0924, 0926</t>
  </si>
  <si>
    <t>sociální práce Covid</t>
  </si>
  <si>
    <t>0434, 0426, 0439</t>
  </si>
  <si>
    <t>Podpora škol - EU Šablony MŠ Kudrnova</t>
  </si>
  <si>
    <t>Podpora škol - EU Šablony MŠ Kroupova, Kurandové, U Železničního mostu</t>
  </si>
  <si>
    <t>EU - MAP</t>
  </si>
  <si>
    <t>0916, 0924, 0926</t>
  </si>
  <si>
    <t>Volby do PSP ČR</t>
  </si>
  <si>
    <t>Šablony pro ZŠ waldorfská</t>
  </si>
  <si>
    <t xml:space="preserve">Šablony MŠ Hlubočepy </t>
  </si>
  <si>
    <t>Šablony ZŠ Nepomucká</t>
  </si>
  <si>
    <t>Zaedení energetického managementu ve školských objektech</t>
  </si>
  <si>
    <t>Uzavření FV za r. 2020 (účelové prostředky s hl.m. Prahou)</t>
  </si>
  <si>
    <t xml:space="preserve"> běžné</t>
  </si>
  <si>
    <t xml:space="preserve">0440, 0437, 0418, 0539, </t>
  </si>
  <si>
    <t>Operační program Praha - pól růstu MŠ Nad Palatou</t>
  </si>
  <si>
    <t>Podpora vzdělávání cizinců</t>
  </si>
  <si>
    <t>Operační program Praha - pól růstu (MŠ Nad Palatou, ZŠ Barrando a ZŠ a MŠ Grafická)</t>
  </si>
  <si>
    <t xml:space="preserve"> kapitálové</t>
  </si>
  <si>
    <t xml:space="preserve"> 0418</t>
  </si>
  <si>
    <t>0418, 0440, 0818</t>
  </si>
  <si>
    <t xml:space="preserve">běžné </t>
  </si>
  <si>
    <t>Vratka 100% podíl na daňové povinnosti za r. 2018 a 2019</t>
  </si>
  <si>
    <t>0409, 0509, 0609</t>
  </si>
  <si>
    <t>Památník Ferdinanda Peroutky</t>
  </si>
  <si>
    <t>Terénní program Naděje</t>
  </si>
  <si>
    <t>Bydlení pro seniory, Hlubočepy - novostavba (rez. 2021)</t>
  </si>
  <si>
    <t>Revitalizace zeleně na prostranství Chaplinovo nám.</t>
  </si>
  <si>
    <t>Uzavření FV za r. 2020 (účelové prostředky s hl. m. Prahou r. 2018)</t>
  </si>
  <si>
    <t>Sportoviště Žvahov</t>
  </si>
  <si>
    <t>ZŠ waldorfská - OP PPR</t>
  </si>
  <si>
    <t>Příloha č. 2
v Kč</t>
  </si>
  <si>
    <t xml:space="preserve">                      Výsledky hospodaření Městské části Praha 5 za rok 2021
                      Transfery</t>
  </si>
  <si>
    <t>Příloha č. 10
v tis. Kč</t>
  </si>
  <si>
    <t xml:space="preserve">                       Výsledky hospodaření Městské části Praha 5 za rok 2021
                       Přehled o pohybu dlouhodobého majetku organizací zřízených MČ za roky 2020 - 2021</t>
  </si>
  <si>
    <t>10
ostatní 
činnosti</t>
  </si>
  <si>
    <t xml:space="preserve">                      Výsledky hospodaření Městské části Praha 5 za rok 2021
                      Kapitálové výdaje</t>
  </si>
  <si>
    <t>Příloha č. 4
v tis. Kč</t>
  </si>
  <si>
    <t>Přloha č. 5
v tis. Kč</t>
  </si>
  <si>
    <t xml:space="preserve">                                              Výsledky hospodaření Městské části Praha 5 za rok 2021
                                              Zdaňovaná činnost - správní firmy</t>
  </si>
  <si>
    <t>Příloha č. 6
v tis. Kč</t>
  </si>
  <si>
    <t>Příloha č. 7
v tis. Kč</t>
  </si>
  <si>
    <t>MŠ "U krtečka", Kudrnova 235, Praha 5 - Motol (8 Kč -ÚZ 96 MHMP)</t>
  </si>
  <si>
    <t>MŠ se speciálními třídami DUHA, Trojdílná 1117,  Praha 5 - Košíře (6 Kč - ÚZ 96 MHMP)</t>
  </si>
  <si>
    <r>
      <t xml:space="preserve">Vratky </t>
    </r>
    <r>
      <rPr>
        <sz val="11"/>
        <color theme="1"/>
        <rFont val="Arial"/>
        <family val="2"/>
        <charset val="238"/>
      </rPr>
      <t>nevyčerpaných dotací z r. 2021 od organizací - vyúčtování příspěvků a dotací (grantů) celkem (dle zaúčtování v účetnictví k 30.03.2022)</t>
    </r>
  </si>
  <si>
    <t>převod z účtu zdaňované činnosti do rozpočtu - refundace telefonních hovorů za období 12/2021 (rozdíl mezi odhadem a skutečností)</t>
  </si>
  <si>
    <t>převod z účtu zdaňované činnosti do rozpočtu - refundace mezd za prosinec 2021- rozdíl mezi odhadem a skutečností - nedoplatek : (MZDY: 1.011.595,35 Kč, SP:246.029,48 Kč a ZP:91.034,15 Kč)</t>
  </si>
  <si>
    <t xml:space="preserve">Celkem odvody od příspěvkových oganizací </t>
  </si>
  <si>
    <t xml:space="preserve">převod z rozpočtu do fondu rozvoje dopravy - vratka finančních prostředků z důvodu záměny zdrojového krytí v r. 2021 (účetní oprava) fakturace z oblasti dopravy  </t>
  </si>
  <si>
    <t>převod z fondu rozvoje bydlení do rozpočtu  na dokrytí faktur z roku 2021 za investiční výdaje - stavební práce  Raudnitzův dům - bydlení pro seniory,opravy volných bytových jednotek, dle SR/2021 dle skutečného čerpání na účetní výkazy k 31.12.2021, proplacení v r. 2021</t>
  </si>
  <si>
    <t>Výsledek hospodaření za rok 2021</t>
  </si>
  <si>
    <t>Doplatky místních poplatků - poplatky ze psů</t>
  </si>
  <si>
    <t>Doplatky místních poplatků z pobytu</t>
  </si>
  <si>
    <t xml:space="preserve">Doplatek zrušené místní poplatky </t>
  </si>
  <si>
    <t xml:space="preserve">Parcipativní rozpočty - investiční výdaje </t>
  </si>
  <si>
    <t xml:space="preserve">Participativní rozpočty  - neinvestiční výdaje </t>
  </si>
  <si>
    <t>Pozn.:  Údaje o pohybu dlouhodobého majetku za rok 2021 organizací zřízených MČ jsou bez Informačního centra Prahy 5, které ukončilo svojí činnost dle usnesení RMČ/2/58/2022 ze dne 17.01.2022 a usnesení RMČ/37/1039/2021 ze dne 25.08.2021</t>
  </si>
  <si>
    <t>Dotace z VHP na rekonstrukce a rozvoj sportovních tělovýchovných zařízení</t>
  </si>
  <si>
    <t>převod z fondu rezerv a  rozvoje do rozpočtu - zdrojové krytí na financování faktur z r. 2021, proplacených v r. 2021 na plánované investiční výdaje dle SR 2021</t>
  </si>
  <si>
    <t>převod ze sociálního fondu do rozpočtu (na základě skutečného čerpání - příspěvek na penzijní připojištění za měsíc 12/2021 a snížení o vratky za multisport kartu)</t>
  </si>
  <si>
    <t>F. Městská část odvede či převede dále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</si>
</sst>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0.0"/>
    <numFmt numFmtId="165" formatCode="#,##0.0"/>
    <numFmt numFmtId="166" formatCode="0.0%"/>
  </numFmts>
  <fonts count="31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4"/>
      <name val="Times New Roman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2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8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theme="0" tint="-0.24994659260841701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249977111117893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55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22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22"/>
      </bottom>
      <diagonal/>
    </border>
    <border>
      <left style="thin">
        <color theme="0" tint="-0.14996795556505021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64"/>
      </top>
      <bottom style="thin">
        <color theme="1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theme="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22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14996795556505021"/>
      </bottom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1189">
    <xf numFmtId="0" fontId="0" fillId="0" borderId="0" xfId="0"/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5" fillId="0" borderId="7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Fill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33" xfId="0" applyFont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165" fontId="5" fillId="0" borderId="37" xfId="0" applyNumberFormat="1" applyFont="1" applyFill="1" applyBorder="1" applyAlignment="1">
      <alignment horizontal="right" vertical="center"/>
    </xf>
    <xf numFmtId="0" fontId="6" fillId="5" borderId="47" xfId="0" applyFont="1" applyFill="1" applyBorder="1" applyAlignment="1">
      <alignment vertical="center" wrapText="1"/>
    </xf>
    <xf numFmtId="4" fontId="6" fillId="5" borderId="48" xfId="0" applyNumberFormat="1" applyFont="1" applyFill="1" applyBorder="1" applyAlignment="1">
      <alignment vertical="center"/>
    </xf>
    <xf numFmtId="165" fontId="6" fillId="7" borderId="8" xfId="0" applyNumberFormat="1" applyFont="1" applyFill="1" applyBorder="1" applyAlignment="1">
      <alignment vertical="center"/>
    </xf>
    <xf numFmtId="166" fontId="6" fillId="7" borderId="12" xfId="0" applyNumberFormat="1" applyFont="1" applyFill="1" applyBorder="1" applyAlignment="1">
      <alignment vertical="center"/>
    </xf>
    <xf numFmtId="165" fontId="9" fillId="0" borderId="172" xfId="0" applyNumberFormat="1" applyFont="1" applyFill="1" applyBorder="1" applyAlignment="1">
      <alignment horizontal="right" vertical="center"/>
    </xf>
    <xf numFmtId="165" fontId="9" fillId="0" borderId="54" xfId="0" applyNumberFormat="1" applyFont="1" applyFill="1" applyBorder="1" applyAlignment="1">
      <alignment horizontal="right" vertical="center"/>
    </xf>
    <xf numFmtId="165" fontId="9" fillId="0" borderId="27" xfId="0" applyNumberFormat="1" applyFont="1" applyFill="1" applyBorder="1" applyAlignment="1">
      <alignment horizontal="right" vertical="center"/>
    </xf>
    <xf numFmtId="165" fontId="9" fillId="0" borderId="173" xfId="0" applyNumberFormat="1" applyFont="1" applyFill="1" applyBorder="1" applyAlignment="1">
      <alignment horizontal="right" vertical="center"/>
    </xf>
    <xf numFmtId="165" fontId="9" fillId="0" borderId="174" xfId="0" applyNumberFormat="1" applyFont="1" applyFill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64" fontId="5" fillId="0" borderId="177" xfId="0" applyNumberFormat="1" applyFont="1" applyBorder="1" applyAlignment="1">
      <alignment vertical="center"/>
    </xf>
    <xf numFmtId="164" fontId="5" fillId="0" borderId="62" xfId="0" applyNumberFormat="1" applyFont="1" applyBorder="1" applyAlignment="1">
      <alignment vertical="center"/>
    </xf>
    <xf numFmtId="165" fontId="5" fillId="0" borderId="61" xfId="0" applyNumberFormat="1" applyFont="1" applyBorder="1" applyAlignment="1">
      <alignment vertical="center"/>
    </xf>
    <xf numFmtId="164" fontId="5" fillId="0" borderId="180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6" fontId="5" fillId="0" borderId="0" xfId="0" applyNumberFormat="1" applyFont="1" applyBorder="1" applyAlignment="1">
      <alignment vertical="center"/>
    </xf>
    <xf numFmtId="166" fontId="5" fillId="0" borderId="210" xfId="0" applyNumberFormat="1" applyFont="1" applyBorder="1" applyAlignment="1">
      <alignment vertical="center"/>
    </xf>
    <xf numFmtId="166" fontId="6" fillId="0" borderId="68" xfId="0" applyNumberFormat="1" applyFont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0" fontId="11" fillId="0" borderId="0" xfId="0" applyFont="1"/>
    <xf numFmtId="165" fontId="9" fillId="0" borderId="183" xfId="0" applyNumberFormat="1" applyFont="1" applyBorder="1" applyAlignment="1">
      <alignment vertical="center"/>
    </xf>
    <xf numFmtId="165" fontId="9" fillId="0" borderId="226" xfId="0" applyNumberFormat="1" applyFont="1" applyBorder="1" applyAlignment="1">
      <alignment vertical="center"/>
    </xf>
    <xf numFmtId="165" fontId="9" fillId="0" borderId="72" xfId="0" applyNumberFormat="1" applyFont="1" applyBorder="1" applyAlignment="1">
      <alignment vertical="center"/>
    </xf>
    <xf numFmtId="165" fontId="9" fillId="0" borderId="196" xfId="0" applyNumberFormat="1" applyFont="1" applyBorder="1" applyAlignment="1">
      <alignment vertical="center"/>
    </xf>
    <xf numFmtId="165" fontId="9" fillId="0" borderId="191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65" fontId="9" fillId="0" borderId="215" xfId="0" applyNumberFormat="1" applyFont="1" applyBorder="1" applyAlignment="1">
      <alignment vertical="center"/>
    </xf>
    <xf numFmtId="165" fontId="9" fillId="0" borderId="227" xfId="0" applyNumberFormat="1" applyFont="1" applyBorder="1" applyAlignment="1">
      <alignment vertical="center"/>
    </xf>
    <xf numFmtId="165" fontId="9" fillId="0" borderId="89" xfId="0" applyNumberFormat="1" applyFont="1" applyBorder="1" applyAlignment="1">
      <alignment vertical="center"/>
    </xf>
    <xf numFmtId="166" fontId="9" fillId="0" borderId="228" xfId="0" applyNumberFormat="1" applyFont="1" applyBorder="1" applyAlignment="1">
      <alignment vertical="center"/>
    </xf>
    <xf numFmtId="165" fontId="9" fillId="0" borderId="229" xfId="0" applyNumberFormat="1" applyFont="1" applyBorder="1" applyAlignment="1">
      <alignment vertical="center"/>
    </xf>
    <xf numFmtId="165" fontId="9" fillId="0" borderId="230" xfId="0" applyNumberFormat="1" applyFont="1" applyBorder="1" applyAlignment="1">
      <alignment vertical="center"/>
    </xf>
    <xf numFmtId="165" fontId="9" fillId="0" borderId="188" xfId="0" applyNumberFormat="1" applyFont="1" applyBorder="1" applyAlignment="1">
      <alignment vertical="center"/>
    </xf>
    <xf numFmtId="166" fontId="9" fillId="0" borderId="231" xfId="0" applyNumberFormat="1" applyFont="1" applyBorder="1" applyAlignment="1">
      <alignment vertical="center"/>
    </xf>
    <xf numFmtId="165" fontId="9" fillId="0" borderId="232" xfId="0" applyNumberFormat="1" applyFont="1" applyBorder="1" applyAlignment="1">
      <alignment vertical="center"/>
    </xf>
    <xf numFmtId="166" fontId="9" fillId="0" borderId="233" xfId="0" applyNumberFormat="1" applyFont="1" applyBorder="1" applyAlignment="1">
      <alignment vertical="center"/>
    </xf>
    <xf numFmtId="164" fontId="9" fillId="0" borderId="7" xfId="0" applyNumberFormat="1" applyFont="1" applyBorder="1" applyAlignment="1">
      <alignment vertical="center"/>
    </xf>
    <xf numFmtId="166" fontId="9" fillId="0" borderId="234" xfId="0" applyNumberFormat="1" applyFont="1" applyBorder="1" applyAlignment="1">
      <alignment vertical="center"/>
    </xf>
    <xf numFmtId="165" fontId="9" fillId="0" borderId="236" xfId="0" applyNumberFormat="1" applyFont="1" applyBorder="1" applyAlignment="1">
      <alignment vertical="center"/>
    </xf>
    <xf numFmtId="165" fontId="9" fillId="0" borderId="199" xfId="0" applyNumberFormat="1" applyFont="1" applyBorder="1" applyAlignment="1">
      <alignment vertical="center"/>
    </xf>
    <xf numFmtId="166" fontId="9" fillId="0" borderId="237" xfId="0" applyNumberFormat="1" applyFont="1" applyBorder="1" applyAlignment="1">
      <alignment vertical="center"/>
    </xf>
    <xf numFmtId="165" fontId="9" fillId="0" borderId="238" xfId="0" applyNumberFormat="1" applyFont="1" applyBorder="1" applyAlignment="1">
      <alignment vertical="center"/>
    </xf>
    <xf numFmtId="165" fontId="5" fillId="0" borderId="196" xfId="0" applyNumberFormat="1" applyFont="1" applyBorder="1" applyAlignment="1">
      <alignment vertical="center"/>
    </xf>
    <xf numFmtId="165" fontId="5" fillId="0" borderId="94" xfId="0" applyNumberFormat="1" applyFont="1" applyBorder="1" applyAlignment="1">
      <alignment vertical="center"/>
    </xf>
    <xf numFmtId="165" fontId="5" fillId="0" borderId="89" xfId="0" applyNumberFormat="1" applyFont="1" applyBorder="1" applyAlignment="1">
      <alignment vertical="center"/>
    </xf>
    <xf numFmtId="165" fontId="5" fillId="0" borderId="188" xfId="0" applyNumberFormat="1" applyFont="1" applyBorder="1" applyAlignment="1">
      <alignment vertical="center"/>
    </xf>
    <xf numFmtId="165" fontId="5" fillId="0" borderId="232" xfId="0" applyNumberFormat="1" applyFont="1" applyBorder="1" applyAlignment="1">
      <alignment vertical="center"/>
    </xf>
    <xf numFmtId="165" fontId="5" fillId="0" borderId="44" xfId="0" applyNumberFormat="1" applyFont="1" applyBorder="1" applyAlignment="1">
      <alignment vertical="center"/>
    </xf>
    <xf numFmtId="165" fontId="5" fillId="0" borderId="211" xfId="0" applyNumberFormat="1" applyFont="1" applyBorder="1" applyAlignment="1">
      <alignment vertical="center"/>
    </xf>
    <xf numFmtId="165" fontId="5" fillId="0" borderId="235" xfId="0" applyNumberFormat="1" applyFont="1" applyBorder="1" applyAlignment="1">
      <alignment vertical="center"/>
    </xf>
    <xf numFmtId="165" fontId="5" fillId="0" borderId="238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5" fillId="0" borderId="241" xfId="0" applyNumberFormat="1" applyFont="1" applyBorder="1" applyAlignment="1">
      <alignment vertical="center"/>
    </xf>
    <xf numFmtId="165" fontId="5" fillId="0" borderId="242" xfId="0" applyNumberFormat="1" applyFont="1" applyBorder="1" applyAlignment="1">
      <alignment vertical="center"/>
    </xf>
    <xf numFmtId="166" fontId="5" fillId="0" borderId="84" xfId="0" applyNumberFormat="1" applyFont="1" applyBorder="1" applyAlignment="1">
      <alignment vertical="center"/>
    </xf>
    <xf numFmtId="165" fontId="5" fillId="0" borderId="106" xfId="0" applyNumberFormat="1" applyFont="1" applyBorder="1" applyAlignment="1">
      <alignment vertical="center"/>
    </xf>
    <xf numFmtId="165" fontId="5" fillId="0" borderId="243" xfId="0" applyNumberFormat="1" applyFont="1" applyBorder="1" applyAlignment="1">
      <alignment vertical="center"/>
    </xf>
    <xf numFmtId="165" fontId="5" fillId="0" borderId="244" xfId="0" applyNumberFormat="1" applyFont="1" applyBorder="1" applyAlignment="1">
      <alignment vertical="center"/>
    </xf>
    <xf numFmtId="165" fontId="5" fillId="0" borderId="66" xfId="0" applyNumberFormat="1" applyFont="1" applyBorder="1" applyAlignment="1">
      <alignment vertical="center"/>
    </xf>
    <xf numFmtId="165" fontId="5" fillId="0" borderId="245" xfId="0" applyNumberFormat="1" applyFont="1" applyBorder="1" applyAlignment="1">
      <alignment vertical="center"/>
    </xf>
    <xf numFmtId="165" fontId="5" fillId="0" borderId="246" xfId="0" applyNumberFormat="1" applyFont="1" applyBorder="1" applyAlignment="1">
      <alignment vertical="center"/>
    </xf>
    <xf numFmtId="166" fontId="5" fillId="0" borderId="92" xfId="0" applyNumberFormat="1" applyFont="1" applyBorder="1" applyAlignment="1">
      <alignment vertical="center"/>
    </xf>
    <xf numFmtId="165" fontId="5" fillId="0" borderId="65" xfId="0" applyNumberFormat="1" applyFont="1" applyBorder="1" applyAlignment="1">
      <alignment vertical="center"/>
    </xf>
    <xf numFmtId="165" fontId="5" fillId="0" borderId="64" xfId="0" applyNumberFormat="1" applyFont="1" applyBorder="1" applyAlignment="1">
      <alignment vertical="center"/>
    </xf>
    <xf numFmtId="166" fontId="5" fillId="0" borderId="102" xfId="0" applyNumberFormat="1" applyFont="1" applyBorder="1" applyAlignment="1">
      <alignment vertical="center"/>
    </xf>
    <xf numFmtId="166" fontId="5" fillId="0" borderId="76" xfId="0" applyNumberFormat="1" applyFont="1" applyBorder="1" applyAlignment="1">
      <alignment vertical="center"/>
    </xf>
    <xf numFmtId="166" fontId="5" fillId="0" borderId="197" xfId="0" applyNumberFormat="1" applyFont="1" applyBorder="1" applyAlignment="1">
      <alignment vertical="center"/>
    </xf>
    <xf numFmtId="164" fontId="5" fillId="0" borderId="15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166" fontId="5" fillId="0" borderId="14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textRotation="90"/>
    </xf>
    <xf numFmtId="164" fontId="6" fillId="0" borderId="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164" fontId="5" fillId="3" borderId="0" xfId="0" applyNumberFormat="1" applyFont="1" applyFill="1" applyBorder="1" applyAlignment="1">
      <alignment horizontal="right" vertical="center" wrapText="1"/>
    </xf>
    <xf numFmtId="165" fontId="5" fillId="0" borderId="193" xfId="0" applyNumberFormat="1" applyFont="1" applyBorder="1" applyAlignment="1">
      <alignment vertical="center"/>
    </xf>
    <xf numFmtId="166" fontId="5" fillId="0" borderId="70" xfId="0" applyNumberFormat="1" applyFont="1" applyBorder="1" applyAlignment="1">
      <alignment vertical="center"/>
    </xf>
    <xf numFmtId="166" fontId="5" fillId="0" borderId="81" xfId="0" applyNumberFormat="1" applyFont="1" applyBorder="1" applyAlignment="1">
      <alignment vertical="center"/>
    </xf>
    <xf numFmtId="165" fontId="5" fillId="0" borderId="247" xfId="0" applyNumberFormat="1" applyFont="1" applyBorder="1" applyAlignment="1">
      <alignment vertical="center"/>
    </xf>
    <xf numFmtId="165" fontId="5" fillId="0" borderId="80" xfId="0" applyNumberFormat="1" applyFont="1" applyBorder="1" applyAlignment="1">
      <alignment vertical="center"/>
    </xf>
    <xf numFmtId="166" fontId="5" fillId="0" borderId="79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 wrapText="1"/>
    </xf>
    <xf numFmtId="165" fontId="5" fillId="0" borderId="189" xfId="0" applyNumberFormat="1" applyFont="1" applyBorder="1" applyAlignment="1">
      <alignment vertical="center"/>
    </xf>
    <xf numFmtId="166" fontId="5" fillId="0" borderId="62" xfId="0" applyNumberFormat="1" applyFont="1" applyBorder="1" applyAlignment="1">
      <alignment vertical="center"/>
    </xf>
    <xf numFmtId="165" fontId="5" fillId="0" borderId="248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4" fontId="9" fillId="0" borderId="0" xfId="0" applyNumberFormat="1" applyFont="1" applyAlignment="1">
      <alignment vertical="center"/>
    </xf>
    <xf numFmtId="0" fontId="10" fillId="0" borderId="0" xfId="0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8" fillId="0" borderId="109" xfId="0" applyNumberFormat="1" applyFont="1" applyBorder="1" applyAlignment="1">
      <alignment vertical="center"/>
    </xf>
    <xf numFmtId="165" fontId="5" fillId="0" borderId="29" xfId="0" applyNumberFormat="1" applyFont="1" applyFill="1" applyBorder="1" applyAlignment="1">
      <alignment horizontal="right" vertical="center" wrapText="1"/>
    </xf>
    <xf numFmtId="165" fontId="5" fillId="0" borderId="2" xfId="0" applyNumberFormat="1" applyFont="1" applyFill="1" applyBorder="1" applyAlignment="1">
      <alignment horizontal="right" vertical="center" wrapText="1"/>
    </xf>
    <xf numFmtId="165" fontId="6" fillId="0" borderId="29" xfId="0" applyNumberFormat="1" applyFont="1" applyFill="1" applyBorder="1" applyAlignment="1">
      <alignment horizontal="right"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165" fontId="5" fillId="0" borderId="111" xfId="0" applyNumberFormat="1" applyFont="1" applyFill="1" applyBorder="1" applyAlignment="1">
      <alignment horizontal="right" vertical="center" wrapText="1"/>
    </xf>
    <xf numFmtId="165" fontId="5" fillId="0" borderId="112" xfId="0" applyNumberFormat="1" applyFont="1" applyFill="1" applyBorder="1" applyAlignment="1">
      <alignment horizontal="right" vertical="center" wrapText="1"/>
    </xf>
    <xf numFmtId="165" fontId="5" fillId="0" borderId="7" xfId="0" applyNumberFormat="1" applyFont="1" applyFill="1" applyBorder="1" applyAlignment="1">
      <alignment horizontal="right" vertical="center" wrapText="1"/>
    </xf>
    <xf numFmtId="165" fontId="5" fillId="0" borderId="113" xfId="0" applyNumberFormat="1" applyFont="1" applyFill="1" applyBorder="1" applyAlignment="1">
      <alignment horizontal="right" vertical="center" wrapText="1"/>
    </xf>
    <xf numFmtId="0" fontId="17" fillId="0" borderId="0" xfId="3" applyFont="1" applyFill="1" applyBorder="1" applyAlignment="1" applyProtection="1">
      <alignment horizontal="left" vertical="center"/>
    </xf>
    <xf numFmtId="4" fontId="8" fillId="0" borderId="110" xfId="0" applyNumberFormat="1" applyFont="1" applyBorder="1" applyAlignment="1">
      <alignment vertical="center"/>
    </xf>
    <xf numFmtId="4" fontId="8" fillId="0" borderId="109" xfId="0" applyNumberFormat="1" applyFont="1" applyFill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8" fillId="0" borderId="11" xfId="0" applyNumberFormat="1" applyFont="1" applyBorder="1" applyAlignment="1">
      <alignment vertical="center"/>
    </xf>
    <xf numFmtId="0" fontId="12" fillId="0" borderId="0" xfId="0" applyFont="1"/>
    <xf numFmtId="4" fontId="14" fillId="0" borderId="77" xfId="0" applyNumberFormat="1" applyFont="1" applyBorder="1" applyAlignment="1">
      <alignment vertical="center"/>
    </xf>
    <xf numFmtId="4" fontId="14" fillId="0" borderId="97" xfId="0" applyNumberFormat="1" applyFont="1" applyBorder="1" applyAlignment="1">
      <alignment vertical="center"/>
    </xf>
    <xf numFmtId="4" fontId="14" fillId="0" borderId="115" xfId="0" applyNumberFormat="1" applyFont="1" applyBorder="1" applyAlignment="1">
      <alignment vertical="center"/>
    </xf>
    <xf numFmtId="4" fontId="14" fillId="0" borderId="116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" fontId="12" fillId="0" borderId="0" xfId="0" applyNumberFormat="1" applyFont="1"/>
    <xf numFmtId="0" fontId="9" fillId="0" borderId="0" xfId="0" applyFont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2" fillId="0" borderId="0" xfId="0" applyFont="1" applyBorder="1"/>
    <xf numFmtId="0" fontId="12" fillId="0" borderId="0" xfId="0" applyFont="1" applyAlignment="1">
      <alignment wrapText="1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4" fontId="12" fillId="0" borderId="44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4" fontId="12" fillId="0" borderId="101" xfId="0" applyNumberFormat="1" applyFont="1" applyBorder="1" applyAlignment="1">
      <alignment vertical="center"/>
    </xf>
    <xf numFmtId="4" fontId="12" fillId="0" borderId="86" xfId="0" applyNumberFormat="1" applyFont="1" applyBorder="1" applyAlignment="1">
      <alignment vertical="center"/>
    </xf>
    <xf numFmtId="4" fontId="12" fillId="0" borderId="98" xfId="0" applyNumberFormat="1" applyFont="1" applyBorder="1" applyAlignment="1">
      <alignment vertical="center"/>
    </xf>
    <xf numFmtId="4" fontId="12" fillId="0" borderId="96" xfId="0" applyNumberFormat="1" applyFont="1" applyBorder="1" applyAlignment="1">
      <alignment vertical="center"/>
    </xf>
    <xf numFmtId="4" fontId="12" fillId="0" borderId="77" xfId="0" applyNumberFormat="1" applyFont="1" applyBorder="1" applyAlignment="1">
      <alignment vertical="center"/>
    </xf>
    <xf numFmtId="4" fontId="12" fillId="0" borderId="97" xfId="0" applyNumberFormat="1" applyFont="1" applyBorder="1" applyAlignment="1">
      <alignment vertical="center"/>
    </xf>
    <xf numFmtId="4" fontId="12" fillId="0" borderId="99" xfId="0" applyNumberFormat="1" applyFont="1" applyBorder="1" applyAlignment="1">
      <alignment vertical="center"/>
    </xf>
    <xf numFmtId="4" fontId="12" fillId="0" borderId="78" xfId="0" applyNumberFormat="1" applyFont="1" applyBorder="1" applyAlignment="1">
      <alignment vertical="center"/>
    </xf>
    <xf numFmtId="4" fontId="12" fillId="0" borderId="10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4" fontId="12" fillId="0" borderId="96" xfId="0" applyNumberFormat="1" applyFont="1" applyBorder="1" applyAlignment="1">
      <alignment horizontal="right" vertical="center"/>
    </xf>
    <xf numFmtId="4" fontId="12" fillId="0" borderId="77" xfId="0" applyNumberFormat="1" applyFont="1" applyBorder="1" applyAlignment="1">
      <alignment horizontal="right" vertical="center"/>
    </xf>
    <xf numFmtId="4" fontId="12" fillId="0" borderId="97" xfId="0" applyNumberFormat="1" applyFont="1" applyBorder="1" applyAlignment="1">
      <alignment horizontal="right" vertical="center"/>
    </xf>
    <xf numFmtId="0" fontId="14" fillId="0" borderId="95" xfId="0" applyFont="1" applyBorder="1" applyAlignment="1">
      <alignment vertical="center" wrapText="1"/>
    </xf>
    <xf numFmtId="4" fontId="14" fillId="0" borderId="107" xfId="0" applyNumberFormat="1" applyFont="1" applyBorder="1" applyAlignment="1">
      <alignment vertical="center"/>
    </xf>
    <xf numFmtId="4" fontId="14" fillId="0" borderId="74" xfId="0" applyNumberFormat="1" applyFont="1" applyBorder="1" applyAlignment="1">
      <alignment vertical="center"/>
    </xf>
    <xf numFmtId="0" fontId="14" fillId="0" borderId="96" xfId="0" applyFont="1" applyBorder="1" applyAlignment="1">
      <alignment vertical="center" wrapText="1"/>
    </xf>
    <xf numFmtId="4" fontId="14" fillId="0" borderId="250" xfId="0" applyNumberFormat="1" applyFont="1" applyBorder="1" applyAlignment="1">
      <alignment vertical="center"/>
    </xf>
    <xf numFmtId="4" fontId="14" fillId="0" borderId="108" xfId="0" applyNumberFormat="1" applyFont="1" applyBorder="1" applyAlignment="1">
      <alignment vertical="center"/>
    </xf>
    <xf numFmtId="4" fontId="14" fillId="0" borderId="82" xfId="0" applyNumberFormat="1" applyFont="1" applyBorder="1" applyAlignment="1">
      <alignment vertical="center"/>
    </xf>
    <xf numFmtId="4" fontId="14" fillId="2" borderId="77" xfId="0" applyNumberFormat="1" applyFont="1" applyFill="1" applyBorder="1" applyAlignment="1">
      <alignment vertical="center"/>
    </xf>
    <xf numFmtId="4" fontId="14" fillId="2" borderId="97" xfId="0" applyNumberFormat="1" applyFont="1" applyFill="1" applyBorder="1" applyAlignment="1">
      <alignment vertical="center"/>
    </xf>
    <xf numFmtId="0" fontId="14" fillId="0" borderId="99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4" fontId="8" fillId="0" borderId="29" xfId="0" applyNumberFormat="1" applyFont="1" applyBorder="1" applyAlignment="1">
      <alignment vertical="center"/>
    </xf>
    <xf numFmtId="0" fontId="5" fillId="3" borderId="0" xfId="0" applyFont="1" applyFill="1"/>
    <xf numFmtId="0" fontId="5" fillId="3" borderId="0" xfId="0" applyFont="1" applyFill="1" applyBorder="1"/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5" fillId="3" borderId="8" xfId="0" applyNumberFormat="1" applyFont="1" applyFill="1" applyBorder="1" applyAlignment="1">
      <alignment horizontal="right" vertical="center"/>
    </xf>
    <xf numFmtId="166" fontId="5" fillId="3" borderId="12" xfId="0" applyNumberFormat="1" applyFont="1" applyFill="1" applyBorder="1" applyAlignment="1">
      <alignment horizontal="right" vertical="center"/>
    </xf>
    <xf numFmtId="4" fontId="5" fillId="3" borderId="2" xfId="0" applyNumberFormat="1" applyFont="1" applyFill="1" applyBorder="1" applyAlignment="1">
      <alignment horizontal="right" vertical="center"/>
    </xf>
    <xf numFmtId="165" fontId="5" fillId="3" borderId="2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49" fontId="9" fillId="0" borderId="256" xfId="0" applyNumberFormat="1" applyFont="1" applyFill="1" applyBorder="1" applyAlignment="1">
      <alignment horizontal="center" vertical="center"/>
    </xf>
    <xf numFmtId="49" fontId="9" fillId="0" borderId="257" xfId="0" applyNumberFormat="1" applyFont="1" applyFill="1" applyBorder="1" applyAlignment="1">
      <alignment vertical="center"/>
    </xf>
    <xf numFmtId="165" fontId="9" fillId="0" borderId="258" xfId="0" applyNumberFormat="1" applyFont="1" applyFill="1" applyBorder="1" applyAlignment="1">
      <alignment horizontal="right" vertical="center"/>
    </xf>
    <xf numFmtId="49" fontId="9" fillId="0" borderId="221" xfId="0" applyNumberFormat="1" applyFont="1" applyFill="1" applyBorder="1" applyAlignment="1">
      <alignment horizontal="center" vertical="center"/>
    </xf>
    <xf numFmtId="49" fontId="9" fillId="0" borderId="260" xfId="0" applyNumberFormat="1" applyFont="1" applyFill="1" applyBorder="1" applyAlignment="1">
      <alignment vertical="center"/>
    </xf>
    <xf numFmtId="49" fontId="9" fillId="0" borderId="224" xfId="0" applyNumberFormat="1" applyFont="1" applyFill="1" applyBorder="1" applyAlignment="1">
      <alignment horizontal="center" vertical="center"/>
    </xf>
    <xf numFmtId="49" fontId="9" fillId="0" borderId="261" xfId="0" applyNumberFormat="1" applyFont="1" applyFill="1" applyBorder="1" applyAlignment="1">
      <alignment vertical="center" wrapText="1"/>
    </xf>
    <xf numFmtId="49" fontId="9" fillId="0" borderId="262" xfId="0" applyNumberFormat="1" applyFont="1" applyFill="1" applyBorder="1" applyAlignment="1">
      <alignment vertical="center"/>
    </xf>
    <xf numFmtId="165" fontId="9" fillId="0" borderId="134" xfId="0" applyNumberFormat="1" applyFont="1" applyFill="1" applyBorder="1" applyAlignment="1">
      <alignment horizontal="right" vertical="center"/>
    </xf>
    <xf numFmtId="166" fontId="9" fillId="0" borderId="0" xfId="0" applyNumberFormat="1" applyFont="1" applyFill="1" applyBorder="1" applyAlignment="1">
      <alignment vertical="center"/>
    </xf>
    <xf numFmtId="49" fontId="9" fillId="0" borderId="262" xfId="0" applyNumberFormat="1" applyFont="1" applyFill="1" applyBorder="1" applyAlignment="1">
      <alignment vertical="center" wrapText="1"/>
    </xf>
    <xf numFmtId="49" fontId="9" fillId="0" borderId="263" xfId="0" applyNumberFormat="1" applyFont="1" applyFill="1" applyBorder="1" applyAlignment="1">
      <alignment horizontal="center" vertical="center"/>
    </xf>
    <xf numFmtId="49" fontId="9" fillId="0" borderId="264" xfId="0" applyNumberFormat="1" applyFont="1" applyFill="1" applyBorder="1" applyAlignment="1">
      <alignment vertical="center" wrapText="1"/>
    </xf>
    <xf numFmtId="49" fontId="9" fillId="0" borderId="264" xfId="0" applyNumberFormat="1" applyFont="1" applyFill="1" applyBorder="1" applyAlignment="1">
      <alignment vertical="center"/>
    </xf>
    <xf numFmtId="165" fontId="9" fillId="0" borderId="262" xfId="0" applyNumberFormat="1" applyFont="1" applyFill="1" applyBorder="1" applyAlignment="1">
      <alignment horizontal="right" vertic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260" xfId="0" applyNumberFormat="1" applyFont="1" applyFill="1" applyBorder="1" applyAlignment="1">
      <alignment vertical="center" wrapText="1"/>
    </xf>
    <xf numFmtId="49" fontId="9" fillId="0" borderId="266" xfId="0" applyNumberFormat="1" applyFont="1" applyFill="1" applyBorder="1" applyAlignment="1">
      <alignment vertical="center"/>
    </xf>
    <xf numFmtId="49" fontId="9" fillId="0" borderId="134" xfId="0" applyNumberFormat="1" applyFont="1" applyFill="1" applyBorder="1" applyAlignment="1">
      <alignment vertical="center" wrapText="1"/>
    </xf>
    <xf numFmtId="165" fontId="9" fillId="0" borderId="267" xfId="0" applyNumberFormat="1" applyFont="1" applyFill="1" applyBorder="1" applyAlignment="1">
      <alignment horizontal="right" vertical="center"/>
    </xf>
    <xf numFmtId="49" fontId="9" fillId="0" borderId="268" xfId="0" applyNumberFormat="1" applyFont="1" applyFill="1" applyBorder="1" applyAlignment="1">
      <alignment vertical="center"/>
    </xf>
    <xf numFmtId="165" fontId="9" fillId="0" borderId="259" xfId="0" applyNumberFormat="1" applyFont="1" applyFill="1" applyBorder="1" applyAlignment="1">
      <alignment vertical="center"/>
    </xf>
    <xf numFmtId="165" fontId="9" fillId="0" borderId="134" xfId="0" applyNumberFormat="1" applyFont="1" applyFill="1" applyBorder="1" applyAlignment="1">
      <alignment vertical="center"/>
    </xf>
    <xf numFmtId="49" fontId="9" fillId="0" borderId="268" xfId="0" applyNumberFormat="1" applyFont="1" applyFill="1" applyBorder="1" applyAlignment="1">
      <alignment vertical="center" wrapText="1"/>
    </xf>
    <xf numFmtId="49" fontId="9" fillId="0" borderId="207" xfId="5" applyNumberFormat="1" applyFont="1" applyFill="1" applyBorder="1" applyAlignment="1">
      <alignment horizontal="center" vertical="center"/>
    </xf>
    <xf numFmtId="165" fontId="9" fillId="0" borderId="269" xfId="0" applyNumberFormat="1" applyFont="1" applyFill="1" applyBorder="1" applyAlignment="1">
      <alignment horizontal="right" vertical="center"/>
    </xf>
    <xf numFmtId="49" fontId="9" fillId="0" borderId="207" xfId="0" applyNumberFormat="1" applyFont="1" applyFill="1" applyBorder="1" applyAlignment="1">
      <alignment horizontal="center" vertical="center"/>
    </xf>
    <xf numFmtId="49" fontId="9" fillId="0" borderId="44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65" fontId="9" fillId="0" borderId="270" xfId="0" applyNumberFormat="1" applyFont="1" applyFill="1" applyBorder="1" applyAlignment="1">
      <alignment horizontal="right" vertical="center"/>
    </xf>
    <xf numFmtId="49" fontId="9" fillId="0" borderId="271" xfId="0" applyNumberFormat="1" applyFont="1" applyFill="1" applyBorder="1" applyAlignment="1">
      <alignment horizontal="center" vertical="center"/>
    </xf>
    <xf numFmtId="49" fontId="9" fillId="0" borderId="272" xfId="0" applyNumberFormat="1" applyFont="1" applyFill="1" applyBorder="1" applyAlignment="1">
      <alignment vertical="center"/>
    </xf>
    <xf numFmtId="49" fontId="9" fillId="0" borderId="263" xfId="5" applyNumberFormat="1" applyFont="1" applyFill="1" applyBorder="1" applyAlignment="1">
      <alignment horizontal="center" vertical="center"/>
    </xf>
    <xf numFmtId="49" fontId="9" fillId="0" borderId="221" xfId="5" applyNumberFormat="1" applyFont="1" applyFill="1" applyBorder="1" applyAlignment="1">
      <alignment horizontal="center" vertical="center"/>
    </xf>
    <xf numFmtId="165" fontId="9" fillId="0" borderId="273" xfId="0" applyNumberFormat="1" applyFont="1" applyFill="1" applyBorder="1" applyAlignment="1">
      <alignment horizontal="right" vertical="center"/>
    </xf>
    <xf numFmtId="49" fontId="9" fillId="0" borderId="261" xfId="0" applyNumberFormat="1" applyFont="1" applyFill="1" applyBorder="1" applyAlignment="1">
      <alignment vertical="center"/>
    </xf>
    <xf numFmtId="0" fontId="6" fillId="0" borderId="139" xfId="0" applyFont="1" applyFill="1" applyBorder="1" applyAlignment="1">
      <alignment horizontal="center" vertical="center"/>
    </xf>
    <xf numFmtId="165" fontId="5" fillId="0" borderId="140" xfId="0" applyNumberFormat="1" applyFont="1" applyFill="1" applyBorder="1" applyAlignment="1">
      <alignment horizontal="right" vertical="center"/>
    </xf>
    <xf numFmtId="166" fontId="5" fillId="0" borderId="134" xfId="0" applyNumberFormat="1" applyFont="1" applyFill="1" applyBorder="1" applyAlignment="1">
      <alignment horizontal="right" vertical="center"/>
    </xf>
    <xf numFmtId="0" fontId="6" fillId="0" borderId="141" xfId="0" applyFont="1" applyFill="1" applyBorder="1" applyAlignment="1">
      <alignment vertical="center"/>
    </xf>
    <xf numFmtId="165" fontId="6" fillId="0" borderId="48" xfId="0" applyNumberFormat="1" applyFont="1" applyFill="1" applyBorder="1" applyAlignment="1">
      <alignment horizontal="right" vertical="center"/>
    </xf>
    <xf numFmtId="165" fontId="6" fillId="0" borderId="142" xfId="0" applyNumberFormat="1" applyFont="1" applyFill="1" applyBorder="1" applyAlignment="1">
      <alignment horizontal="right" vertical="center"/>
    </xf>
    <xf numFmtId="166" fontId="6" fillId="0" borderId="55" xfId="0" applyNumberFormat="1" applyFont="1" applyFill="1" applyBorder="1" applyAlignment="1">
      <alignment horizontal="right" vertical="center"/>
    </xf>
    <xf numFmtId="49" fontId="5" fillId="3" borderId="15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vertical="center" wrapText="1"/>
    </xf>
    <xf numFmtId="49" fontId="5" fillId="3" borderId="8" xfId="0" applyNumberFormat="1" applyFont="1" applyFill="1" applyBorder="1" applyAlignment="1">
      <alignment horizontal="center" vertical="center"/>
    </xf>
    <xf numFmtId="166" fontId="5" fillId="3" borderId="11" xfId="0" applyNumberFormat="1" applyFont="1" applyFill="1" applyBorder="1" applyAlignment="1">
      <alignment horizontal="right" vertical="center"/>
    </xf>
    <xf numFmtId="49" fontId="5" fillId="3" borderId="69" xfId="0" applyNumberFormat="1" applyFont="1" applyFill="1" applyBorder="1" applyAlignment="1">
      <alignment horizontal="center" vertical="center" wrapText="1"/>
    </xf>
    <xf numFmtId="49" fontId="5" fillId="3" borderId="69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 wrapText="1"/>
    </xf>
    <xf numFmtId="4" fontId="5" fillId="3" borderId="15" xfId="0" applyNumberFormat="1" applyFont="1" applyFill="1" applyBorder="1" applyAlignment="1">
      <alignment horizontal="right" vertical="center"/>
    </xf>
    <xf numFmtId="49" fontId="5" fillId="3" borderId="53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69" xfId="0" applyFont="1" applyFill="1" applyBorder="1" applyAlignment="1">
      <alignment vertical="center" wrapText="1"/>
    </xf>
    <xf numFmtId="49" fontId="5" fillId="3" borderId="6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6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right" wrapText="1"/>
      <protection locked="0"/>
    </xf>
    <xf numFmtId="0" fontId="9" fillId="3" borderId="0" xfId="0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right" wrapText="1"/>
    </xf>
    <xf numFmtId="0" fontId="20" fillId="3" borderId="9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right" wrapText="1"/>
    </xf>
    <xf numFmtId="0" fontId="6" fillId="8" borderId="25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4" fontId="26" fillId="0" borderId="0" xfId="0" applyNumberFormat="1" applyFont="1" applyFill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6" fillId="8" borderId="2" xfId="0" applyFont="1" applyFill="1" applyBorder="1" applyAlignment="1">
      <alignment horizontal="center" vertical="center"/>
    </xf>
    <xf numFmtId="165" fontId="6" fillId="7" borderId="17" xfId="0" applyNumberFormat="1" applyFont="1" applyFill="1" applyBorder="1" applyAlignment="1">
      <alignment vertical="center"/>
    </xf>
    <xf numFmtId="165" fontId="6" fillId="7" borderId="18" xfId="0" applyNumberFormat="1" applyFont="1" applyFill="1" applyBorder="1" applyAlignment="1">
      <alignment vertical="center"/>
    </xf>
    <xf numFmtId="166" fontId="6" fillId="7" borderId="19" xfId="0" applyNumberFormat="1" applyFont="1" applyFill="1" applyBorder="1" applyAlignment="1">
      <alignment vertical="center"/>
    </xf>
    <xf numFmtId="165" fontId="6" fillId="7" borderId="23" xfId="0" applyNumberFormat="1" applyFont="1" applyFill="1" applyBorder="1" applyAlignment="1">
      <alignment vertical="center"/>
    </xf>
    <xf numFmtId="166" fontId="6" fillId="7" borderId="24" xfId="0" applyNumberFormat="1" applyFont="1" applyFill="1" applyBorder="1" applyAlignment="1">
      <alignment vertical="center"/>
    </xf>
    <xf numFmtId="165" fontId="6" fillId="9" borderId="8" xfId="0" applyNumberFormat="1" applyFont="1" applyFill="1" applyBorder="1" applyAlignment="1">
      <alignment vertical="center"/>
    </xf>
    <xf numFmtId="166" fontId="6" fillId="9" borderId="11" xfId="0" applyNumberFormat="1" applyFont="1" applyFill="1" applyBorder="1" applyAlignment="1">
      <alignment vertical="center"/>
    </xf>
    <xf numFmtId="165" fontId="6" fillId="9" borderId="2" xfId="0" applyNumberFormat="1" applyFont="1" applyFill="1" applyBorder="1" applyAlignment="1">
      <alignment vertical="center"/>
    </xf>
    <xf numFmtId="166" fontId="6" fillId="9" borderId="12" xfId="0" applyNumberFormat="1" applyFont="1" applyFill="1" applyBorder="1" applyAlignment="1">
      <alignment vertical="center"/>
    </xf>
    <xf numFmtId="165" fontId="6" fillId="9" borderId="22" xfId="0" applyNumberFormat="1" applyFont="1" applyFill="1" applyBorder="1" applyAlignment="1">
      <alignment vertical="center"/>
    </xf>
    <xf numFmtId="0" fontId="6" fillId="8" borderId="124" xfId="0" applyFont="1" applyFill="1" applyBorder="1" applyAlignment="1">
      <alignment horizontal="center" vertical="center" wrapText="1"/>
    </xf>
    <xf numFmtId="0" fontId="6" fillId="8" borderId="128" xfId="0" applyFont="1" applyFill="1" applyBorder="1" applyAlignment="1">
      <alignment horizontal="center" vertical="center"/>
    </xf>
    <xf numFmtId="0" fontId="6" fillId="8" borderId="129" xfId="0" applyFont="1" applyFill="1" applyBorder="1" applyAlignment="1">
      <alignment horizontal="center" vertical="center"/>
    </xf>
    <xf numFmtId="3" fontId="6" fillId="8" borderId="128" xfId="0" applyNumberFormat="1" applyFont="1" applyFill="1" applyBorder="1" applyAlignment="1">
      <alignment horizontal="center" vertical="center" wrapText="1"/>
    </xf>
    <xf numFmtId="0" fontId="6" fillId="8" borderId="130" xfId="0" applyFont="1" applyFill="1" applyBorder="1" applyAlignment="1">
      <alignment horizontal="center" vertical="center" wrapText="1"/>
    </xf>
    <xf numFmtId="0" fontId="6" fillId="8" borderId="131" xfId="0" applyFont="1" applyFill="1" applyBorder="1" applyAlignment="1">
      <alignment horizontal="center" vertical="center" wrapText="1"/>
    </xf>
    <xf numFmtId="0" fontId="6" fillId="9" borderId="47" xfId="0" applyFont="1" applyFill="1" applyBorder="1" applyAlignment="1">
      <alignment vertical="center"/>
    </xf>
    <xf numFmtId="0" fontId="6" fillId="9" borderId="117" xfId="0" applyFont="1" applyFill="1" applyBorder="1" applyAlignment="1">
      <alignment vertical="center"/>
    </xf>
    <xf numFmtId="4" fontId="6" fillId="9" borderId="48" xfId="0" applyNumberFormat="1" applyFont="1" applyFill="1" applyBorder="1" applyAlignment="1">
      <alignment vertical="center"/>
    </xf>
    <xf numFmtId="166" fontId="6" fillId="9" borderId="126" xfId="0" applyNumberFormat="1" applyFont="1" applyFill="1" applyBorder="1" applyAlignment="1">
      <alignment horizontal="right" vertical="center"/>
    </xf>
    <xf numFmtId="0" fontId="6" fillId="9" borderId="26" xfId="0" applyFont="1" applyFill="1" applyBorder="1" applyAlignment="1">
      <alignment vertical="center"/>
    </xf>
    <xf numFmtId="0" fontId="6" fillId="9" borderId="125" xfId="0" applyFont="1" applyFill="1" applyBorder="1" applyAlignment="1">
      <alignment vertical="center"/>
    </xf>
    <xf numFmtId="4" fontId="6" fillId="9" borderId="25" xfId="0" applyNumberFormat="1" applyFont="1" applyFill="1" applyBorder="1" applyAlignment="1">
      <alignment vertical="center"/>
    </xf>
    <xf numFmtId="0" fontId="6" fillId="7" borderId="34" xfId="0" applyFont="1" applyFill="1" applyBorder="1" applyAlignment="1">
      <alignment horizontal="center" vertical="center" textRotation="90"/>
    </xf>
    <xf numFmtId="4" fontId="6" fillId="7" borderId="23" xfId="0" applyNumberFormat="1" applyFont="1" applyFill="1" applyBorder="1" applyAlignment="1">
      <alignment horizontal="right" vertical="center"/>
    </xf>
    <xf numFmtId="166" fontId="6" fillId="7" borderId="24" xfId="0" applyNumberFormat="1" applyFont="1" applyFill="1" applyBorder="1" applyAlignment="1">
      <alignment horizontal="right" vertical="center"/>
    </xf>
    <xf numFmtId="0" fontId="10" fillId="8" borderId="2" xfId="0" applyFont="1" applyFill="1" applyBorder="1" applyAlignment="1">
      <alignment horizontal="center" vertical="center"/>
    </xf>
    <xf numFmtId="49" fontId="10" fillId="8" borderId="12" xfId="0" applyNumberFormat="1" applyFont="1" applyFill="1" applyBorder="1" applyAlignment="1">
      <alignment horizontal="center" vertical="center"/>
    </xf>
    <xf numFmtId="0" fontId="9" fillId="8" borderId="53" xfId="0" applyFont="1" applyFill="1" applyBorder="1" applyAlignment="1">
      <alignment horizontal="center" vertical="center"/>
    </xf>
    <xf numFmtId="165" fontId="10" fillId="9" borderId="135" xfId="0" applyNumberFormat="1" applyFont="1" applyFill="1" applyBorder="1" applyAlignment="1">
      <alignment horizontal="right" vertical="center"/>
    </xf>
    <xf numFmtId="165" fontId="10" fillId="9" borderId="2" xfId="0" applyNumberFormat="1" applyFont="1" applyFill="1" applyBorder="1" applyAlignment="1">
      <alignment vertical="center"/>
    </xf>
    <xf numFmtId="165" fontId="10" fillId="9" borderId="29" xfId="2" applyNumberFormat="1" applyFont="1" applyFill="1" applyBorder="1" applyAlignment="1">
      <alignment horizontal="right" vertical="center"/>
    </xf>
    <xf numFmtId="166" fontId="10" fillId="9" borderId="12" xfId="0" applyNumberFormat="1" applyFont="1" applyFill="1" applyBorder="1" applyAlignment="1">
      <alignment vertical="center"/>
    </xf>
    <xf numFmtId="165" fontId="10" fillId="9" borderId="29" xfId="0" applyNumberFormat="1" applyFont="1" applyFill="1" applyBorder="1" applyAlignment="1">
      <alignment vertical="center"/>
    </xf>
    <xf numFmtId="165" fontId="10" fillId="9" borderId="12" xfId="0" applyNumberFormat="1" applyFont="1" applyFill="1" applyBorder="1" applyAlignment="1">
      <alignment vertical="center"/>
    </xf>
    <xf numFmtId="165" fontId="10" fillId="9" borderId="265" xfId="0" applyNumberFormat="1" applyFont="1" applyFill="1" applyBorder="1" applyAlignment="1">
      <alignment horizontal="right" vertical="center"/>
    </xf>
    <xf numFmtId="165" fontId="10" fillId="9" borderId="2" xfId="0" applyNumberFormat="1" applyFont="1" applyFill="1" applyBorder="1" applyAlignment="1">
      <alignment horizontal="right" vertical="center"/>
    </xf>
    <xf numFmtId="165" fontId="10" fillId="9" borderId="12" xfId="0" applyNumberFormat="1" applyFont="1" applyFill="1" applyBorder="1" applyAlignment="1">
      <alignment horizontal="right" vertical="center"/>
    </xf>
    <xf numFmtId="165" fontId="10" fillId="9" borderId="29" xfId="0" applyNumberFormat="1" applyFont="1" applyFill="1" applyBorder="1" applyAlignment="1">
      <alignment horizontal="right" vertical="center"/>
    </xf>
    <xf numFmtId="0" fontId="6" fillId="8" borderId="136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 shrinkToFit="1"/>
    </xf>
    <xf numFmtId="0" fontId="6" fillId="8" borderId="23" xfId="0" applyFont="1" applyFill="1" applyBorder="1" applyAlignment="1">
      <alignment horizontal="center" vertical="center" wrapText="1" shrinkToFit="1"/>
    </xf>
    <xf numFmtId="0" fontId="6" fillId="8" borderId="23" xfId="0" applyFont="1" applyFill="1" applyBorder="1" applyAlignment="1">
      <alignment horizontal="center" vertical="center" wrapText="1"/>
    </xf>
    <xf numFmtId="0" fontId="6" fillId="8" borderId="137" xfId="0" applyFont="1" applyFill="1" applyBorder="1" applyAlignment="1">
      <alignment horizontal="center" vertical="center"/>
    </xf>
    <xf numFmtId="165" fontId="6" fillId="7" borderId="31" xfId="0" applyNumberFormat="1" applyFont="1" applyFill="1" applyBorder="1" applyAlignment="1">
      <alignment horizontal="left" vertical="center"/>
    </xf>
    <xf numFmtId="165" fontId="6" fillId="7" borderId="32" xfId="0" applyNumberFormat="1" applyFont="1" applyFill="1" applyBorder="1" applyAlignment="1">
      <alignment horizontal="right" vertical="center"/>
    </xf>
    <xf numFmtId="166" fontId="6" fillId="7" borderId="55" xfId="0" applyNumberFormat="1" applyFont="1" applyFill="1" applyBorder="1" applyAlignment="1">
      <alignment horizontal="right" vertical="center"/>
    </xf>
    <xf numFmtId="0" fontId="6" fillId="9" borderId="141" xfId="0" applyFont="1" applyFill="1" applyBorder="1" applyAlignment="1">
      <alignment vertical="center"/>
    </xf>
    <xf numFmtId="165" fontId="22" fillId="9" borderId="48" xfId="0" applyNumberFormat="1" applyFont="1" applyFill="1" applyBorder="1" applyAlignment="1">
      <alignment horizontal="right" vertical="center"/>
    </xf>
    <xf numFmtId="166" fontId="6" fillId="9" borderId="143" xfId="0" applyNumberFormat="1" applyFont="1" applyFill="1" applyBorder="1" applyAlignment="1">
      <alignment horizontal="right" vertical="center"/>
    </xf>
    <xf numFmtId="0" fontId="6" fillId="9" borderId="33" xfId="0" applyFont="1" applyFill="1" applyBorder="1" applyAlignment="1">
      <alignment vertical="center"/>
    </xf>
    <xf numFmtId="165" fontId="6" fillId="9" borderId="37" xfId="0" applyNumberFormat="1" applyFont="1" applyFill="1" applyBorder="1" applyAlignment="1">
      <alignment vertical="center"/>
    </xf>
    <xf numFmtId="165" fontId="6" fillId="9" borderId="144" xfId="0" applyNumberFormat="1" applyFont="1" applyFill="1" applyBorder="1" applyAlignment="1">
      <alignment vertical="center"/>
    </xf>
    <xf numFmtId="166" fontId="6" fillId="9" borderId="145" xfId="0" applyNumberFormat="1" applyFont="1" applyFill="1" applyBorder="1" applyAlignment="1">
      <alignment horizontal="right" vertical="center"/>
    </xf>
    <xf numFmtId="165" fontId="6" fillId="9" borderId="47" xfId="0" applyNumberFormat="1" applyFont="1" applyFill="1" applyBorder="1" applyAlignment="1">
      <alignment vertical="center"/>
    </xf>
    <xf numFmtId="165" fontId="6" fillId="9" borderId="48" xfId="0" applyNumberFormat="1" applyFont="1" applyFill="1" applyBorder="1" applyAlignment="1">
      <alignment vertical="center"/>
    </xf>
    <xf numFmtId="0" fontId="22" fillId="9" borderId="141" xfId="0" applyFont="1" applyFill="1" applyBorder="1" applyAlignment="1">
      <alignment vertical="center"/>
    </xf>
    <xf numFmtId="3" fontId="6" fillId="9" borderId="141" xfId="0" applyNumberFormat="1" applyFont="1" applyFill="1" applyBorder="1" applyAlignment="1">
      <alignment vertical="center" wrapText="1"/>
    </xf>
    <xf numFmtId="165" fontId="6" fillId="9" borderId="48" xfId="0" applyNumberFormat="1" applyFont="1" applyFill="1" applyBorder="1" applyAlignment="1">
      <alignment horizontal="right" vertical="center"/>
    </xf>
    <xf numFmtId="0" fontId="6" fillId="8" borderId="127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 shrinkToFit="1"/>
    </xf>
    <xf numFmtId="0" fontId="6" fillId="8" borderId="25" xfId="0" applyFont="1" applyFill="1" applyBorder="1" applyAlignment="1">
      <alignment horizontal="center" vertical="center" wrapText="1" shrinkToFit="1"/>
    </xf>
    <xf numFmtId="0" fontId="6" fillId="8" borderId="132" xfId="0" applyFont="1" applyFill="1" applyBorder="1" applyAlignment="1">
      <alignment horizontal="center" vertical="center"/>
    </xf>
    <xf numFmtId="0" fontId="6" fillId="8" borderId="128" xfId="0" applyFont="1" applyFill="1" applyBorder="1" applyAlignment="1">
      <alignment horizontal="center" vertical="center" wrapText="1"/>
    </xf>
    <xf numFmtId="0" fontId="6" fillId="8" borderId="133" xfId="0" applyFont="1" applyFill="1" applyBorder="1" applyAlignment="1">
      <alignment horizontal="center" vertical="center" wrapText="1"/>
    </xf>
    <xf numFmtId="0" fontId="5" fillId="8" borderId="58" xfId="0" applyFont="1" applyFill="1" applyBorder="1" applyAlignment="1">
      <alignment horizontal="center" vertical="center"/>
    </xf>
    <xf numFmtId="164" fontId="5" fillId="8" borderId="58" xfId="0" applyNumberFormat="1" applyFont="1" applyFill="1" applyBorder="1" applyAlignment="1">
      <alignment horizontal="center" vertical="center"/>
    </xf>
    <xf numFmtId="165" fontId="6" fillId="7" borderId="57" xfId="0" applyNumberFormat="1" applyFont="1" applyFill="1" applyBorder="1" applyAlignment="1">
      <alignment vertical="center"/>
    </xf>
    <xf numFmtId="166" fontId="6" fillId="7" borderId="58" xfId="0" applyNumberFormat="1" applyFont="1" applyFill="1" applyBorder="1" applyAlignment="1">
      <alignment vertical="center"/>
    </xf>
    <xf numFmtId="165" fontId="6" fillId="7" borderId="216" xfId="0" applyNumberFormat="1" applyFont="1" applyFill="1" applyBorder="1" applyAlignment="1">
      <alignment vertical="center"/>
    </xf>
    <xf numFmtId="165" fontId="10" fillId="7" borderId="53" xfId="0" applyNumberFormat="1" applyFont="1" applyFill="1" applyBorder="1" applyAlignment="1">
      <alignment vertical="center"/>
    </xf>
    <xf numFmtId="166" fontId="10" fillId="7" borderId="217" xfId="0" applyNumberFormat="1" applyFont="1" applyFill="1" applyBorder="1" applyAlignment="1">
      <alignment vertical="center"/>
    </xf>
    <xf numFmtId="0" fontId="6" fillId="7" borderId="23" xfId="0" applyFont="1" applyFill="1" applyBorder="1" applyAlignment="1">
      <alignment vertical="center"/>
    </xf>
    <xf numFmtId="9" fontId="6" fillId="7" borderId="23" xfId="0" applyNumberFormat="1" applyFont="1" applyFill="1" applyBorder="1" applyAlignment="1">
      <alignment vertical="center"/>
    </xf>
    <xf numFmtId="166" fontId="6" fillId="7" borderId="120" xfId="0" applyNumberFormat="1" applyFont="1" applyFill="1" applyBorder="1" applyAlignment="1">
      <alignment vertical="center"/>
    </xf>
    <xf numFmtId="165" fontId="6" fillId="7" borderId="149" xfId="0" applyNumberFormat="1" applyFont="1" applyFill="1" applyBorder="1" applyAlignment="1">
      <alignment vertical="center"/>
    </xf>
    <xf numFmtId="165" fontId="6" fillId="7" borderId="121" xfId="0" applyNumberFormat="1" applyFont="1" applyFill="1" applyBorder="1" applyAlignment="1">
      <alignment vertical="center"/>
    </xf>
    <xf numFmtId="166" fontId="6" fillId="7" borderId="23" xfId="0" applyNumberFormat="1" applyFont="1" applyFill="1" applyBorder="1" applyAlignment="1">
      <alignment vertical="center"/>
    </xf>
    <xf numFmtId="165" fontId="6" fillId="7" borderId="152" xfId="0" applyNumberFormat="1" applyFont="1" applyFill="1" applyBorder="1" applyAlignment="1">
      <alignment vertical="center"/>
    </xf>
    <xf numFmtId="0" fontId="13" fillId="8" borderId="25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/>
    </xf>
    <xf numFmtId="0" fontId="18" fillId="7" borderId="118" xfId="0" applyFont="1" applyFill="1" applyBorder="1" applyAlignment="1">
      <alignment vertical="center" wrapText="1"/>
    </xf>
    <xf numFmtId="4" fontId="18" fillId="7" borderId="251" xfId="0" applyNumberFormat="1" applyFont="1" applyFill="1" applyBorder="1" applyAlignment="1">
      <alignment vertical="center"/>
    </xf>
    <xf numFmtId="4" fontId="18" fillId="7" borderId="252" xfId="0" applyNumberFormat="1" applyFont="1" applyFill="1" applyBorder="1" applyAlignment="1">
      <alignment vertical="center"/>
    </xf>
    <xf numFmtId="4" fontId="18" fillId="7" borderId="253" xfId="0" applyNumberFormat="1" applyFont="1" applyFill="1" applyBorder="1" applyAlignment="1">
      <alignment vertical="center"/>
    </xf>
    <xf numFmtId="4" fontId="18" fillId="7" borderId="49" xfId="0" applyNumberFormat="1" applyFont="1" applyFill="1" applyBorder="1" applyAlignment="1">
      <alignment vertical="center"/>
    </xf>
    <xf numFmtId="4" fontId="18" fillId="7" borderId="114" xfId="0" applyNumberFormat="1" applyFont="1" applyFill="1" applyBorder="1" applyAlignment="1">
      <alignment vertical="center"/>
    </xf>
    <xf numFmtId="4" fontId="18" fillId="7" borderId="50" xfId="0" applyNumberFormat="1" applyFont="1" applyFill="1" applyBorder="1" applyAlignment="1">
      <alignment vertical="center"/>
    </xf>
    <xf numFmtId="4" fontId="15" fillId="6" borderId="47" xfId="0" applyNumberFormat="1" applyFont="1" applyFill="1" applyBorder="1" applyAlignment="1">
      <alignment vertical="center"/>
    </xf>
    <xf numFmtId="4" fontId="15" fillId="6" borderId="117" xfId="0" applyNumberFormat="1" applyFont="1" applyFill="1" applyBorder="1" applyAlignment="1">
      <alignment vertical="center"/>
    </xf>
    <xf numFmtId="4" fontId="15" fillId="6" borderId="48" xfId="0" applyNumberFormat="1" applyFont="1" applyFill="1" applyBorder="1" applyAlignment="1">
      <alignment vertical="center"/>
    </xf>
    <xf numFmtId="4" fontId="15" fillId="6" borderId="254" xfId="0" applyNumberFormat="1" applyFont="1" applyFill="1" applyBorder="1" applyAlignment="1">
      <alignment vertical="center"/>
    </xf>
    <xf numFmtId="0" fontId="9" fillId="8" borderId="29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9" fillId="0" borderId="300" xfId="0" applyNumberFormat="1" applyFont="1" applyFill="1" applyBorder="1" applyAlignment="1">
      <alignment horizontal="center" vertical="center"/>
    </xf>
    <xf numFmtId="49" fontId="9" fillId="0" borderId="300" xfId="0" applyNumberFormat="1" applyFont="1" applyFill="1" applyBorder="1" applyAlignment="1">
      <alignment horizontal="left" vertical="center"/>
    </xf>
    <xf numFmtId="165" fontId="9" fillId="0" borderId="298" xfId="0" applyNumberFormat="1" applyFont="1" applyFill="1" applyBorder="1" applyAlignment="1">
      <alignment horizontal="right" vertical="center"/>
    </xf>
    <xf numFmtId="166" fontId="9" fillId="0" borderId="298" xfId="0" applyNumberFormat="1" applyFont="1" applyFill="1" applyBorder="1" applyAlignment="1">
      <alignment vertical="center"/>
    </xf>
    <xf numFmtId="165" fontId="10" fillId="9" borderId="305" xfId="0" applyNumberFormat="1" applyFont="1" applyFill="1" applyBorder="1" applyAlignment="1">
      <alignment horizontal="right" vertical="center"/>
    </xf>
    <xf numFmtId="165" fontId="10" fillId="9" borderId="297" xfId="0" applyNumberFormat="1" applyFont="1" applyFill="1" applyBorder="1" applyAlignment="1">
      <alignment horizontal="right" vertical="center"/>
    </xf>
    <xf numFmtId="165" fontId="10" fillId="9" borderId="304" xfId="0" applyNumberFormat="1" applyFont="1" applyFill="1" applyBorder="1" applyAlignment="1">
      <alignment horizontal="right" vertical="center"/>
    </xf>
    <xf numFmtId="166" fontId="10" fillId="9" borderId="298" xfId="0" applyNumberFormat="1" applyFont="1" applyFill="1" applyBorder="1" applyAlignment="1">
      <alignment vertical="center"/>
    </xf>
    <xf numFmtId="165" fontId="10" fillId="9" borderId="297" xfId="2" applyNumberFormat="1" applyFont="1" applyFill="1" applyBorder="1" applyAlignment="1">
      <alignment horizontal="right" vertical="center"/>
    </xf>
    <xf numFmtId="165" fontId="10" fillId="9" borderId="304" xfId="2" applyNumberFormat="1" applyFont="1" applyFill="1" applyBorder="1" applyAlignment="1">
      <alignment horizontal="right" vertical="center"/>
    </xf>
    <xf numFmtId="49" fontId="9" fillId="0" borderId="266" xfId="0" applyNumberFormat="1" applyFont="1" applyFill="1" applyBorder="1" applyAlignment="1">
      <alignment vertical="center" wrapText="1"/>
    </xf>
    <xf numFmtId="165" fontId="10" fillId="9" borderId="304" xfId="0" applyNumberFormat="1" applyFont="1" applyFill="1" applyBorder="1" applyAlignment="1">
      <alignment vertical="center"/>
    </xf>
    <xf numFmtId="165" fontId="9" fillId="0" borderId="134" xfId="6" applyNumberFormat="1" applyFont="1" applyFill="1" applyBorder="1" applyAlignment="1">
      <alignment horizontal="right" vertical="center"/>
    </xf>
    <xf numFmtId="49" fontId="9" fillId="0" borderId="308" xfId="0" applyNumberFormat="1" applyFont="1" applyFill="1" applyBorder="1" applyAlignment="1">
      <alignment horizontal="center" vertical="center"/>
    </xf>
    <xf numFmtId="165" fontId="9" fillId="0" borderId="269" xfId="6" applyNumberFormat="1" applyFont="1" applyFill="1" applyBorder="1" applyAlignment="1">
      <alignment horizontal="right" vertical="center"/>
    </xf>
    <xf numFmtId="49" fontId="9" fillId="0" borderId="309" xfId="0" applyNumberFormat="1" applyFont="1" applyFill="1" applyBorder="1" applyAlignment="1">
      <alignment horizontal="center" vertical="center"/>
    </xf>
    <xf numFmtId="49" fontId="9" fillId="0" borderId="44" xfId="0" applyNumberFormat="1" applyFont="1" applyFill="1" applyBorder="1" applyAlignment="1">
      <alignment vertical="center"/>
    </xf>
    <xf numFmtId="166" fontId="10" fillId="9" borderId="310" xfId="0" applyNumberFormat="1" applyFont="1" applyFill="1" applyBorder="1" applyAlignment="1">
      <alignment vertical="center"/>
    </xf>
    <xf numFmtId="165" fontId="10" fillId="7" borderId="0" xfId="0" applyNumberFormat="1" applyFont="1" applyFill="1" applyBorder="1" applyAlignment="1">
      <alignment vertical="center"/>
    </xf>
    <xf numFmtId="49" fontId="9" fillId="0" borderId="311" xfId="0" applyNumberFormat="1" applyFont="1" applyFill="1" applyBorder="1" applyAlignment="1">
      <alignment horizontal="center" vertical="center"/>
    </xf>
    <xf numFmtId="49" fontId="9" fillId="0" borderId="223" xfId="0" applyNumberFormat="1" applyFont="1" applyFill="1" applyBorder="1" applyAlignment="1">
      <alignment horizontal="center" vertical="center"/>
    </xf>
    <xf numFmtId="49" fontId="9" fillId="0" borderId="273" xfId="0" applyNumberFormat="1" applyFont="1" applyFill="1" applyBorder="1" applyAlignment="1">
      <alignment vertical="center"/>
    </xf>
    <xf numFmtId="165" fontId="10" fillId="9" borderId="312" xfId="0" applyNumberFormat="1" applyFont="1" applyFill="1" applyBorder="1" applyAlignment="1">
      <alignment horizontal="right" vertical="center"/>
    </xf>
    <xf numFmtId="165" fontId="10" fillId="9" borderId="313" xfId="0" applyNumberFormat="1" applyFont="1" applyFill="1" applyBorder="1" applyAlignment="1">
      <alignment horizontal="right" vertical="center"/>
    </xf>
    <xf numFmtId="165" fontId="10" fillId="9" borderId="301" xfId="0" applyNumberFormat="1" applyFont="1" applyFill="1" applyBorder="1" applyAlignment="1">
      <alignment horizontal="right" vertical="center"/>
    </xf>
    <xf numFmtId="165" fontId="10" fillId="9" borderId="314" xfId="0" applyNumberFormat="1" applyFont="1" applyFill="1" applyBorder="1" applyAlignment="1">
      <alignment horizontal="right" vertical="center"/>
    </xf>
    <xf numFmtId="166" fontId="5" fillId="0" borderId="304" xfId="0" applyNumberFormat="1" applyFont="1" applyFill="1" applyBorder="1" applyAlignment="1">
      <alignment horizontal="right" vertical="center"/>
    </xf>
    <xf numFmtId="165" fontId="5" fillId="0" borderId="35" xfId="0" applyNumberFormat="1" applyFont="1" applyFill="1" applyBorder="1" applyAlignment="1">
      <alignment vertical="center"/>
    </xf>
    <xf numFmtId="165" fontId="5" fillId="0" borderId="137" xfId="0" applyNumberFormat="1" applyFont="1" applyFill="1" applyBorder="1" applyAlignment="1">
      <alignment vertical="center"/>
    </xf>
    <xf numFmtId="166" fontId="5" fillId="0" borderId="137" xfId="0" applyNumberFormat="1" applyFont="1" applyFill="1" applyBorder="1" applyAlignment="1">
      <alignment vertical="center"/>
    </xf>
    <xf numFmtId="166" fontId="5" fillId="9" borderId="304" xfId="0" applyNumberFormat="1" applyFont="1" applyFill="1" applyBorder="1" applyAlignment="1">
      <alignment horizontal="right" vertical="center"/>
    </xf>
    <xf numFmtId="165" fontId="6" fillId="9" borderId="25" xfId="0" applyNumberFormat="1" applyFont="1" applyFill="1" applyBorder="1" applyAlignment="1">
      <alignment vertical="center"/>
    </xf>
    <xf numFmtId="165" fontId="6" fillId="9" borderId="126" xfId="0" applyNumberFormat="1" applyFont="1" applyFill="1" applyBorder="1" applyAlignment="1">
      <alignment vertical="center"/>
    </xf>
    <xf numFmtId="0" fontId="9" fillId="5" borderId="0" xfId="0" applyFont="1" applyFill="1" applyBorder="1" applyAlignment="1">
      <alignment horizontal="right" vertical="center"/>
    </xf>
    <xf numFmtId="4" fontId="9" fillId="5" borderId="0" xfId="0" applyNumberFormat="1" applyFont="1" applyFill="1" applyAlignment="1">
      <alignment vertical="center"/>
    </xf>
    <xf numFmtId="0" fontId="5" fillId="5" borderId="0" xfId="0" applyFont="1" applyFill="1" applyBorder="1" applyAlignment="1">
      <alignment vertical="center"/>
    </xf>
    <xf numFmtId="4" fontId="5" fillId="5" borderId="0" xfId="0" applyNumberFormat="1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44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4" fontId="6" fillId="5" borderId="0" xfId="0" applyNumberFormat="1" applyFont="1" applyFill="1" applyAlignment="1">
      <alignment vertical="center"/>
    </xf>
    <xf numFmtId="0" fontId="6" fillId="5" borderId="0" xfId="0" applyFont="1" applyFill="1" applyAlignment="1">
      <alignment vertical="center"/>
    </xf>
    <xf numFmtId="2" fontId="6" fillId="5" borderId="0" xfId="0" applyNumberFormat="1" applyFont="1" applyFill="1" applyBorder="1" applyAlignment="1">
      <alignment vertical="center"/>
    </xf>
    <xf numFmtId="4" fontId="5" fillId="5" borderId="0" xfId="0" applyNumberFormat="1" applyFont="1" applyFill="1" applyBorder="1" applyAlignment="1">
      <alignment vertical="center"/>
    </xf>
    <xf numFmtId="4" fontId="9" fillId="5" borderId="0" xfId="0" applyNumberFormat="1" applyFont="1" applyFill="1" applyBorder="1" applyAlignment="1">
      <alignment vertical="center"/>
    </xf>
    <xf numFmtId="164" fontId="5" fillId="0" borderId="44" xfId="0" applyNumberFormat="1" applyFont="1" applyBorder="1" applyAlignment="1">
      <alignment vertical="center"/>
    </xf>
    <xf numFmtId="164" fontId="9" fillId="0" borderId="9" xfId="0" applyNumberFormat="1" applyFont="1" applyFill="1" applyBorder="1" applyAlignment="1">
      <alignment horizontal="right" vertical="center" wrapText="1"/>
    </xf>
    <xf numFmtId="164" fontId="6" fillId="8" borderId="297" xfId="0" applyNumberFormat="1" applyFont="1" applyFill="1" applyBorder="1" applyAlignment="1">
      <alignment horizontal="center" vertical="center" wrapText="1"/>
    </xf>
    <xf numFmtId="164" fontId="5" fillId="8" borderId="315" xfId="0" applyNumberFormat="1" applyFont="1" applyFill="1" applyBorder="1" applyAlignment="1">
      <alignment horizontal="center" vertical="center"/>
    </xf>
    <xf numFmtId="164" fontId="5" fillId="8" borderId="57" xfId="0" applyNumberFormat="1" applyFont="1" applyFill="1" applyBorder="1" applyAlignment="1">
      <alignment horizontal="center" vertical="center"/>
    </xf>
    <xf numFmtId="164" fontId="5" fillId="8" borderId="297" xfId="0" applyNumberFormat="1" applyFont="1" applyFill="1" applyBorder="1" applyAlignment="1">
      <alignment horizontal="center" vertical="center"/>
    </xf>
    <xf numFmtId="164" fontId="5" fillId="11" borderId="315" xfId="0" applyNumberFormat="1" applyFont="1" applyFill="1" applyBorder="1" applyAlignment="1">
      <alignment horizontal="center" vertical="center"/>
    </xf>
    <xf numFmtId="164" fontId="5" fillId="11" borderId="57" xfId="0" applyNumberFormat="1" applyFont="1" applyFill="1" applyBorder="1" applyAlignment="1">
      <alignment horizontal="center" vertical="center"/>
    </xf>
    <xf numFmtId="164" fontId="5" fillId="11" borderId="58" xfId="0" applyNumberFormat="1" applyFont="1" applyFill="1" applyBorder="1" applyAlignment="1">
      <alignment horizontal="center" vertical="center"/>
    </xf>
    <xf numFmtId="164" fontId="5" fillId="0" borderId="288" xfId="0" applyNumberFormat="1" applyFont="1" applyBorder="1" applyAlignment="1">
      <alignment vertical="center"/>
    </xf>
    <xf numFmtId="164" fontId="5" fillId="0" borderId="175" xfId="0" applyNumberFormat="1" applyFont="1" applyBorder="1" applyAlignment="1">
      <alignment vertical="center"/>
    </xf>
    <xf numFmtId="164" fontId="5" fillId="0" borderId="289" xfId="0" applyNumberFormat="1" applyFont="1" applyBorder="1" applyAlignment="1">
      <alignment vertical="center"/>
    </xf>
    <xf numFmtId="165" fontId="5" fillId="0" borderId="178" xfId="0" applyNumberFormat="1" applyFont="1" applyBorder="1" applyAlignment="1">
      <alignment vertical="center"/>
    </xf>
    <xf numFmtId="0" fontId="5" fillId="0" borderId="289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164" fontId="5" fillId="0" borderId="178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181" xfId="0" applyNumberFormat="1" applyFont="1" applyBorder="1" applyAlignment="1">
      <alignment vertical="center"/>
    </xf>
    <xf numFmtId="164" fontId="5" fillId="0" borderId="67" xfId="0" applyNumberFormat="1" applyFont="1" applyBorder="1" applyAlignment="1">
      <alignment vertical="center"/>
    </xf>
    <xf numFmtId="0" fontId="5" fillId="0" borderId="68" xfId="0" applyFont="1" applyBorder="1" applyAlignment="1">
      <alignment vertical="center"/>
    </xf>
    <xf numFmtId="165" fontId="5" fillId="0" borderId="67" xfId="0" applyNumberFormat="1" applyFont="1" applyBorder="1" applyAlignment="1">
      <alignment vertical="center"/>
    </xf>
    <xf numFmtId="165" fontId="5" fillId="0" borderId="180" xfId="0" applyNumberFormat="1" applyFont="1" applyBorder="1" applyAlignment="1">
      <alignment vertical="center"/>
    </xf>
    <xf numFmtId="165" fontId="5" fillId="0" borderId="300" xfId="0" applyNumberFormat="1" applyFont="1" applyBorder="1" applyAlignment="1">
      <alignment vertical="center"/>
    </xf>
    <xf numFmtId="165" fontId="5" fillId="0" borderId="183" xfId="0" applyNumberFormat="1" applyFont="1" applyBorder="1" applyAlignment="1">
      <alignment vertical="center"/>
    </xf>
    <xf numFmtId="165" fontId="5" fillId="0" borderId="72" xfId="0" applyNumberFormat="1" applyFont="1" applyBorder="1" applyAlignment="1">
      <alignment vertical="center"/>
    </xf>
    <xf numFmtId="166" fontId="5" fillId="0" borderId="286" xfId="0" applyNumberFormat="1" applyFont="1" applyBorder="1" applyAlignment="1">
      <alignment vertical="center"/>
    </xf>
    <xf numFmtId="165" fontId="5" fillId="0" borderId="316" xfId="0" applyNumberFormat="1" applyFont="1" applyBorder="1" applyAlignment="1">
      <alignment vertical="center"/>
    </xf>
    <xf numFmtId="165" fontId="5" fillId="0" borderId="184" xfId="0" applyNumberFormat="1" applyFont="1" applyBorder="1" applyAlignment="1">
      <alignment vertical="center"/>
    </xf>
    <xf numFmtId="166" fontId="5" fillId="0" borderId="288" xfId="0" applyNumberFormat="1" applyFont="1" applyBorder="1" applyAlignment="1">
      <alignment vertical="center"/>
    </xf>
    <xf numFmtId="165" fontId="5" fillId="0" borderId="185" xfId="0" applyNumberFormat="1" applyFont="1" applyBorder="1" applyAlignment="1">
      <alignment vertical="center"/>
    </xf>
    <xf numFmtId="165" fontId="5" fillId="0" borderId="317" xfId="0" applyNumberFormat="1" applyFont="1" applyBorder="1" applyAlignment="1">
      <alignment vertical="center"/>
    </xf>
    <xf numFmtId="166" fontId="5" fillId="0" borderId="73" xfId="0" applyNumberFormat="1" applyFont="1" applyBorder="1" applyAlignment="1">
      <alignment vertical="center"/>
    </xf>
    <xf numFmtId="165" fontId="5" fillId="0" borderId="318" xfId="0" applyNumberFormat="1" applyFont="1" applyBorder="1" applyAlignment="1">
      <alignment vertical="center"/>
    </xf>
    <xf numFmtId="165" fontId="5" fillId="0" borderId="63" xfId="0" applyNumberFormat="1" applyFont="1" applyBorder="1" applyAlignment="1">
      <alignment vertical="center"/>
    </xf>
    <xf numFmtId="165" fontId="5" fillId="0" borderId="187" xfId="0" applyNumberFormat="1" applyFont="1" applyBorder="1" applyAlignment="1">
      <alignment vertical="center"/>
    </xf>
    <xf numFmtId="166" fontId="5" fillId="0" borderId="291" xfId="0" applyNumberFormat="1" applyFont="1" applyBorder="1" applyAlignment="1">
      <alignment vertical="center"/>
    </xf>
    <xf numFmtId="165" fontId="5" fillId="0" borderId="190" xfId="0" applyNumberFormat="1" applyFont="1" applyBorder="1" applyAlignment="1">
      <alignment vertical="center"/>
    </xf>
    <xf numFmtId="165" fontId="5" fillId="0" borderId="191" xfId="0" applyNumberFormat="1" applyFont="1" applyBorder="1" applyAlignment="1">
      <alignment vertical="center"/>
    </xf>
    <xf numFmtId="166" fontId="5" fillId="0" borderId="192" xfId="0" applyNumberFormat="1" applyFont="1" applyBorder="1" applyAlignment="1">
      <alignment vertical="center"/>
    </xf>
    <xf numFmtId="165" fontId="5" fillId="0" borderId="319" xfId="0" applyNumberFormat="1" applyFont="1" applyBorder="1" applyAlignment="1">
      <alignment vertical="center"/>
    </xf>
    <xf numFmtId="166" fontId="5" fillId="0" borderId="289" xfId="0" applyNumberFormat="1" applyFont="1" applyBorder="1" applyAlignment="1">
      <alignment vertical="center"/>
    </xf>
    <xf numFmtId="166" fontId="5" fillId="0" borderId="75" xfId="0" applyNumberFormat="1" applyFont="1" applyBorder="1" applyAlignment="1">
      <alignment vertical="center"/>
    </xf>
    <xf numFmtId="165" fontId="5" fillId="0" borderId="21" xfId="0" applyNumberFormat="1" applyFont="1" applyBorder="1" applyAlignment="1">
      <alignment vertical="center"/>
    </xf>
    <xf numFmtId="165" fontId="5" fillId="0" borderId="320" xfId="0" applyNumberFormat="1" applyFont="1" applyBorder="1" applyAlignment="1">
      <alignment vertical="center"/>
    </xf>
    <xf numFmtId="166" fontId="5" fillId="0" borderId="195" xfId="0" applyNumberFormat="1" applyFont="1" applyBorder="1" applyAlignment="1">
      <alignment vertical="center"/>
    </xf>
    <xf numFmtId="166" fontId="5" fillId="0" borderId="21" xfId="0" applyNumberFormat="1" applyFont="1" applyBorder="1" applyAlignment="1">
      <alignment vertical="center"/>
    </xf>
    <xf numFmtId="166" fontId="5" fillId="0" borderId="88" xfId="0" applyNumberFormat="1" applyFont="1" applyBorder="1" applyAlignment="1">
      <alignment vertical="center"/>
    </xf>
    <xf numFmtId="165" fontId="5" fillId="0" borderId="189" xfId="0" applyNumberFormat="1" applyFont="1" applyFill="1" applyBorder="1" applyAlignment="1">
      <alignment vertical="center"/>
    </xf>
    <xf numFmtId="165" fontId="5" fillId="0" borderId="190" xfId="0" applyNumberFormat="1" applyFont="1" applyFill="1" applyBorder="1" applyAlignment="1">
      <alignment vertical="center"/>
    </xf>
    <xf numFmtId="165" fontId="5" fillId="0" borderId="319" xfId="0" applyNumberFormat="1" applyFont="1" applyFill="1" applyBorder="1" applyAlignment="1">
      <alignment vertical="center"/>
    </xf>
    <xf numFmtId="165" fontId="5" fillId="0" borderId="196" xfId="0" applyNumberFormat="1" applyFont="1" applyFill="1" applyBorder="1" applyAlignment="1">
      <alignment vertical="center"/>
    </xf>
    <xf numFmtId="165" fontId="5" fillId="0" borderId="194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5" fontId="5" fillId="0" borderId="321" xfId="0" applyNumberFormat="1" applyFont="1" applyBorder="1" applyAlignment="1">
      <alignment vertical="center"/>
    </xf>
    <xf numFmtId="164" fontId="5" fillId="0" borderId="294" xfId="0" applyNumberFormat="1" applyFont="1" applyBorder="1" applyAlignment="1">
      <alignment vertical="center"/>
    </xf>
    <xf numFmtId="165" fontId="5" fillId="0" borderId="198" xfId="0" applyNumberFormat="1" applyFont="1" applyFill="1" applyBorder="1" applyAlignment="1">
      <alignment vertical="center"/>
    </xf>
    <xf numFmtId="165" fontId="5" fillId="0" borderId="199" xfId="0" applyNumberFormat="1" applyFont="1" applyFill="1" applyBorder="1" applyAlignment="1">
      <alignment vertical="center"/>
    </xf>
    <xf numFmtId="165" fontId="5" fillId="0" borderId="200" xfId="0" applyNumberFormat="1" applyFont="1" applyBorder="1" applyAlignment="1">
      <alignment vertical="center"/>
    </xf>
    <xf numFmtId="166" fontId="5" fillId="0" borderId="201" xfId="0" applyNumberFormat="1" applyFont="1" applyBorder="1" applyAlignment="1">
      <alignment vertical="center"/>
    </xf>
    <xf numFmtId="165" fontId="5" fillId="0" borderId="198" xfId="0" applyNumberFormat="1" applyFont="1" applyBorder="1" applyAlignment="1">
      <alignment vertical="center"/>
    </xf>
    <xf numFmtId="165" fontId="5" fillId="0" borderId="202" xfId="0" applyNumberFormat="1" applyFont="1" applyBorder="1" applyAlignment="1">
      <alignment vertical="center"/>
    </xf>
    <xf numFmtId="165" fontId="5" fillId="0" borderId="322" xfId="0" applyNumberFormat="1" applyFont="1" applyBorder="1" applyAlignment="1">
      <alignment vertical="center"/>
    </xf>
    <xf numFmtId="165" fontId="5" fillId="0" borderId="203" xfId="0" applyNumberFormat="1" applyFont="1" applyBorder="1" applyAlignment="1">
      <alignment vertical="center"/>
    </xf>
    <xf numFmtId="165" fontId="5" fillId="0" borderId="323" xfId="0" applyNumberFormat="1" applyFont="1" applyBorder="1" applyAlignment="1">
      <alignment vertical="center"/>
    </xf>
    <xf numFmtId="165" fontId="5" fillId="0" borderId="204" xfId="0" applyNumberFormat="1" applyFont="1" applyBorder="1" applyAlignment="1">
      <alignment vertical="center"/>
    </xf>
    <xf numFmtId="165" fontId="5" fillId="0" borderId="199" xfId="0" applyNumberFormat="1" applyFont="1" applyBorder="1" applyAlignment="1">
      <alignment vertical="center"/>
    </xf>
    <xf numFmtId="165" fontId="5" fillId="0" borderId="205" xfId="0" applyNumberFormat="1" applyFont="1" applyBorder="1" applyAlignment="1">
      <alignment vertical="center"/>
    </xf>
    <xf numFmtId="166" fontId="5" fillId="0" borderId="206" xfId="0" applyNumberFormat="1" applyFont="1" applyBorder="1" applyAlignment="1">
      <alignment vertical="center"/>
    </xf>
    <xf numFmtId="166" fontId="5" fillId="0" borderId="324" xfId="0" applyNumberFormat="1" applyFont="1" applyBorder="1" applyAlignment="1">
      <alignment vertical="center"/>
    </xf>
    <xf numFmtId="164" fontId="5" fillId="0" borderId="207" xfId="0" applyNumberFormat="1" applyFont="1" applyBorder="1" applyAlignment="1">
      <alignment vertical="center"/>
    </xf>
    <xf numFmtId="165" fontId="5" fillId="0" borderId="208" xfId="0" applyNumberFormat="1" applyFont="1" applyBorder="1" applyAlignment="1">
      <alignment vertical="center"/>
    </xf>
    <xf numFmtId="165" fontId="5" fillId="0" borderId="325" xfId="0" applyNumberFormat="1" applyFont="1" applyBorder="1" applyAlignment="1">
      <alignment vertical="center"/>
    </xf>
    <xf numFmtId="165" fontId="5" fillId="0" borderId="209" xfId="0" applyNumberFormat="1" applyFont="1" applyBorder="1" applyAlignment="1">
      <alignment vertical="center"/>
    </xf>
    <xf numFmtId="0" fontId="5" fillId="0" borderId="2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65" fontId="5" fillId="0" borderId="44" xfId="0" applyNumberFormat="1" applyFont="1" applyFill="1" applyBorder="1" applyAlignment="1">
      <alignment vertical="center"/>
    </xf>
    <xf numFmtId="165" fontId="5" fillId="0" borderId="211" xfId="0" applyNumberFormat="1" applyFont="1" applyFill="1" applyBorder="1" applyAlignment="1">
      <alignment vertical="center"/>
    </xf>
    <xf numFmtId="165" fontId="5" fillId="0" borderId="83" xfId="0" applyNumberFormat="1" applyFont="1" applyBorder="1" applyAlignment="1">
      <alignment vertical="center"/>
    </xf>
    <xf numFmtId="165" fontId="5" fillId="0" borderId="69" xfId="0" applyNumberFormat="1" applyFont="1" applyFill="1" applyBorder="1" applyAlignment="1">
      <alignment vertical="center"/>
    </xf>
    <xf numFmtId="165" fontId="5" fillId="0" borderId="212" xfId="0" applyNumberFormat="1" applyFont="1" applyFill="1" applyBorder="1" applyAlignment="1">
      <alignment vertical="center"/>
    </xf>
    <xf numFmtId="165" fontId="5" fillId="0" borderId="69" xfId="0" applyNumberFormat="1" applyFont="1" applyBorder="1" applyAlignment="1">
      <alignment vertical="center"/>
    </xf>
    <xf numFmtId="165" fontId="5" fillId="0" borderId="213" xfId="0" applyNumberFormat="1" applyFont="1" applyBorder="1" applyAlignment="1">
      <alignment vertical="center"/>
    </xf>
    <xf numFmtId="165" fontId="5" fillId="0" borderId="212" xfId="0" applyNumberFormat="1" applyFont="1" applyBorder="1" applyAlignment="1">
      <alignment vertical="center"/>
    </xf>
    <xf numFmtId="166" fontId="5" fillId="0" borderId="85" xfId="0" applyNumberFormat="1" applyFont="1" applyBorder="1" applyAlignment="1">
      <alignment vertical="center"/>
    </xf>
    <xf numFmtId="165" fontId="5" fillId="0" borderId="326" xfId="0" applyNumberFormat="1" applyFont="1" applyBorder="1" applyAlignment="1">
      <alignment vertical="center"/>
    </xf>
    <xf numFmtId="165" fontId="5" fillId="0" borderId="71" xfId="0" applyNumberFormat="1" applyFont="1" applyBorder="1" applyAlignment="1">
      <alignment vertical="center"/>
    </xf>
    <xf numFmtId="166" fontId="5" fillId="0" borderId="90" xfId="0" applyNumberFormat="1" applyFont="1" applyBorder="1" applyAlignment="1">
      <alignment vertical="center"/>
    </xf>
    <xf numFmtId="165" fontId="5" fillId="0" borderId="214" xfId="0" applyNumberFormat="1" applyFont="1" applyBorder="1" applyAlignment="1">
      <alignment vertical="center"/>
    </xf>
    <xf numFmtId="165" fontId="5" fillId="0" borderId="215" xfId="0" applyNumberFormat="1" applyFont="1" applyBorder="1" applyAlignment="1">
      <alignment vertical="center"/>
    </xf>
    <xf numFmtId="166" fontId="5" fillId="0" borderId="91" xfId="0" applyNumberFormat="1" applyFont="1" applyBorder="1" applyAlignment="1">
      <alignment vertical="center"/>
    </xf>
    <xf numFmtId="164" fontId="5" fillId="9" borderId="53" xfId="0" applyNumberFormat="1" applyFont="1" applyFill="1" applyBorder="1" applyAlignment="1">
      <alignment vertical="center"/>
    </xf>
    <xf numFmtId="165" fontId="6" fillId="9" borderId="53" xfId="0" applyNumberFormat="1" applyFont="1" applyFill="1" applyBorder="1" applyAlignment="1">
      <alignment vertical="center"/>
    </xf>
    <xf numFmtId="165" fontId="6" fillId="9" borderId="216" xfId="0" applyNumberFormat="1" applyFont="1" applyFill="1" applyBorder="1" applyAlignment="1">
      <alignment vertical="center"/>
    </xf>
    <xf numFmtId="165" fontId="6" fillId="9" borderId="57" xfId="0" applyNumberFormat="1" applyFont="1" applyFill="1" applyBorder="1" applyAlignment="1">
      <alignment vertical="center"/>
    </xf>
    <xf numFmtId="166" fontId="6" fillId="9" borderId="102" xfId="0" applyNumberFormat="1" applyFont="1" applyFill="1" applyBorder="1" applyAlignment="1">
      <alignment vertical="center"/>
    </xf>
    <xf numFmtId="165" fontId="6" fillId="9" borderId="239" xfId="0" applyNumberFormat="1" applyFont="1" applyFill="1" applyBorder="1" applyAlignment="1">
      <alignment vertical="center"/>
    </xf>
    <xf numFmtId="166" fontId="5" fillId="9" borderId="2" xfId="0" applyNumberFormat="1" applyFont="1" applyFill="1" applyBorder="1" applyAlignment="1">
      <alignment vertical="center"/>
    </xf>
    <xf numFmtId="166" fontId="6" fillId="9" borderId="104" xfId="0" applyNumberFormat="1" applyFont="1" applyFill="1" applyBorder="1" applyAlignment="1">
      <alignment vertical="center"/>
    </xf>
    <xf numFmtId="166" fontId="6" fillId="9" borderId="58" xfId="0" applyNumberFormat="1" applyFont="1" applyFill="1" applyBorder="1" applyAlignment="1">
      <alignment vertical="center"/>
    </xf>
    <xf numFmtId="164" fontId="5" fillId="9" borderId="2" xfId="0" applyNumberFormat="1" applyFont="1" applyFill="1" applyBorder="1" applyAlignment="1">
      <alignment vertical="center"/>
    </xf>
    <xf numFmtId="166" fontId="5" fillId="9" borderId="53" xfId="0" applyNumberFormat="1" applyFont="1" applyFill="1" applyBorder="1" applyAlignment="1">
      <alignment vertical="center"/>
    </xf>
    <xf numFmtId="165" fontId="6" fillId="9" borderId="105" xfId="0" applyNumberFormat="1" applyFont="1" applyFill="1" applyBorder="1" applyAlignment="1">
      <alignment vertical="center"/>
    </xf>
    <xf numFmtId="166" fontId="6" fillId="9" borderId="93" xfId="0" applyNumberFormat="1" applyFont="1" applyFill="1" applyBorder="1" applyAlignment="1">
      <alignment vertical="center"/>
    </xf>
    <xf numFmtId="166" fontId="5" fillId="0" borderId="53" xfId="0" applyNumberFormat="1" applyFont="1" applyBorder="1" applyAlignment="1">
      <alignment vertical="center"/>
    </xf>
    <xf numFmtId="165" fontId="6" fillId="0" borderId="53" xfId="0" applyNumberFormat="1" applyFont="1" applyFill="1" applyBorder="1" applyAlignment="1">
      <alignment vertical="center"/>
    </xf>
    <xf numFmtId="165" fontId="6" fillId="0" borderId="216" xfId="0" applyNumberFormat="1" applyFont="1" applyFill="1" applyBorder="1" applyAlignment="1">
      <alignment vertical="center"/>
    </xf>
    <xf numFmtId="165" fontId="6" fillId="0" borderId="105" xfId="0" applyNumberFormat="1" applyFont="1" applyBorder="1" applyAlignment="1">
      <alignment vertical="center"/>
    </xf>
    <xf numFmtId="166" fontId="6" fillId="0" borderId="102" xfId="0" applyNumberFormat="1" applyFont="1" applyBorder="1" applyAlignment="1">
      <alignment vertical="center"/>
    </xf>
    <xf numFmtId="165" fontId="5" fillId="0" borderId="185" xfId="0" applyNumberFormat="1" applyFont="1" applyFill="1" applyBorder="1" applyAlignment="1">
      <alignment vertical="center"/>
    </xf>
    <xf numFmtId="165" fontId="5" fillId="0" borderId="188" xfId="0" applyNumberFormat="1" applyFont="1" applyFill="1" applyBorder="1" applyAlignment="1">
      <alignment vertical="center"/>
    </xf>
    <xf numFmtId="165" fontId="5" fillId="0" borderId="186" xfId="0" applyNumberFormat="1" applyFont="1" applyBorder="1" applyAlignment="1">
      <alignment vertical="center"/>
    </xf>
    <xf numFmtId="166" fontId="5" fillId="0" borderId="20" xfId="0" applyNumberFormat="1" applyFont="1" applyBorder="1" applyAlignment="1">
      <alignment vertical="center"/>
    </xf>
    <xf numFmtId="165" fontId="5" fillId="0" borderId="218" xfId="0" applyNumberFormat="1" applyFont="1" applyBorder="1" applyAlignment="1">
      <alignment vertical="center"/>
    </xf>
    <xf numFmtId="165" fontId="5" fillId="0" borderId="219" xfId="0" applyNumberFormat="1" applyFont="1" applyBorder="1" applyAlignment="1">
      <alignment vertical="center"/>
    </xf>
    <xf numFmtId="165" fontId="5" fillId="0" borderId="220" xfId="0" applyNumberFormat="1" applyFont="1" applyBorder="1" applyAlignment="1">
      <alignment vertical="center"/>
    </xf>
    <xf numFmtId="165" fontId="5" fillId="0" borderId="221" xfId="0" applyNumberFormat="1" applyFont="1" applyBorder="1" applyAlignment="1">
      <alignment vertical="center"/>
    </xf>
    <xf numFmtId="165" fontId="5" fillId="0" borderId="222" xfId="0" applyNumberFormat="1" applyFont="1" applyBorder="1" applyAlignment="1">
      <alignment vertical="center"/>
    </xf>
    <xf numFmtId="164" fontId="5" fillId="9" borderId="297" xfId="0" applyNumberFormat="1" applyFont="1" applyFill="1" applyBorder="1" applyAlignment="1">
      <alignment vertical="center"/>
    </xf>
    <xf numFmtId="165" fontId="6" fillId="9" borderId="240" xfId="0" applyNumberFormat="1" applyFont="1" applyFill="1" applyBorder="1" applyAlignment="1">
      <alignment vertical="center"/>
    </xf>
    <xf numFmtId="164" fontId="5" fillId="9" borderId="296" xfId="0" applyNumberFormat="1" applyFont="1" applyFill="1" applyBorder="1" applyAlignment="1">
      <alignment vertical="center"/>
    </xf>
    <xf numFmtId="164" fontId="5" fillId="0" borderId="296" xfId="0" applyNumberFormat="1" applyFont="1" applyBorder="1" applyAlignment="1">
      <alignment vertical="center"/>
    </xf>
    <xf numFmtId="165" fontId="6" fillId="0" borderId="57" xfId="0" applyNumberFormat="1" applyFont="1" applyBorder="1" applyAlignment="1">
      <alignment vertical="center"/>
    </xf>
    <xf numFmtId="165" fontId="6" fillId="7" borderId="53" xfId="0" applyNumberFormat="1" applyFont="1" applyFill="1" applyBorder="1" applyAlignment="1">
      <alignment vertical="center"/>
    </xf>
    <xf numFmtId="165" fontId="6" fillId="7" borderId="239" xfId="0" applyNumberFormat="1" applyFont="1" applyFill="1" applyBorder="1" applyAlignment="1">
      <alignment vertical="center"/>
    </xf>
    <xf numFmtId="166" fontId="6" fillId="7" borderId="103" xfId="0" applyNumberFormat="1" applyFont="1" applyFill="1" applyBorder="1" applyAlignment="1">
      <alignment vertical="center"/>
    </xf>
    <xf numFmtId="166" fontId="6" fillId="7" borderId="296" xfId="0" applyNumberFormat="1" applyFont="1" applyFill="1" applyBorder="1" applyAlignment="1">
      <alignment vertical="center"/>
    </xf>
    <xf numFmtId="165" fontId="6" fillId="7" borderId="328" xfId="0" applyNumberFormat="1" applyFont="1" applyFill="1" applyBorder="1" applyAlignment="1">
      <alignment vertical="center"/>
    </xf>
    <xf numFmtId="165" fontId="6" fillId="7" borderId="296" xfId="0" applyNumberFormat="1" applyFont="1" applyFill="1" applyBorder="1" applyAlignment="1">
      <alignment vertical="center"/>
    </xf>
    <xf numFmtId="166" fontId="6" fillId="7" borderId="329" xfId="0" applyNumberFormat="1" applyFont="1" applyFill="1" applyBorder="1" applyAlignment="1">
      <alignment vertical="center"/>
    </xf>
    <xf numFmtId="165" fontId="6" fillId="4" borderId="53" xfId="0" applyNumberFormat="1" applyFont="1" applyFill="1" applyBorder="1" applyAlignment="1">
      <alignment vertical="center"/>
    </xf>
    <xf numFmtId="165" fontId="6" fillId="4" borderId="216" xfId="0" applyNumberFormat="1" applyFont="1" applyFill="1" applyBorder="1" applyAlignment="1">
      <alignment vertical="center"/>
    </xf>
    <xf numFmtId="165" fontId="6" fillId="4" borderId="57" xfId="0" applyNumberFormat="1" applyFont="1" applyFill="1" applyBorder="1" applyAlignment="1">
      <alignment vertical="center"/>
    </xf>
    <xf numFmtId="166" fontId="6" fillId="4" borderId="58" xfId="0" applyNumberFormat="1" applyFont="1" applyFill="1" applyBorder="1" applyAlignment="1">
      <alignment vertical="center"/>
    </xf>
    <xf numFmtId="164" fontId="6" fillId="9" borderId="53" xfId="0" applyNumberFormat="1" applyFont="1" applyFill="1" applyBorder="1" applyAlignment="1">
      <alignment vertical="center"/>
    </xf>
    <xf numFmtId="165" fontId="6" fillId="9" borderId="225" xfId="0" applyNumberFormat="1" applyFont="1" applyFill="1" applyBorder="1" applyAlignment="1">
      <alignment vertical="center"/>
    </xf>
    <xf numFmtId="165" fontId="6" fillId="9" borderId="59" xfId="0" applyNumberFormat="1" applyFont="1" applyFill="1" applyBorder="1" applyAlignment="1">
      <alignment vertical="center"/>
    </xf>
    <xf numFmtId="166" fontId="6" fillId="9" borderId="70" xfId="0" applyNumberFormat="1" applyFont="1" applyFill="1" applyBorder="1" applyAlignment="1">
      <alignment vertical="center"/>
    </xf>
    <xf numFmtId="166" fontId="6" fillId="9" borderId="84" xfId="0" applyNumberFormat="1" applyFont="1" applyFill="1" applyBorder="1" applyAlignment="1">
      <alignment vertical="center"/>
    </xf>
    <xf numFmtId="164" fontId="6" fillId="9" borderId="2" xfId="0" applyNumberFormat="1" applyFont="1" applyFill="1" applyBorder="1" applyAlignment="1">
      <alignment vertical="center"/>
    </xf>
    <xf numFmtId="165" fontId="6" fillId="9" borderId="328" xfId="0" applyNumberFormat="1" applyFont="1" applyFill="1" applyBorder="1" applyAlignment="1">
      <alignment vertical="center"/>
    </xf>
    <xf numFmtId="165" fontId="6" fillId="9" borderId="330" xfId="0" applyNumberFormat="1" applyFont="1" applyFill="1" applyBorder="1" applyAlignment="1">
      <alignment vertical="center"/>
    </xf>
    <xf numFmtId="165" fontId="6" fillId="9" borderId="331" xfId="0" applyNumberFormat="1" applyFont="1" applyFill="1" applyBorder="1" applyAlignment="1">
      <alignment vertical="center"/>
    </xf>
    <xf numFmtId="166" fontId="6" fillId="9" borderId="332" xfId="0" applyNumberFormat="1" applyFont="1" applyFill="1" applyBorder="1" applyAlignment="1">
      <alignment vertical="center"/>
    </xf>
    <xf numFmtId="0" fontId="5" fillId="11" borderId="58" xfId="0" applyFont="1" applyFill="1" applyBorder="1" applyAlignment="1">
      <alignment horizontal="center" vertical="center"/>
    </xf>
    <xf numFmtId="164" fontId="5" fillId="0" borderId="44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5" fillId="0" borderId="236" xfId="0" applyNumberFormat="1" applyFont="1" applyBorder="1" applyAlignment="1">
      <alignment vertical="center"/>
    </xf>
    <xf numFmtId="165" fontId="5" fillId="0" borderId="333" xfId="0" applyNumberFormat="1" applyFont="1" applyBorder="1" applyAlignment="1">
      <alignment vertical="center"/>
    </xf>
    <xf numFmtId="165" fontId="5" fillId="0" borderId="334" xfId="0" applyNumberFormat="1" applyFont="1" applyBorder="1" applyAlignment="1">
      <alignment vertical="center"/>
    </xf>
    <xf numFmtId="164" fontId="6" fillId="10" borderId="2" xfId="0" applyNumberFormat="1" applyFont="1" applyFill="1" applyBorder="1" applyAlignment="1">
      <alignment vertical="center"/>
    </xf>
    <xf numFmtId="165" fontId="6" fillId="10" borderId="225" xfId="0" applyNumberFormat="1" applyFont="1" applyFill="1" applyBorder="1" applyAlignment="1">
      <alignment vertical="center"/>
    </xf>
    <xf numFmtId="165" fontId="6" fillId="10" borderId="59" xfId="0" applyNumberFormat="1" applyFont="1" applyFill="1" applyBorder="1" applyAlignment="1">
      <alignment vertical="center"/>
    </xf>
    <xf numFmtId="165" fontId="6" fillId="10" borderId="57" xfId="0" applyNumberFormat="1" applyFont="1" applyFill="1" applyBorder="1" applyAlignment="1">
      <alignment vertical="center"/>
    </xf>
    <xf numFmtId="166" fontId="6" fillId="10" borderId="58" xfId="0" applyNumberFormat="1" applyFont="1" applyFill="1" applyBorder="1" applyAlignment="1">
      <alignment vertical="center"/>
    </xf>
    <xf numFmtId="165" fontId="6" fillId="0" borderId="44" xfId="0" applyNumberFormat="1" applyFont="1" applyBorder="1" applyAlignment="1">
      <alignment vertical="center"/>
    </xf>
    <xf numFmtId="0" fontId="5" fillId="0" borderId="0" xfId="0" applyFont="1"/>
    <xf numFmtId="164" fontId="9" fillId="0" borderId="288" xfId="0" applyNumberFormat="1" applyFont="1" applyBorder="1" applyAlignment="1">
      <alignment vertical="center"/>
    </xf>
    <xf numFmtId="0" fontId="9" fillId="0" borderId="289" xfId="0" applyFont="1" applyBorder="1" applyAlignment="1">
      <alignment vertical="center"/>
    </xf>
    <xf numFmtId="165" fontId="9" fillId="0" borderId="327" xfId="0" applyNumberFormat="1" applyFont="1" applyBorder="1" applyAlignment="1">
      <alignment vertical="center"/>
    </xf>
    <xf numFmtId="165" fontId="9" fillId="0" borderId="300" xfId="0" applyNumberFormat="1" applyFont="1" applyBorder="1" applyAlignment="1">
      <alignment vertical="center"/>
    </xf>
    <xf numFmtId="164" fontId="9" fillId="0" borderId="289" xfId="0" applyNumberFormat="1" applyFont="1" applyBorder="1" applyAlignment="1">
      <alignment vertical="center"/>
    </xf>
    <xf numFmtId="164" fontId="10" fillId="12" borderId="53" xfId="0" applyNumberFormat="1" applyFont="1" applyFill="1" applyBorder="1" applyAlignment="1">
      <alignment vertical="center"/>
    </xf>
    <xf numFmtId="165" fontId="10" fillId="12" borderId="230" xfId="0" applyNumberFormat="1" applyFont="1" applyFill="1" applyBorder="1" applyAlignment="1">
      <alignment vertical="center"/>
    </xf>
    <xf numFmtId="165" fontId="10" fillId="12" borderId="188" xfId="0" applyNumberFormat="1" applyFont="1" applyFill="1" applyBorder="1" applyAlignment="1">
      <alignment vertical="center"/>
    </xf>
    <xf numFmtId="166" fontId="10" fillId="12" borderId="231" xfId="0" applyNumberFormat="1" applyFont="1" applyFill="1" applyBorder="1" applyAlignment="1">
      <alignment vertical="center"/>
    </xf>
    <xf numFmtId="165" fontId="10" fillId="12" borderId="216" xfId="0" applyNumberFormat="1" applyFont="1" applyFill="1" applyBorder="1" applyAlignment="1">
      <alignment vertical="center"/>
    </xf>
    <xf numFmtId="165" fontId="10" fillId="12" borderId="53" xfId="0" applyNumberFormat="1" applyFont="1" applyFill="1" applyBorder="1" applyAlignment="1">
      <alignment vertical="center"/>
    </xf>
    <xf numFmtId="166" fontId="10" fillId="12" borderId="217" xfId="0" applyNumberFormat="1" applyFont="1" applyFill="1" applyBorder="1" applyAlignment="1">
      <alignment vertical="center"/>
    </xf>
    <xf numFmtId="4" fontId="5" fillId="0" borderId="0" xfId="0" applyNumberFormat="1" applyFont="1"/>
    <xf numFmtId="164" fontId="10" fillId="12" borderId="2" xfId="0" applyNumberFormat="1" applyFont="1" applyFill="1" applyBorder="1" applyAlignment="1">
      <alignment vertical="center"/>
    </xf>
    <xf numFmtId="165" fontId="10" fillId="7" borderId="216" xfId="0" applyNumberFormat="1" applyFont="1" applyFill="1" applyBorder="1" applyAlignment="1">
      <alignment vertical="center"/>
    </xf>
    <xf numFmtId="165" fontId="10" fillId="7" borderId="240" xfId="0" applyNumberFormat="1" applyFont="1" applyFill="1" applyBorder="1" applyAlignment="1">
      <alignment vertical="center"/>
    </xf>
    <xf numFmtId="165" fontId="10" fillId="7" borderId="225" xfId="0" applyNumberFormat="1" applyFont="1" applyFill="1" applyBorder="1" applyAlignment="1">
      <alignment vertical="center"/>
    </xf>
    <xf numFmtId="0" fontId="5" fillId="0" borderId="0" xfId="0" applyFont="1" applyBorder="1"/>
    <xf numFmtId="164" fontId="5" fillId="0" borderId="69" xfId="0" applyNumberFormat="1" applyFont="1" applyBorder="1" applyAlignment="1">
      <alignment vertical="center"/>
    </xf>
    <xf numFmtId="165" fontId="5" fillId="0" borderId="9" xfId="0" applyNumberFormat="1" applyFont="1" applyBorder="1" applyAlignment="1">
      <alignment vertical="center"/>
    </xf>
    <xf numFmtId="165" fontId="5" fillId="0" borderId="335" xfId="0" applyNumberFormat="1" applyFont="1" applyBorder="1" applyAlignment="1">
      <alignment vertical="center"/>
    </xf>
    <xf numFmtId="166" fontId="5" fillId="0" borderId="336" xfId="0" applyNumberFormat="1" applyFont="1" applyBorder="1" applyAlignment="1">
      <alignment vertical="center"/>
    </xf>
    <xf numFmtId="165" fontId="5" fillId="0" borderId="337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vertical="center"/>
    </xf>
    <xf numFmtId="164" fontId="5" fillId="0" borderId="338" xfId="0" applyNumberFormat="1" applyFont="1" applyBorder="1" applyAlignment="1">
      <alignment vertical="center"/>
    </xf>
    <xf numFmtId="165" fontId="5" fillId="0" borderId="339" xfId="0" applyNumberFormat="1" applyFont="1" applyBorder="1" applyAlignment="1">
      <alignment vertical="center"/>
    </xf>
    <xf numFmtId="165" fontId="5" fillId="0" borderId="340" xfId="0" applyNumberFormat="1" applyFont="1" applyBorder="1" applyAlignment="1">
      <alignment vertical="center"/>
    </xf>
    <xf numFmtId="165" fontId="5" fillId="0" borderId="341" xfId="0" applyNumberFormat="1" applyFont="1" applyBorder="1" applyAlignment="1">
      <alignment vertical="center"/>
    </xf>
    <xf numFmtId="166" fontId="5" fillId="0" borderId="342" xfId="0" applyNumberFormat="1" applyFont="1" applyBorder="1" applyAlignment="1">
      <alignment vertical="center"/>
    </xf>
    <xf numFmtId="165" fontId="5" fillId="0" borderId="343" xfId="0" applyNumberFormat="1" applyFont="1" applyBorder="1" applyAlignment="1">
      <alignment vertical="center"/>
    </xf>
    <xf numFmtId="166" fontId="5" fillId="0" borderId="344" xfId="0" applyNumberFormat="1" applyFont="1" applyBorder="1" applyAlignment="1">
      <alignment vertical="center"/>
    </xf>
    <xf numFmtId="164" fontId="5" fillId="0" borderId="345" xfId="0" applyNumberFormat="1" applyFont="1" applyBorder="1" applyAlignment="1">
      <alignment vertical="center"/>
    </xf>
    <xf numFmtId="165" fontId="5" fillId="0" borderId="346" xfId="0" applyNumberFormat="1" applyFont="1" applyBorder="1" applyAlignment="1">
      <alignment vertical="center"/>
    </xf>
    <xf numFmtId="166" fontId="5" fillId="0" borderId="347" xfId="0" applyNumberFormat="1" applyFont="1" applyBorder="1" applyAlignment="1">
      <alignment vertical="center"/>
    </xf>
    <xf numFmtId="165" fontId="5" fillId="0" borderId="348" xfId="0" applyNumberFormat="1" applyFont="1" applyBorder="1" applyAlignment="1">
      <alignment vertical="center"/>
    </xf>
    <xf numFmtId="166" fontId="5" fillId="0" borderId="349" xfId="0" applyNumberFormat="1" applyFont="1" applyBorder="1" applyAlignment="1">
      <alignment vertical="center"/>
    </xf>
    <xf numFmtId="165" fontId="5" fillId="0" borderId="350" xfId="0" applyNumberFormat="1" applyFont="1" applyBorder="1" applyAlignment="1">
      <alignment vertical="center"/>
    </xf>
    <xf numFmtId="4" fontId="8" fillId="0" borderId="30" xfId="0" applyNumberFormat="1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165" fontId="5" fillId="0" borderId="288" xfId="0" applyNumberFormat="1" applyFont="1" applyFill="1" applyBorder="1" applyAlignment="1">
      <alignment vertical="center"/>
    </xf>
    <xf numFmtId="165" fontId="5" fillId="0" borderId="3" xfId="0" applyNumberFormat="1" applyFont="1" applyFill="1" applyBorder="1" applyAlignment="1">
      <alignment vertical="center"/>
    </xf>
    <xf numFmtId="166" fontId="5" fillId="0" borderId="6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165" fontId="5" fillId="0" borderId="289" xfId="0" applyNumberFormat="1" applyFont="1" applyFill="1" applyBorder="1" applyAlignment="1">
      <alignment vertical="center"/>
    </xf>
    <xf numFmtId="165" fontId="5" fillId="0" borderId="5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165" fontId="5" fillId="0" borderId="9" xfId="0" applyNumberFormat="1" applyFont="1" applyFill="1" applyBorder="1" applyAlignment="1">
      <alignment vertical="center"/>
    </xf>
    <xf numFmtId="165" fontId="5" fillId="0" borderId="8" xfId="0" applyNumberFormat="1" applyFont="1" applyFill="1" applyBorder="1" applyAlignment="1">
      <alignment vertical="center"/>
    </xf>
    <xf numFmtId="166" fontId="5" fillId="0" borderId="10" xfId="0" applyNumberFormat="1" applyFont="1" applyFill="1" applyBorder="1" applyAlignment="1">
      <alignment vertical="center"/>
    </xf>
    <xf numFmtId="0" fontId="5" fillId="0" borderId="289" xfId="0" applyFont="1" applyFill="1" applyBorder="1" applyAlignment="1">
      <alignment horizontal="center" vertical="center"/>
    </xf>
    <xf numFmtId="0" fontId="5" fillId="0" borderId="289" xfId="0" applyFont="1" applyFill="1" applyBorder="1" applyAlignment="1">
      <alignment vertical="center"/>
    </xf>
    <xf numFmtId="166" fontId="5" fillId="0" borderId="29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291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5" fillId="0" borderId="293" xfId="0" applyFont="1" applyFill="1" applyBorder="1" applyAlignment="1">
      <alignment horizontal="center" vertical="center"/>
    </xf>
    <xf numFmtId="0" fontId="5" fillId="0" borderId="294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29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0" fontId="5" fillId="0" borderId="29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vertical="center" wrapText="1"/>
    </xf>
    <xf numFmtId="4" fontId="5" fillId="0" borderId="39" xfId="0" applyNumberFormat="1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4" fontId="5" fillId="0" borderId="39" xfId="0" applyNumberFormat="1" applyFont="1" applyFill="1" applyBorder="1" applyAlignment="1">
      <alignment horizontal="right" vertical="center" wrapText="1"/>
    </xf>
    <xf numFmtId="0" fontId="5" fillId="0" borderId="41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 wrapText="1"/>
    </xf>
    <xf numFmtId="0" fontId="5" fillId="0" borderId="42" xfId="0" applyFont="1" applyFill="1" applyBorder="1" applyAlignment="1">
      <alignment vertical="center" wrapText="1"/>
    </xf>
    <xf numFmtId="4" fontId="5" fillId="0" borderId="43" xfId="0" applyNumberFormat="1" applyFont="1" applyFill="1" applyBorder="1" applyAlignment="1">
      <alignment horizontal="right" vertical="center" wrapText="1"/>
    </xf>
    <xf numFmtId="0" fontId="5" fillId="0" borderId="44" xfId="0" applyFont="1" applyFill="1" applyBorder="1" applyAlignment="1">
      <alignment vertical="center" wrapText="1"/>
    </xf>
    <xf numFmtId="4" fontId="5" fillId="0" borderId="15" xfId="0" applyNumberFormat="1" applyFont="1" applyFill="1" applyBorder="1" applyAlignment="1">
      <alignment horizontal="right" vertical="center" wrapText="1"/>
    </xf>
    <xf numFmtId="0" fontId="5" fillId="0" borderId="45" xfId="0" applyFont="1" applyFill="1" applyBorder="1" applyAlignment="1">
      <alignment vertical="center" wrapText="1"/>
    </xf>
    <xf numFmtId="4" fontId="5" fillId="0" borderId="46" xfId="0" applyNumberFormat="1" applyFont="1" applyFill="1" applyBorder="1" applyAlignment="1">
      <alignment horizontal="right" vertical="center" wrapText="1"/>
    </xf>
    <xf numFmtId="0" fontId="5" fillId="0" borderId="51" xfId="0" applyFont="1" applyFill="1" applyBorder="1" applyAlignment="1">
      <alignment vertical="center" wrapText="1"/>
    </xf>
    <xf numFmtId="4" fontId="5" fillId="0" borderId="52" xfId="0" applyNumberFormat="1" applyFont="1" applyFill="1" applyBorder="1" applyAlignment="1">
      <alignment vertical="center"/>
    </xf>
    <xf numFmtId="0" fontId="5" fillId="0" borderId="39" xfId="0" applyFont="1" applyFill="1" applyBorder="1" applyAlignment="1">
      <alignment vertical="center" wrapText="1"/>
    </xf>
    <xf numFmtId="4" fontId="5" fillId="0" borderId="39" xfId="0" applyNumberFormat="1" applyFont="1" applyFill="1" applyBorder="1" applyAlignment="1">
      <alignment vertical="center"/>
    </xf>
    <xf numFmtId="4" fontId="5" fillId="0" borderId="38" xfId="0" applyNumberFormat="1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165" fontId="6" fillId="0" borderId="35" xfId="0" applyNumberFormat="1" applyFont="1" applyFill="1" applyBorder="1" applyAlignment="1">
      <alignment vertical="center"/>
    </xf>
    <xf numFmtId="166" fontId="6" fillId="0" borderId="35" xfId="0" applyNumberFormat="1" applyFont="1" applyFill="1" applyBorder="1" applyAlignment="1">
      <alignment horizontal="right" vertical="center"/>
    </xf>
    <xf numFmtId="166" fontId="5" fillId="3" borderId="298" xfId="0" applyNumberFormat="1" applyFont="1" applyFill="1" applyBorder="1" applyAlignment="1">
      <alignment horizontal="right" vertical="center"/>
    </xf>
    <xf numFmtId="0" fontId="5" fillId="3" borderId="296" xfId="0" applyFont="1" applyFill="1" applyBorder="1" applyAlignment="1">
      <alignment vertical="center" wrapText="1"/>
    </xf>
    <xf numFmtId="0" fontId="5" fillId="5" borderId="0" xfId="0" applyFont="1" applyFill="1"/>
    <xf numFmtId="0" fontId="5" fillId="3" borderId="0" xfId="0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4" fontId="5" fillId="3" borderId="292" xfId="0" applyNumberFormat="1" applyFont="1" applyFill="1" applyBorder="1" applyAlignment="1">
      <alignment horizontal="right" vertical="center"/>
    </xf>
    <xf numFmtId="0" fontId="5" fillId="3" borderId="292" xfId="0" applyFont="1" applyFill="1" applyBorder="1" applyAlignment="1">
      <alignment vertical="center"/>
    </xf>
    <xf numFmtId="165" fontId="5" fillId="3" borderId="292" xfId="0" applyNumberFormat="1" applyFont="1" applyFill="1" applyBorder="1" applyAlignment="1">
      <alignment horizontal="right" vertical="center"/>
    </xf>
    <xf numFmtId="0" fontId="5" fillId="3" borderId="292" xfId="0" applyFont="1" applyFill="1" applyBorder="1" applyAlignment="1">
      <alignment vertical="center" wrapText="1"/>
    </xf>
    <xf numFmtId="4" fontId="5" fillId="3" borderId="292" xfId="0" applyNumberFormat="1" applyFont="1" applyFill="1" applyBorder="1" applyAlignment="1">
      <alignment vertical="center"/>
    </xf>
    <xf numFmtId="0" fontId="5" fillId="3" borderId="53" xfId="0" applyFont="1" applyFill="1" applyBorder="1" applyAlignment="1">
      <alignment horizontal="left" vertical="center" wrapText="1"/>
    </xf>
    <xf numFmtId="0" fontId="5" fillId="3" borderId="314" xfId="0" applyFont="1" applyFill="1" applyBorder="1" applyAlignment="1">
      <alignment horizontal="left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/>
    </xf>
    <xf numFmtId="3" fontId="6" fillId="8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165" fontId="5" fillId="3" borderId="0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vertical="center"/>
    </xf>
    <xf numFmtId="166" fontId="5" fillId="3" borderId="0" xfId="0" applyNumberFormat="1" applyFont="1" applyFill="1" applyBorder="1" applyAlignment="1">
      <alignment horizontal="right" vertical="center"/>
    </xf>
    <xf numFmtId="4" fontId="6" fillId="9" borderId="0" xfId="0" applyNumberFormat="1" applyFont="1" applyFill="1" applyBorder="1" applyAlignment="1">
      <alignment vertical="center"/>
    </xf>
    <xf numFmtId="166" fontId="6" fillId="9" borderId="0" xfId="0" applyNumberFormat="1" applyFont="1" applyFill="1" applyBorder="1" applyAlignment="1">
      <alignment horizontal="right" vertical="center"/>
    </xf>
    <xf numFmtId="165" fontId="9" fillId="0" borderId="211" xfId="0" applyNumberFormat="1" applyFont="1" applyBorder="1" applyAlignment="1">
      <alignment vertical="center"/>
    </xf>
    <xf numFmtId="164" fontId="9" fillId="0" borderId="351" xfId="0" applyNumberFormat="1" applyFont="1" applyBorder="1" applyAlignment="1">
      <alignment vertical="center"/>
    </xf>
    <xf numFmtId="164" fontId="8" fillId="3" borderId="9" xfId="0" applyNumberFormat="1" applyFont="1" applyFill="1" applyBorder="1" applyAlignment="1">
      <alignment horizontal="right" vertical="center" wrapText="1"/>
    </xf>
    <xf numFmtId="0" fontId="5" fillId="3" borderId="53" xfId="0" applyFont="1" applyFill="1" applyBorder="1" applyAlignment="1">
      <alignment horizontal="left" vertical="center" wrapText="1"/>
    </xf>
    <xf numFmtId="0" fontId="6" fillId="13" borderId="25" xfId="0" applyFont="1" applyFill="1" applyBorder="1" applyAlignment="1">
      <alignment horizontal="center" vertical="center" wrapText="1"/>
    </xf>
    <xf numFmtId="165" fontId="9" fillId="0" borderId="255" xfId="0" applyNumberFormat="1" applyFont="1" applyFill="1" applyBorder="1" applyAlignment="1">
      <alignment horizontal="right" vertical="center"/>
    </xf>
    <xf numFmtId="165" fontId="9" fillId="0" borderId="259" xfId="0" applyNumberFormat="1" applyFont="1" applyFill="1" applyBorder="1" applyAlignment="1">
      <alignment horizontal="right" vertical="center"/>
    </xf>
    <xf numFmtId="166" fontId="9" fillId="0" borderId="302" xfId="0" applyNumberFormat="1" applyFont="1" applyFill="1" applyBorder="1" applyAlignment="1">
      <alignment vertical="center"/>
    </xf>
    <xf numFmtId="166" fontId="9" fillId="0" borderId="303" xfId="0" applyNumberFormat="1" applyFont="1" applyFill="1" applyBorder="1" applyAlignment="1">
      <alignment vertical="center"/>
    </xf>
    <xf numFmtId="166" fontId="9" fillId="0" borderId="16" xfId="0" applyNumberFormat="1" applyFont="1" applyFill="1" applyBorder="1" applyAlignment="1">
      <alignment vertical="center"/>
    </xf>
    <xf numFmtId="166" fontId="9" fillId="0" borderId="306" xfId="0" applyNumberFormat="1" applyFont="1" applyFill="1" applyBorder="1" applyAlignment="1">
      <alignment vertical="center"/>
    </xf>
    <xf numFmtId="166" fontId="9" fillId="0" borderId="307" xfId="0" applyNumberFormat="1" applyFont="1" applyFill="1" applyBorder="1" applyAlignment="1">
      <alignment vertical="center"/>
    </xf>
    <xf numFmtId="165" fontId="9" fillId="0" borderId="274" xfId="0" applyNumberFormat="1" applyFont="1" applyFill="1" applyBorder="1" applyAlignment="1">
      <alignment horizontal="right" vertical="center"/>
    </xf>
    <xf numFmtId="166" fontId="9" fillId="0" borderId="310" xfId="0" applyNumberFormat="1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166" fontId="5" fillId="3" borderId="304" xfId="0" applyNumberFormat="1" applyFont="1" applyFill="1" applyBorder="1" applyAlignment="1">
      <alignment horizontal="right" vertical="center"/>
    </xf>
    <xf numFmtId="0" fontId="5" fillId="3" borderId="299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165" fontId="12" fillId="3" borderId="2" xfId="0" applyNumberFormat="1" applyFont="1" applyFill="1" applyBorder="1" applyAlignment="1">
      <alignment horizontal="right" vertical="center"/>
    </xf>
    <xf numFmtId="165" fontId="5" fillId="3" borderId="29" xfId="0" applyNumberFormat="1" applyFont="1" applyFill="1" applyBorder="1" applyAlignment="1">
      <alignment vertical="center" wrapText="1"/>
    </xf>
    <xf numFmtId="165" fontId="5" fillId="3" borderId="2" xfId="0" applyNumberFormat="1" applyFont="1" applyFill="1" applyBorder="1" applyAlignment="1">
      <alignment vertical="center"/>
    </xf>
    <xf numFmtId="165" fontId="5" fillId="3" borderId="297" xfId="0" applyNumberFormat="1" applyFont="1" applyFill="1" applyBorder="1" applyAlignment="1">
      <alignment horizontal="right" vertical="center"/>
    </xf>
    <xf numFmtId="165" fontId="5" fillId="3" borderId="297" xfId="0" applyNumberFormat="1" applyFont="1" applyFill="1" applyBorder="1" applyAlignment="1">
      <alignment vertical="center"/>
    </xf>
    <xf numFmtId="165" fontId="5" fillId="3" borderId="29" xfId="0" applyNumberFormat="1" applyFont="1" applyFill="1" applyBorder="1" applyAlignment="1">
      <alignment horizontal="left" vertical="center" wrapText="1"/>
    </xf>
    <xf numFmtId="165" fontId="5" fillId="3" borderId="109" xfId="0" applyNumberFormat="1" applyFont="1" applyFill="1" applyBorder="1" applyAlignment="1">
      <alignment vertical="center" wrapText="1"/>
    </xf>
    <xf numFmtId="165" fontId="5" fillId="3" borderId="53" xfId="0" applyNumberFormat="1" applyFont="1" applyFill="1" applyBorder="1" applyAlignment="1">
      <alignment vertical="center"/>
    </xf>
    <xf numFmtId="165" fontId="5" fillId="3" borderId="110" xfId="0" applyNumberFormat="1" applyFont="1" applyFill="1" applyBorder="1" applyAlignment="1">
      <alignment vertical="center" wrapText="1"/>
    </xf>
    <xf numFmtId="165" fontId="5" fillId="3" borderId="69" xfId="0" applyNumberFormat="1" applyFont="1" applyFill="1" applyBorder="1" applyAlignment="1">
      <alignment vertical="center"/>
    </xf>
    <xf numFmtId="165" fontId="5" fillId="3" borderId="8" xfId="0" applyNumberFormat="1" applyFont="1" applyFill="1" applyBorder="1" applyAlignment="1">
      <alignment vertical="center"/>
    </xf>
    <xf numFmtId="166" fontId="5" fillId="3" borderId="138" xfId="0" applyNumberFormat="1" applyFont="1" applyFill="1" applyBorder="1" applyAlignment="1">
      <alignment horizontal="right" vertical="center"/>
    </xf>
    <xf numFmtId="165" fontId="5" fillId="3" borderId="29" xfId="0" quotePrefix="1" applyNumberFormat="1" applyFont="1" applyFill="1" applyBorder="1" applyAlignment="1">
      <alignment vertical="center" wrapText="1"/>
    </xf>
    <xf numFmtId="165" fontId="23" fillId="3" borderId="297" xfId="0" applyNumberFormat="1" applyFont="1" applyFill="1" applyBorder="1" applyAlignment="1">
      <alignment horizontal="right" vertical="center"/>
    </xf>
    <xf numFmtId="165" fontId="23" fillId="3" borderId="2" xfId="0" applyNumberFormat="1" applyFont="1" applyFill="1" applyBorder="1" applyAlignment="1">
      <alignment horizontal="right" vertical="center"/>
    </xf>
    <xf numFmtId="165" fontId="5" fillId="3" borderId="2" xfId="0" applyNumberFormat="1" applyFont="1" applyFill="1" applyBorder="1" applyAlignment="1">
      <alignment horizontal="right" vertical="center" wrapText="1"/>
    </xf>
    <xf numFmtId="165" fontId="5" fillId="3" borderId="68" xfId="0" applyNumberFormat="1" applyFont="1" applyFill="1" applyBorder="1" applyAlignment="1">
      <alignment vertical="center"/>
    </xf>
    <xf numFmtId="165" fontId="6" fillId="14" borderId="25" xfId="0" applyNumberFormat="1" applyFont="1" applyFill="1" applyBorder="1" applyAlignment="1">
      <alignment vertical="center"/>
    </xf>
    <xf numFmtId="165" fontId="5" fillId="3" borderId="29" xfId="0" applyNumberFormat="1" applyFont="1" applyFill="1" applyBorder="1" applyAlignment="1">
      <alignment vertical="center"/>
    </xf>
    <xf numFmtId="0" fontId="0" fillId="0" borderId="117" xfId="0" applyBorder="1" applyAlignment="1">
      <alignment horizontal="right" wrapText="1"/>
    </xf>
    <xf numFmtId="0" fontId="5" fillId="8" borderId="299" xfId="0" applyFont="1" applyFill="1" applyBorder="1" applyAlignment="1">
      <alignment horizontal="center" vertical="center" wrapText="1"/>
    </xf>
    <xf numFmtId="0" fontId="5" fillId="8" borderId="292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0" borderId="109" xfId="0" applyFont="1" applyFill="1" applyBorder="1" applyAlignment="1">
      <alignment vertical="center"/>
    </xf>
    <xf numFmtId="166" fontId="5" fillId="0" borderId="12" xfId="0" applyNumberFormat="1" applyFont="1" applyFill="1" applyBorder="1" applyAlignment="1">
      <alignment vertical="center"/>
    </xf>
    <xf numFmtId="0" fontId="6" fillId="0" borderId="109" xfId="3" applyFont="1" applyFill="1" applyBorder="1" applyAlignment="1" applyProtection="1">
      <alignment horizontal="left" vertical="center"/>
    </xf>
    <xf numFmtId="166" fontId="6" fillId="0" borderId="12" xfId="0" applyNumberFormat="1" applyFont="1" applyFill="1" applyBorder="1" applyAlignment="1">
      <alignment vertical="center"/>
    </xf>
    <xf numFmtId="0" fontId="5" fillId="0" borderId="352" xfId="0" applyFont="1" applyFill="1" applyBorder="1" applyAlignment="1">
      <alignment vertical="center"/>
    </xf>
    <xf numFmtId="165" fontId="5" fillId="0" borderId="288" xfId="0" applyNumberFormat="1" applyFont="1" applyFill="1" applyBorder="1" applyAlignment="1">
      <alignment horizontal="right" vertical="center" wrapText="1"/>
    </xf>
    <xf numFmtId="166" fontId="5" fillId="0" borderId="353" xfId="0" applyNumberFormat="1" applyFont="1" applyFill="1" applyBorder="1" applyAlignment="1">
      <alignment vertical="center"/>
    </xf>
    <xf numFmtId="0" fontId="5" fillId="0" borderId="354" xfId="0" applyFont="1" applyFill="1" applyBorder="1" applyAlignment="1">
      <alignment vertical="center"/>
    </xf>
    <xf numFmtId="0" fontId="5" fillId="0" borderId="355" xfId="0" applyFont="1" applyFill="1" applyBorder="1" applyAlignment="1">
      <alignment vertical="center"/>
    </xf>
    <xf numFmtId="165" fontId="5" fillId="0" borderId="289" xfId="0" applyNumberFormat="1" applyFont="1" applyFill="1" applyBorder="1" applyAlignment="1">
      <alignment horizontal="right" vertical="center" wrapText="1"/>
    </xf>
    <xf numFmtId="0" fontId="6" fillId="0" borderId="301" xfId="3" applyFont="1" applyFill="1" applyBorder="1" applyAlignment="1" applyProtection="1">
      <alignment horizontal="left" vertical="center"/>
    </xf>
    <xf numFmtId="165" fontId="6" fillId="0" borderId="299" xfId="0" applyNumberFormat="1" applyFont="1" applyFill="1" applyBorder="1" applyAlignment="1">
      <alignment horizontal="right" vertical="center" wrapText="1"/>
    </xf>
    <xf numFmtId="165" fontId="6" fillId="0" borderId="292" xfId="0" applyNumberFormat="1" applyFont="1" applyFill="1" applyBorder="1" applyAlignment="1">
      <alignment horizontal="right" vertical="center" wrapText="1"/>
    </xf>
    <xf numFmtId="166" fontId="6" fillId="0" borderId="298" xfId="0" applyNumberFormat="1" applyFont="1" applyFill="1" applyBorder="1" applyAlignment="1">
      <alignment vertical="center"/>
    </xf>
    <xf numFmtId="0" fontId="6" fillId="7" borderId="56" xfId="3" applyFont="1" applyFill="1" applyBorder="1" applyAlignment="1" applyProtection="1">
      <alignment horizontal="left" vertical="center"/>
    </xf>
    <xf numFmtId="165" fontId="6" fillId="7" borderId="31" xfId="0" applyNumberFormat="1" applyFont="1" applyFill="1" applyBorder="1" applyAlignment="1">
      <alignment horizontal="right" vertical="center" wrapText="1"/>
    </xf>
    <xf numFmtId="165" fontId="6" fillId="7" borderId="32" xfId="0" applyNumberFormat="1" applyFont="1" applyFill="1" applyBorder="1" applyAlignment="1">
      <alignment horizontal="right" vertical="center" wrapText="1"/>
    </xf>
    <xf numFmtId="166" fontId="6" fillId="7" borderId="356" xfId="0" applyNumberFormat="1" applyFont="1" applyFill="1" applyBorder="1" applyAlignment="1">
      <alignment vertical="center"/>
    </xf>
    <xf numFmtId="165" fontId="5" fillId="0" borderId="91" xfId="0" applyNumberFormat="1" applyFont="1" applyFill="1" applyBorder="1" applyAlignment="1">
      <alignment vertical="center"/>
    </xf>
    <xf numFmtId="165" fontId="5" fillId="0" borderId="292" xfId="0" applyNumberFormat="1" applyFont="1" applyFill="1" applyBorder="1" applyAlignment="1">
      <alignment vertical="center"/>
    </xf>
    <xf numFmtId="165" fontId="5" fillId="0" borderId="357" xfId="0" applyNumberFormat="1" applyFont="1" applyFill="1" applyBorder="1" applyAlignment="1">
      <alignment vertical="center"/>
    </xf>
    <xf numFmtId="165" fontId="5" fillId="0" borderId="358" xfId="0" applyNumberFormat="1" applyFont="1" applyFill="1" applyBorder="1" applyAlignment="1">
      <alignment vertical="center"/>
    </xf>
    <xf numFmtId="165" fontId="5" fillId="0" borderId="359" xfId="0" applyNumberFormat="1" applyFont="1" applyFill="1" applyBorder="1" applyAlignment="1">
      <alignment vertical="center"/>
    </xf>
    <xf numFmtId="165" fontId="5" fillId="0" borderId="360" xfId="0" applyNumberFormat="1" applyFont="1" applyFill="1" applyBorder="1" applyAlignment="1">
      <alignment vertical="center"/>
    </xf>
    <xf numFmtId="0" fontId="5" fillId="0" borderId="358" xfId="0" applyFont="1" applyFill="1" applyBorder="1" applyAlignment="1">
      <alignment vertical="center" wrapText="1"/>
    </xf>
    <xf numFmtId="0" fontId="5" fillId="0" borderId="361" xfId="0" applyFont="1" applyFill="1" applyBorder="1" applyAlignment="1">
      <alignment horizontal="left" vertical="center"/>
    </xf>
    <xf numFmtId="0" fontId="5" fillId="0" borderId="362" xfId="0" applyFont="1" applyFill="1" applyBorder="1" applyAlignment="1">
      <alignment vertical="center" wrapText="1"/>
    </xf>
    <xf numFmtId="165" fontId="6" fillId="7" borderId="55" xfId="0" applyNumberFormat="1" applyFont="1" applyFill="1" applyBorder="1" applyAlignment="1">
      <alignment horizontal="right" vertical="center"/>
    </xf>
    <xf numFmtId="165" fontId="6" fillId="7" borderId="56" xfId="0" applyNumberFormat="1" applyFont="1" applyFill="1" applyBorder="1" applyAlignment="1">
      <alignment horizontal="right" vertical="center"/>
    </xf>
    <xf numFmtId="165" fontId="10" fillId="9" borderId="364" xfId="0" applyNumberFormat="1" applyFont="1" applyFill="1" applyBorder="1" applyAlignment="1">
      <alignment horizontal="right" vertical="center"/>
    </xf>
    <xf numFmtId="165" fontId="9" fillId="0" borderId="299" xfId="0" applyNumberFormat="1" applyFont="1" applyFill="1" applyBorder="1" applyAlignment="1">
      <alignment horizontal="right" vertical="center"/>
    </xf>
    <xf numFmtId="165" fontId="9" fillId="0" borderId="365" xfId="0" applyNumberFormat="1" applyFont="1" applyFill="1" applyBorder="1" applyAlignment="1">
      <alignment horizontal="right" vertical="center"/>
    </xf>
    <xf numFmtId="165" fontId="9" fillId="0" borderId="3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 applyProtection="1">
      <alignment horizontal="right" wrapText="1"/>
      <protection locked="0"/>
    </xf>
    <xf numFmtId="0" fontId="5" fillId="3" borderId="15" xfId="0" applyFont="1" applyFill="1" applyBorder="1" applyAlignment="1">
      <alignment vertical="center"/>
    </xf>
    <xf numFmtId="166" fontId="5" fillId="3" borderId="8" xfId="0" applyNumberFormat="1" applyFont="1" applyFill="1" applyBorder="1" applyAlignment="1">
      <alignment vertical="center"/>
    </xf>
    <xf numFmtId="166" fontId="5" fillId="3" borderId="53" xfId="0" applyNumberFormat="1" applyFont="1" applyFill="1" applyBorder="1" applyAlignment="1">
      <alignment vertical="center"/>
    </xf>
    <xf numFmtId="165" fontId="5" fillId="3" borderId="147" xfId="0" applyNumberFormat="1" applyFont="1" applyFill="1" applyBorder="1" applyAlignment="1">
      <alignment vertical="center"/>
    </xf>
    <xf numFmtId="165" fontId="5" fillId="3" borderId="128" xfId="0" applyNumberFormat="1" applyFont="1" applyFill="1" applyBorder="1" applyAlignment="1">
      <alignment vertical="center"/>
    </xf>
    <xf numFmtId="166" fontId="5" fillId="3" borderId="128" xfId="0" applyNumberFormat="1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166" fontId="5" fillId="3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165" fontId="5" fillId="3" borderId="292" xfId="0" applyNumberFormat="1" applyFont="1" applyFill="1" applyBorder="1" applyAlignment="1">
      <alignment vertical="center"/>
    </xf>
    <xf numFmtId="165" fontId="5" fillId="3" borderId="22" xfId="0" applyNumberFormat="1" applyFont="1" applyFill="1" applyBorder="1" applyAlignment="1">
      <alignment vertical="center"/>
    </xf>
    <xf numFmtId="166" fontId="5" fillId="3" borderId="22" xfId="0" applyNumberFormat="1" applyFont="1" applyFill="1" applyBorder="1" applyAlignment="1">
      <alignment vertical="center"/>
    </xf>
    <xf numFmtId="166" fontId="5" fillId="3" borderId="60" xfId="0" applyNumberFormat="1" applyFont="1" applyFill="1" applyBorder="1" applyAlignment="1">
      <alignment vertical="center"/>
    </xf>
    <xf numFmtId="165" fontId="5" fillId="3" borderId="148" xfId="0" applyNumberFormat="1" applyFont="1" applyFill="1" applyBorder="1" applyAlignment="1">
      <alignment vertical="center"/>
    </xf>
    <xf numFmtId="165" fontId="5" fillId="3" borderId="54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166" fontId="5" fillId="3" borderId="69" xfId="0" applyNumberFormat="1" applyFont="1" applyFill="1" applyBorder="1" applyAlignment="1">
      <alignment vertical="center"/>
    </xf>
    <xf numFmtId="165" fontId="5" fillId="3" borderId="150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165" fontId="5" fillId="3" borderId="151" xfId="0" applyNumberFormat="1" applyFont="1" applyFill="1" applyBorder="1" applyAlignment="1">
      <alignment vertical="center"/>
    </xf>
    <xf numFmtId="0" fontId="6" fillId="7" borderId="48" xfId="0" applyFont="1" applyFill="1" applyBorder="1" applyAlignment="1">
      <alignment vertical="center"/>
    </xf>
    <xf numFmtId="165" fontId="6" fillId="7" borderId="48" xfId="0" applyNumberFormat="1" applyFont="1" applyFill="1" applyBorder="1" applyAlignment="1">
      <alignment vertical="center"/>
    </xf>
    <xf numFmtId="166" fontId="6" fillId="7" borderId="47" xfId="0" applyNumberFormat="1" applyFont="1" applyFill="1" applyBorder="1" applyAlignment="1">
      <alignment vertical="center"/>
    </xf>
    <xf numFmtId="166" fontId="6" fillId="7" borderId="48" xfId="0" applyNumberFormat="1" applyFont="1" applyFill="1" applyBorder="1" applyAlignment="1">
      <alignment vertical="center"/>
    </xf>
    <xf numFmtId="0" fontId="5" fillId="3" borderId="128" xfId="0" applyFont="1" applyFill="1" applyBorder="1" applyAlignment="1">
      <alignment vertical="center"/>
    </xf>
    <xf numFmtId="166" fontId="5" fillId="3" borderId="130" xfId="0" applyNumberFormat="1" applyFont="1" applyFill="1" applyBorder="1" applyAlignment="1">
      <alignment vertical="center"/>
    </xf>
    <xf numFmtId="166" fontId="6" fillId="3" borderId="128" xfId="0" applyNumberFormat="1" applyFont="1" applyFill="1" applyBorder="1" applyAlignment="1">
      <alignment vertical="center"/>
    </xf>
    <xf numFmtId="165" fontId="5" fillId="3" borderId="130" xfId="0" applyNumberFormat="1" applyFont="1" applyFill="1" applyBorder="1" applyAlignment="1">
      <alignment vertical="center"/>
    </xf>
    <xf numFmtId="165" fontId="5" fillId="3" borderId="128" xfId="0" applyNumberFormat="1" applyFont="1" applyFill="1" applyBorder="1" applyAlignment="1">
      <alignment horizontal="right" vertical="center"/>
    </xf>
    <xf numFmtId="165" fontId="6" fillId="7" borderId="287" xfId="0" applyNumberFormat="1" applyFont="1" applyFill="1" applyBorder="1" applyAlignment="1">
      <alignment vertical="center"/>
    </xf>
    <xf numFmtId="165" fontId="6" fillId="7" borderId="148" xfId="0" applyNumberFormat="1" applyFont="1" applyFill="1" applyBorder="1" applyAlignment="1">
      <alignment vertical="center"/>
    </xf>
    <xf numFmtId="166" fontId="30" fillId="7" borderId="48" xfId="0" applyNumberFormat="1" applyFont="1" applyFill="1" applyBorder="1" applyAlignment="1">
      <alignment vertical="center"/>
    </xf>
    <xf numFmtId="0" fontId="6" fillId="7" borderId="114" xfId="0" applyFont="1" applyFill="1" applyBorder="1" applyAlignment="1">
      <alignment vertical="center" wrapText="1"/>
    </xf>
    <xf numFmtId="4" fontId="6" fillId="7" borderId="114" xfId="0" applyNumberFormat="1" applyFont="1" applyFill="1" applyBorder="1" applyAlignment="1">
      <alignment vertical="center"/>
    </xf>
    <xf numFmtId="0" fontId="6" fillId="7" borderId="119" xfId="0" applyFont="1" applyFill="1" applyBorder="1" applyAlignment="1">
      <alignment vertical="center" wrapText="1"/>
    </xf>
    <xf numFmtId="4" fontId="6" fillId="7" borderId="119" xfId="0" applyNumberFormat="1" applyFont="1" applyFill="1" applyBorder="1" applyAlignment="1">
      <alignment vertical="center"/>
    </xf>
    <xf numFmtId="0" fontId="6" fillId="7" borderId="120" xfId="0" applyFont="1" applyFill="1" applyBorder="1" applyAlignment="1">
      <alignment vertical="center" wrapText="1"/>
    </xf>
    <xf numFmtId="4" fontId="6" fillId="7" borderId="121" xfId="0" applyNumberFormat="1" applyFont="1" applyFill="1" applyBorder="1" applyAlignment="1">
      <alignment vertical="center"/>
    </xf>
    <xf numFmtId="0" fontId="6" fillId="7" borderId="49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6" fillId="0" borderId="47" xfId="0" applyFont="1" applyFill="1" applyBorder="1" applyAlignment="1">
      <alignment vertical="center" wrapText="1"/>
    </xf>
    <xf numFmtId="4" fontId="6" fillId="0" borderId="287" xfId="0" applyNumberFormat="1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4" fontId="5" fillId="0" borderId="52" xfId="0" applyNumberFormat="1" applyFont="1" applyFill="1" applyBorder="1" applyAlignment="1">
      <alignment horizontal="right" vertical="center" wrapText="1"/>
    </xf>
    <xf numFmtId="0" fontId="5" fillId="0" borderId="38" xfId="0" applyFont="1" applyFill="1" applyBorder="1" applyAlignment="1">
      <alignment vertical="center" wrapText="1"/>
    </xf>
    <xf numFmtId="0" fontId="9" fillId="8" borderId="29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49" fontId="9" fillId="0" borderId="292" xfId="0" applyNumberFormat="1" applyFont="1" applyFill="1" applyBorder="1" applyAlignment="1">
      <alignment horizontal="center" vertical="center"/>
    </xf>
    <xf numFmtId="49" fontId="9" fillId="0" borderId="366" xfId="0" applyNumberFormat="1" applyFont="1" applyFill="1" applyBorder="1" applyAlignment="1">
      <alignment vertical="center"/>
    </xf>
    <xf numFmtId="165" fontId="9" fillId="0" borderId="62" xfId="0" applyNumberFormat="1" applyFont="1" applyFill="1" applyBorder="1" applyAlignment="1">
      <alignment horizontal="right" vertical="center"/>
    </xf>
    <xf numFmtId="165" fontId="9" fillId="0" borderId="174" xfId="0" applyNumberFormat="1" applyFont="1" applyFill="1" applyBorder="1" applyAlignment="1">
      <alignment vertical="center"/>
    </xf>
    <xf numFmtId="165" fontId="9" fillId="0" borderId="367" xfId="0" applyNumberFormat="1" applyFont="1" applyFill="1" applyBorder="1" applyAlignment="1">
      <alignment horizontal="right" vertical="center"/>
    </xf>
    <xf numFmtId="165" fontId="10" fillId="9" borderId="369" xfId="2" applyNumberFormat="1" applyFont="1" applyFill="1" applyBorder="1" applyAlignment="1">
      <alignment horizontal="right" vertical="center"/>
    </xf>
    <xf numFmtId="165" fontId="10" fillId="9" borderId="154" xfId="2" applyNumberFormat="1" applyFont="1" applyFill="1" applyBorder="1" applyAlignment="1">
      <alignment horizontal="right" vertical="center"/>
    </xf>
    <xf numFmtId="165" fontId="10" fillId="9" borderId="368" xfId="2" applyNumberFormat="1" applyFont="1" applyFill="1" applyBorder="1" applyAlignment="1">
      <alignment horizontal="right" vertical="center"/>
    </xf>
    <xf numFmtId="166" fontId="10" fillId="9" borderId="126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166" fontId="5" fillId="3" borderId="313" xfId="0" applyNumberFormat="1" applyFont="1" applyFill="1" applyBorder="1" applyAlignment="1">
      <alignment horizontal="right" vertical="center"/>
    </xf>
    <xf numFmtId="0" fontId="6" fillId="8" borderId="126" xfId="0" applyFont="1" applyFill="1" applyBorder="1" applyAlignment="1">
      <alignment horizontal="center" vertical="center"/>
    </xf>
    <xf numFmtId="0" fontId="7" fillId="7" borderId="34" xfId="0" applyFont="1" applyFill="1" applyBorder="1" applyAlignment="1">
      <alignment vertical="center"/>
    </xf>
    <xf numFmtId="165" fontId="7" fillId="7" borderId="23" xfId="0" applyNumberFormat="1" applyFont="1" applyFill="1" applyBorder="1" applyAlignment="1">
      <alignment vertical="center"/>
    </xf>
    <xf numFmtId="166" fontId="7" fillId="7" borderId="146" xfId="0" applyNumberFormat="1" applyFont="1" applyFill="1" applyBorder="1" applyAlignment="1">
      <alignment horizontal="right" vertical="center"/>
    </xf>
    <xf numFmtId="4" fontId="8" fillId="0" borderId="369" xfId="0" applyNumberFormat="1" applyFont="1" applyBorder="1" applyAlignment="1">
      <alignment vertical="center"/>
    </xf>
    <xf numFmtId="4" fontId="8" fillId="0" borderId="125" xfId="0" applyNumberFormat="1" applyFont="1" applyBorder="1" applyAlignment="1">
      <alignment vertical="center"/>
    </xf>
    <xf numFmtId="4" fontId="8" fillId="0" borderId="126" xfId="0" applyNumberFormat="1" applyFont="1" applyBorder="1" applyAlignment="1">
      <alignment vertical="center"/>
    </xf>
    <xf numFmtId="4" fontId="8" fillId="0" borderId="127" xfId="0" applyNumberFormat="1" applyFont="1" applyFill="1" applyBorder="1" applyAlignment="1">
      <alignment vertical="center"/>
    </xf>
    <xf numFmtId="4" fontId="13" fillId="9" borderId="34" xfId="0" applyNumberFormat="1" applyFont="1" applyFill="1" applyBorder="1" applyAlignment="1">
      <alignment vertical="center"/>
    </xf>
    <xf numFmtId="4" fontId="13" fillId="9" borderId="123" xfId="0" applyNumberFormat="1" applyFont="1" applyFill="1" applyBorder="1" applyAlignment="1">
      <alignment vertical="center"/>
    </xf>
    <xf numFmtId="4" fontId="13" fillId="9" borderId="24" xfId="0" applyNumberFormat="1" applyFont="1" applyFill="1" applyBorder="1" applyAlignment="1">
      <alignment vertical="center"/>
    </xf>
    <xf numFmtId="4" fontId="13" fillId="9" borderId="136" xfId="0" applyNumberFormat="1" applyFont="1" applyFill="1" applyBorder="1" applyAlignment="1">
      <alignment vertical="center"/>
    </xf>
    <xf numFmtId="4" fontId="8" fillId="0" borderId="127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/>
    </xf>
    <xf numFmtId="4" fontId="8" fillId="3" borderId="123" xfId="0" applyNumberFormat="1" applyFont="1" applyFill="1" applyBorder="1" applyAlignment="1">
      <alignment vertical="center"/>
    </xf>
    <xf numFmtId="4" fontId="8" fillId="3" borderId="24" xfId="0" applyNumberFormat="1" applyFont="1" applyFill="1" applyBorder="1" applyAlignment="1">
      <alignment vertical="center"/>
    </xf>
    <xf numFmtId="4" fontId="8" fillId="0" borderId="136" xfId="0" applyNumberFormat="1" applyFont="1" applyFill="1" applyBorder="1" applyAlignment="1">
      <alignment vertical="center"/>
    </xf>
    <xf numFmtId="0" fontId="8" fillId="0" borderId="110" xfId="0" applyFont="1" applyBorder="1" applyAlignment="1">
      <alignment vertical="center"/>
    </xf>
    <xf numFmtId="0" fontId="8" fillId="0" borderId="109" xfId="0" applyFont="1" applyBorder="1" applyAlignment="1">
      <alignment vertical="center"/>
    </xf>
    <xf numFmtId="4" fontId="8" fillId="0" borderId="296" xfId="0" applyNumberFormat="1" applyFont="1" applyBorder="1" applyAlignment="1">
      <alignment vertical="center"/>
    </xf>
    <xf numFmtId="0" fontId="8" fillId="0" borderId="127" xfId="0" applyFont="1" applyBorder="1" applyAlignment="1">
      <alignment vertical="center"/>
    </xf>
    <xf numFmtId="0" fontId="13" fillId="9" borderId="136" xfId="0" applyFont="1" applyFill="1" applyBorder="1" applyAlignment="1">
      <alignment vertical="center"/>
    </xf>
    <xf numFmtId="0" fontId="8" fillId="3" borderId="136" xfId="0" applyFont="1" applyFill="1" applyBorder="1" applyAlignment="1">
      <alignment vertical="center"/>
    </xf>
    <xf numFmtId="0" fontId="13" fillId="7" borderId="371" xfId="0" applyFont="1" applyFill="1" applyBorder="1" applyAlignment="1">
      <alignment vertical="center"/>
    </xf>
    <xf numFmtId="4" fontId="13" fillId="7" borderId="34" xfId="0" applyNumberFormat="1" applyFont="1" applyFill="1" applyBorder="1" applyAlignment="1">
      <alignment vertical="center"/>
    </xf>
    <xf numFmtId="4" fontId="13" fillId="7" borderId="121" xfId="0" applyNumberFormat="1" applyFont="1" applyFill="1" applyBorder="1" applyAlignment="1">
      <alignment vertical="center"/>
    </xf>
    <xf numFmtId="4" fontId="13" fillId="7" borderId="143" xfId="0" applyNumberFormat="1" applyFont="1" applyFill="1" applyBorder="1" applyAlignment="1">
      <alignment vertical="center"/>
    </xf>
    <xf numFmtId="0" fontId="12" fillId="8" borderId="12" xfId="0" applyFont="1" applyFill="1" applyBorder="1" applyAlignment="1">
      <alignment horizontal="center" vertical="center"/>
    </xf>
    <xf numFmtId="0" fontId="12" fillId="0" borderId="372" xfId="0" applyFont="1" applyBorder="1" applyAlignment="1">
      <alignment vertical="center" wrapText="1"/>
    </xf>
    <xf numFmtId="4" fontId="12" fillId="0" borderId="373" xfId="0" applyNumberFormat="1" applyFont="1" applyBorder="1" applyAlignment="1">
      <alignment vertical="center"/>
    </xf>
    <xf numFmtId="0" fontId="12" fillId="0" borderId="374" xfId="0" applyFont="1" applyBorder="1" applyAlignment="1">
      <alignment vertical="center" wrapText="1"/>
    </xf>
    <xf numFmtId="0" fontId="12" fillId="0" borderId="375" xfId="0" applyFont="1" applyBorder="1" applyAlignment="1">
      <alignment vertical="center" wrapText="1"/>
    </xf>
    <xf numFmtId="0" fontId="12" fillId="0" borderId="376" xfId="0" applyFont="1" applyBorder="1" applyAlignment="1">
      <alignment vertical="center" wrapText="1"/>
    </xf>
    <xf numFmtId="4" fontId="15" fillId="6" borderId="377" xfId="0" applyNumberFormat="1" applyFont="1" applyFill="1" applyBorder="1" applyAlignment="1">
      <alignment vertical="center"/>
    </xf>
    <xf numFmtId="0" fontId="12" fillId="0" borderId="378" xfId="0" applyFont="1" applyBorder="1" applyAlignment="1">
      <alignment vertical="center" wrapText="1"/>
    </xf>
    <xf numFmtId="0" fontId="12" fillId="0" borderId="375" xfId="0" applyFont="1" applyBorder="1" applyAlignment="1">
      <alignment horizontal="left" vertical="center" wrapText="1"/>
    </xf>
    <xf numFmtId="0" fontId="15" fillId="7" borderId="141" xfId="0" applyFont="1" applyFill="1" applyBorder="1" applyAlignment="1">
      <alignment vertical="center" wrapText="1"/>
    </xf>
    <xf numFmtId="4" fontId="15" fillId="7" borderId="117" xfId="0" applyNumberFormat="1" applyFont="1" applyFill="1" applyBorder="1" applyAlignment="1">
      <alignment vertical="center"/>
    </xf>
    <xf numFmtId="4" fontId="15" fillId="7" borderId="48" xfId="0" applyNumberFormat="1" applyFont="1" applyFill="1" applyBorder="1" applyAlignment="1">
      <alignment vertical="center"/>
    </xf>
    <xf numFmtId="4" fontId="15" fillId="7" borderId="379" xfId="0" applyNumberFormat="1" applyFont="1" applyFill="1" applyBorder="1" applyAlignment="1">
      <alignment vertical="center"/>
    </xf>
    <xf numFmtId="4" fontId="15" fillId="7" borderId="380" xfId="0" applyNumberFormat="1" applyFont="1" applyFill="1" applyBorder="1" applyAlignment="1">
      <alignment vertical="center"/>
    </xf>
    <xf numFmtId="4" fontId="15" fillId="7" borderId="381" xfId="0" applyNumberFormat="1" applyFont="1" applyFill="1" applyBorder="1" applyAlignment="1">
      <alignment vertical="center"/>
    </xf>
    <xf numFmtId="4" fontId="15" fillId="7" borderId="382" xfId="0" applyNumberFormat="1" applyFont="1" applyFill="1" applyBorder="1" applyAlignment="1">
      <alignment vertical="center"/>
    </xf>
    <xf numFmtId="0" fontId="12" fillId="0" borderId="383" xfId="0" applyFont="1" applyBorder="1" applyAlignment="1">
      <alignment horizontal="left" vertical="center" wrapText="1"/>
    </xf>
    <xf numFmtId="0" fontId="12" fillId="0" borderId="117" xfId="0" applyFont="1" applyBorder="1" applyAlignment="1">
      <alignment horizontal="left" vertical="center"/>
    </xf>
    <xf numFmtId="4" fontId="12" fillId="0" borderId="384" xfId="0" applyNumberFormat="1" applyFont="1" applyBorder="1" applyAlignment="1">
      <alignment horizontal="right" vertical="center"/>
    </xf>
    <xf numFmtId="4" fontId="12" fillId="0" borderId="385" xfId="0" applyNumberFormat="1" applyFont="1" applyBorder="1" applyAlignment="1">
      <alignment horizontal="right" vertical="center"/>
    </xf>
    <xf numFmtId="4" fontId="12" fillId="0" borderId="386" xfId="0" applyNumberFormat="1" applyFont="1" applyBorder="1" applyAlignment="1">
      <alignment horizontal="right" vertical="center"/>
    </xf>
    <xf numFmtId="4" fontId="12" fillId="0" borderId="379" xfId="0" applyNumberFormat="1" applyFont="1" applyBorder="1" applyAlignment="1">
      <alignment vertical="center"/>
    </xf>
    <xf numFmtId="4" fontId="12" fillId="0" borderId="381" xfId="0" applyNumberFormat="1" applyFont="1" applyBorder="1" applyAlignment="1">
      <alignment vertical="center"/>
    </xf>
    <xf numFmtId="4" fontId="12" fillId="0" borderId="387" xfId="0" applyNumberFormat="1" applyFont="1" applyBorder="1" applyAlignment="1">
      <alignment vertical="center"/>
    </xf>
    <xf numFmtId="0" fontId="15" fillId="6" borderId="141" xfId="0" applyFont="1" applyFill="1" applyBorder="1" applyAlignment="1">
      <alignment vertical="center" wrapText="1"/>
    </xf>
    <xf numFmtId="0" fontId="12" fillId="0" borderId="383" xfId="0" applyFont="1" applyBorder="1" applyAlignment="1">
      <alignment vertical="center" wrapText="1"/>
    </xf>
    <xf numFmtId="4" fontId="12" fillId="0" borderId="47" xfId="0" applyNumberFormat="1" applyFont="1" applyBorder="1" applyAlignment="1">
      <alignment vertical="center"/>
    </xf>
    <xf numFmtId="4" fontId="12" fillId="0" borderId="117" xfId="0" applyNumberFormat="1" applyFont="1" applyBorder="1" applyAlignment="1">
      <alignment vertical="center"/>
    </xf>
    <xf numFmtId="4" fontId="12" fillId="0" borderId="384" xfId="0" applyNumberFormat="1" applyFont="1" applyBorder="1" applyAlignment="1">
      <alignment vertical="center"/>
    </xf>
    <xf numFmtId="4" fontId="12" fillId="0" borderId="385" xfId="0" applyNumberFormat="1" applyFont="1" applyBorder="1" applyAlignment="1">
      <alignment vertical="center"/>
    </xf>
    <xf numFmtId="4" fontId="12" fillId="0" borderId="386" xfId="0" applyNumberFormat="1" applyFont="1" applyBorder="1" applyAlignment="1">
      <alignment vertical="center"/>
    </xf>
    <xf numFmtId="0" fontId="5" fillId="0" borderId="122" xfId="0" applyFont="1" applyFill="1" applyBorder="1" applyAlignment="1">
      <alignment vertical="center" wrapText="1"/>
    </xf>
    <xf numFmtId="4" fontId="5" fillId="0" borderId="13" xfId="0" applyNumberFormat="1" applyFont="1" applyFill="1" applyBorder="1" applyAlignment="1">
      <alignment horizontal="right" vertical="center" wrapText="1"/>
    </xf>
    <xf numFmtId="0" fontId="6" fillId="0" borderId="120" xfId="0" applyFont="1" applyFill="1" applyBorder="1" applyAlignment="1">
      <alignment vertical="center" wrapText="1"/>
    </xf>
    <xf numFmtId="4" fontId="6" fillId="0" borderId="23" xfId="0" applyNumberFormat="1" applyFont="1" applyFill="1" applyBorder="1" applyAlignment="1">
      <alignment vertical="center"/>
    </xf>
    <xf numFmtId="0" fontId="6" fillId="0" borderId="44" xfId="0" applyFont="1" applyFill="1" applyBorder="1" applyAlignment="1">
      <alignment vertical="center" wrapText="1"/>
    </xf>
    <xf numFmtId="4" fontId="6" fillId="0" borderId="15" xfId="0" applyNumberFormat="1" applyFont="1" applyFill="1" applyBorder="1" applyAlignment="1">
      <alignment vertical="center"/>
    </xf>
    <xf numFmtId="0" fontId="6" fillId="7" borderId="32" xfId="0" applyFont="1" applyFill="1" applyBorder="1" applyAlignment="1">
      <alignment vertical="center" wrapText="1"/>
    </xf>
    <xf numFmtId="4" fontId="6" fillId="7" borderId="32" xfId="0" applyNumberFormat="1" applyFont="1" applyFill="1" applyBorder="1" applyAlignment="1">
      <alignment vertical="center"/>
    </xf>
    <xf numFmtId="4" fontId="6" fillId="7" borderId="5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7" borderId="136" xfId="0" applyFont="1" applyFill="1" applyBorder="1" applyAlignment="1">
      <alignment horizontal="left" vertical="center"/>
    </xf>
    <xf numFmtId="0" fontId="6" fillId="7" borderId="123" xfId="0" applyFont="1" applyFill="1" applyBorder="1" applyAlignment="1">
      <alignment horizontal="left" vertical="center"/>
    </xf>
    <xf numFmtId="0" fontId="6" fillId="7" borderId="121" xfId="0" applyFont="1" applyFill="1" applyBorder="1" applyAlignment="1">
      <alignment horizontal="left" vertical="center"/>
    </xf>
    <xf numFmtId="0" fontId="6" fillId="9" borderId="53" xfId="0" applyFont="1" applyFill="1" applyBorder="1" applyAlignment="1">
      <alignment horizontal="left" vertical="center"/>
    </xf>
    <xf numFmtId="0" fontId="6" fillId="9" borderId="36" xfId="0" applyFont="1" applyFill="1" applyBorder="1" applyAlignment="1">
      <alignment horizontal="left" vertical="center"/>
    </xf>
    <xf numFmtId="0" fontId="6" fillId="7" borderId="109" xfId="0" applyFont="1" applyFill="1" applyBorder="1" applyAlignment="1">
      <alignment horizontal="left" vertical="center"/>
    </xf>
    <xf numFmtId="0" fontId="6" fillId="7" borderId="87" xfId="0" applyFont="1" applyFill="1" applyBorder="1" applyAlignment="1">
      <alignment horizontal="left" vertical="center"/>
    </xf>
    <xf numFmtId="0" fontId="6" fillId="7" borderId="36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center" vertical="center" textRotation="90" wrapText="1"/>
    </xf>
    <xf numFmtId="0" fontId="10" fillId="0" borderId="27" xfId="0" applyFont="1" applyFill="1" applyBorder="1" applyAlignment="1">
      <alignment horizontal="center" vertical="center" textRotation="90" wrapText="1"/>
    </xf>
    <xf numFmtId="0" fontId="10" fillId="0" borderId="141" xfId="0" applyFont="1" applyFill="1" applyBorder="1" applyAlignment="1">
      <alignment horizontal="center" vertical="center" textRotation="90" wrapText="1"/>
    </xf>
    <xf numFmtId="0" fontId="6" fillId="9" borderId="26" xfId="0" applyFont="1" applyFill="1" applyBorder="1" applyAlignment="1">
      <alignment horizontal="left" vertical="center"/>
    </xf>
    <xf numFmtId="0" fontId="6" fillId="9" borderId="154" xfId="0" applyFont="1" applyFill="1" applyBorder="1" applyAlignment="1">
      <alignment horizontal="left" vertical="center"/>
    </xf>
    <xf numFmtId="0" fontId="6" fillId="7" borderId="139" xfId="0" applyFont="1" applyFill="1" applyBorder="1" applyAlignment="1">
      <alignment horizontal="left" vertical="center"/>
    </xf>
    <xf numFmtId="0" fontId="6" fillId="7" borderId="35" xfId="0" applyFont="1" applyFill="1" applyBorder="1" applyAlignment="1">
      <alignment horizontal="left" vertical="center"/>
    </xf>
    <xf numFmtId="0" fontId="6" fillId="7" borderId="18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textRotation="90"/>
    </xf>
    <xf numFmtId="0" fontId="10" fillId="0" borderId="29" xfId="0" applyFont="1" applyFill="1" applyBorder="1" applyAlignment="1">
      <alignment horizontal="center" vertical="center" textRotation="90" wrapText="1"/>
    </xf>
    <xf numFmtId="0" fontId="10" fillId="0" borderId="29" xfId="0" applyFont="1" applyFill="1" applyBorder="1" applyAlignment="1">
      <alignment horizontal="center" vertical="center" textRotation="90"/>
    </xf>
    <xf numFmtId="0" fontId="7" fillId="3" borderId="0" xfId="0" applyFont="1" applyFill="1" applyBorder="1" applyAlignment="1">
      <alignment horizontal="center" vertical="center" wrapText="1"/>
    </xf>
    <xf numFmtId="0" fontId="7" fillId="0" borderId="124" xfId="0" applyFont="1" applyFill="1" applyBorder="1" applyAlignment="1">
      <alignment horizontal="center" vertical="center" wrapText="1"/>
    </xf>
    <xf numFmtId="0" fontId="7" fillId="0" borderId="128" xfId="0" applyFont="1" applyFill="1" applyBorder="1" applyAlignment="1">
      <alignment horizontal="center" vertical="center" wrapText="1"/>
    </xf>
    <xf numFmtId="0" fontId="7" fillId="0" borderId="131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left" vertical="center" wrapText="1"/>
    </xf>
    <xf numFmtId="0" fontId="5" fillId="3" borderId="35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textRotation="90" wrapText="1" shrinkToFit="1"/>
    </xf>
    <xf numFmtId="0" fontId="6" fillId="3" borderId="0" xfId="0" applyFont="1" applyFill="1" applyBorder="1" applyAlignment="1">
      <alignment horizontal="center" vertical="center" textRotation="90" shrinkToFit="1"/>
    </xf>
    <xf numFmtId="49" fontId="6" fillId="9" borderId="0" xfId="0" applyNumberFormat="1" applyFont="1" applyFill="1" applyBorder="1" applyAlignment="1">
      <alignment horizontal="center" vertical="center"/>
    </xf>
    <xf numFmtId="49" fontId="6" fillId="9" borderId="26" xfId="0" applyNumberFormat="1" applyFont="1" applyFill="1" applyBorder="1" applyAlignment="1">
      <alignment horizontal="center" vertical="center"/>
    </xf>
    <xf numFmtId="49" fontId="6" fillId="9" borderId="125" xfId="0" applyNumberFormat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 textRotation="90"/>
    </xf>
    <xf numFmtId="0" fontId="6" fillId="3" borderId="141" xfId="0" applyFont="1" applyFill="1" applyBorder="1" applyAlignment="1">
      <alignment horizontal="center" vertical="center" textRotation="90"/>
    </xf>
    <xf numFmtId="0" fontId="6" fillId="7" borderId="120" xfId="0" applyFont="1" applyFill="1" applyBorder="1" applyAlignment="1">
      <alignment horizontal="center" vertical="center"/>
    </xf>
    <xf numFmtId="0" fontId="6" fillId="7" borderId="123" xfId="0" applyFont="1" applyFill="1" applyBorder="1" applyAlignment="1">
      <alignment horizontal="center" vertical="center"/>
    </xf>
    <xf numFmtId="0" fontId="5" fillId="3" borderId="285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7" fillId="0" borderId="117" xfId="0" applyFont="1" applyFill="1" applyBorder="1" applyAlignment="1">
      <alignment horizontal="center" vertical="center" wrapText="1"/>
    </xf>
    <xf numFmtId="0" fontId="0" fillId="0" borderId="117" xfId="0" applyBorder="1" applyAlignment="1">
      <alignment horizontal="center" vertical="center"/>
    </xf>
    <xf numFmtId="0" fontId="7" fillId="3" borderId="136" xfId="0" applyFont="1" applyFill="1" applyBorder="1" applyAlignment="1">
      <alignment horizontal="center" vertical="center" wrapText="1"/>
    </xf>
    <xf numFmtId="0" fontId="7" fillId="3" borderId="123" xfId="0" applyFont="1" applyFill="1" applyBorder="1" applyAlignment="1">
      <alignment horizontal="center" vertical="center" wrapText="1"/>
    </xf>
    <xf numFmtId="0" fontId="7" fillId="3" borderId="146" xfId="0" applyFont="1" applyFill="1" applyBorder="1" applyAlignment="1">
      <alignment horizontal="center" vertical="center" wrapText="1"/>
    </xf>
    <xf numFmtId="0" fontId="7" fillId="3" borderId="136" xfId="0" applyFont="1" applyFill="1" applyBorder="1" applyAlignment="1">
      <alignment horizontal="center" vertical="center"/>
    </xf>
    <xf numFmtId="0" fontId="7" fillId="3" borderId="123" xfId="0" applyFont="1" applyFill="1" applyBorder="1" applyAlignment="1">
      <alignment horizontal="center" vertical="center"/>
    </xf>
    <xf numFmtId="0" fontId="7" fillId="3" borderId="146" xfId="0" applyFont="1" applyFill="1" applyBorder="1" applyAlignment="1">
      <alignment horizontal="center" vertical="center"/>
    </xf>
    <xf numFmtId="0" fontId="5" fillId="3" borderId="285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6" fillId="3" borderId="299" xfId="0" applyFont="1" applyFill="1" applyBorder="1" applyAlignment="1">
      <alignment horizontal="center" vertical="center" textRotation="90"/>
    </xf>
    <xf numFmtId="0" fontId="5" fillId="3" borderId="285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9" fontId="10" fillId="8" borderId="2" xfId="0" applyNumberFormat="1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109" xfId="0" applyFont="1" applyFill="1" applyBorder="1" applyAlignment="1">
      <alignment horizontal="center" vertical="center"/>
    </xf>
    <xf numFmtId="0" fontId="9" fillId="8" borderId="296" xfId="0" applyFont="1" applyFill="1" applyBorder="1" applyAlignment="1">
      <alignment horizontal="center" vertical="center"/>
    </xf>
    <xf numFmtId="0" fontId="9" fillId="8" borderId="297" xfId="0" applyFont="1" applyFill="1" applyBorder="1" applyAlignment="1">
      <alignment horizontal="center" vertical="center"/>
    </xf>
    <xf numFmtId="0" fontId="9" fillId="8" borderId="298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10" fillId="8" borderId="155" xfId="0" applyFont="1" applyFill="1" applyBorder="1" applyAlignment="1" applyProtection="1">
      <alignment horizontal="center" vertical="center" wrapText="1"/>
    </xf>
    <xf numFmtId="0" fontId="10" fillId="8" borderId="129" xfId="0" applyFont="1" applyFill="1" applyBorder="1" applyAlignment="1" applyProtection="1">
      <alignment horizontal="center" vertical="center" wrapText="1"/>
    </xf>
    <xf numFmtId="0" fontId="10" fillId="8" borderId="133" xfId="0" applyFont="1" applyFill="1" applyBorder="1" applyAlignment="1" applyProtection="1">
      <alignment horizontal="center" vertical="center" wrapText="1"/>
    </xf>
    <xf numFmtId="0" fontId="9" fillId="8" borderId="292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10" fillId="8" borderId="124" xfId="0" applyFont="1" applyFill="1" applyBorder="1" applyAlignment="1" applyProtection="1">
      <alignment horizontal="center" vertical="center"/>
    </xf>
    <xf numFmtId="0" fontId="10" fillId="8" borderId="128" xfId="0" applyFont="1" applyFill="1" applyBorder="1" applyAlignment="1" applyProtection="1">
      <alignment horizontal="center" vertical="center"/>
    </xf>
    <xf numFmtId="0" fontId="9" fillId="8" borderId="131" xfId="0" applyFont="1" applyFill="1" applyBorder="1" applyAlignment="1">
      <alignment horizontal="center" vertical="center"/>
    </xf>
    <xf numFmtId="49" fontId="10" fillId="0" borderId="299" xfId="0" applyNumberFormat="1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/>
    </xf>
    <xf numFmtId="49" fontId="10" fillId="9" borderId="9" xfId="0" applyNumberFormat="1" applyFont="1" applyFill="1" applyBorder="1" applyAlignment="1">
      <alignment horizontal="left" vertical="center" wrapText="1"/>
    </xf>
    <xf numFmtId="0" fontId="10" fillId="9" borderId="138" xfId="0" applyFont="1" applyFill="1" applyBorder="1" applyAlignment="1">
      <alignment horizontal="left" vertical="center" wrapText="1"/>
    </xf>
    <xf numFmtId="49" fontId="10" fillId="0" borderId="141" xfId="0" applyNumberFormat="1" applyFont="1" applyFill="1" applyBorder="1" applyAlignment="1">
      <alignment horizontal="center" vertical="center" wrapText="1"/>
    </xf>
    <xf numFmtId="49" fontId="10" fillId="9" borderId="26" xfId="0" applyNumberFormat="1" applyFont="1" applyFill="1" applyBorder="1" applyAlignment="1">
      <alignment horizontal="left" vertical="center"/>
    </xf>
    <xf numFmtId="0" fontId="10" fillId="9" borderId="368" xfId="0" applyFont="1" applyFill="1" applyBorder="1" applyAlignment="1">
      <alignment horizontal="left" vertical="center"/>
    </xf>
    <xf numFmtId="49" fontId="10" fillId="0" borderId="27" xfId="0" applyNumberFormat="1" applyFont="1" applyFill="1" applyBorder="1" applyAlignment="1">
      <alignment horizontal="center" vertical="center"/>
    </xf>
    <xf numFmtId="49" fontId="10" fillId="0" borderId="30" xfId="0" applyNumberFormat="1" applyFont="1" applyFill="1" applyBorder="1" applyAlignment="1">
      <alignment horizontal="center" vertical="center"/>
    </xf>
    <xf numFmtId="49" fontId="10" fillId="9" borderId="53" xfId="0" applyNumberFormat="1" applyFont="1" applyFill="1" applyBorder="1" applyAlignment="1">
      <alignment horizontal="left" vertical="center"/>
    </xf>
    <xf numFmtId="0" fontId="10" fillId="9" borderId="304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99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49" fontId="10" fillId="0" borderId="30" xfId="0" applyNumberFormat="1" applyFont="1" applyFill="1" applyBorder="1" applyAlignment="1">
      <alignment horizontal="center" vertical="center" wrapText="1"/>
    </xf>
    <xf numFmtId="49" fontId="10" fillId="9" borderId="296" xfId="0" applyNumberFormat="1" applyFont="1" applyFill="1" applyBorder="1" applyAlignment="1">
      <alignment horizontal="left" vertical="center"/>
    </xf>
    <xf numFmtId="0" fontId="6" fillId="7" borderId="56" xfId="0" applyFont="1" applyFill="1" applyBorder="1" applyAlignment="1">
      <alignment horizontal="center" vertical="center" wrapText="1"/>
    </xf>
    <xf numFmtId="0" fontId="6" fillId="7" borderId="370" xfId="0" applyFont="1" applyFill="1" applyBorder="1" applyAlignment="1">
      <alignment horizontal="center" vertical="center" wrapText="1"/>
    </xf>
    <xf numFmtId="0" fontId="6" fillId="7" borderId="55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49" fontId="10" fillId="9" borderId="363" xfId="0" applyNumberFormat="1" applyFont="1" applyFill="1" applyBorder="1" applyAlignment="1">
      <alignment horizontal="left" vertical="center"/>
    </xf>
    <xf numFmtId="0" fontId="10" fillId="9" borderId="145" xfId="0" applyFont="1" applyFill="1" applyBorder="1" applyAlignment="1">
      <alignment horizontal="left" vertical="center"/>
    </xf>
    <xf numFmtId="0" fontId="6" fillId="0" borderId="155" xfId="0" applyFont="1" applyFill="1" applyBorder="1" applyAlignment="1">
      <alignment horizontal="center" vertical="center"/>
    </xf>
    <xf numFmtId="0" fontId="6" fillId="0" borderId="129" xfId="0" applyFont="1" applyFill="1" applyBorder="1" applyAlignment="1">
      <alignment horizontal="center" vertical="center"/>
    </xf>
    <xf numFmtId="0" fontId="6" fillId="0" borderId="13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6" fillId="0" borderId="136" xfId="0" applyFont="1" applyFill="1" applyBorder="1" applyAlignment="1">
      <alignment horizontal="center" vertical="center"/>
    </xf>
    <xf numFmtId="0" fontId="6" fillId="0" borderId="123" xfId="0" applyFont="1" applyFill="1" applyBorder="1" applyAlignment="1">
      <alignment horizontal="center" vertical="center"/>
    </xf>
    <xf numFmtId="0" fontId="6" fillId="0" borderId="14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8" xfId="0" applyFont="1" applyFill="1" applyBorder="1" applyAlignment="1">
      <alignment horizontal="center" vertical="center"/>
    </xf>
    <xf numFmtId="0" fontId="22" fillId="0" borderId="155" xfId="0" applyFont="1" applyFill="1" applyBorder="1" applyAlignment="1">
      <alignment horizontal="center" vertical="center"/>
    </xf>
    <xf numFmtId="0" fontId="22" fillId="0" borderId="129" xfId="0" applyFont="1" applyFill="1" applyBorder="1" applyAlignment="1">
      <alignment horizontal="center" vertical="center"/>
    </xf>
    <xf numFmtId="0" fontId="22" fillId="0" borderId="133" xfId="0" applyFont="1" applyFill="1" applyBorder="1" applyAlignment="1">
      <alignment horizontal="center" vertical="center"/>
    </xf>
    <xf numFmtId="0" fontId="5" fillId="0" borderId="292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164" fontId="5" fillId="0" borderId="300" xfId="0" applyNumberFormat="1" applyFont="1" applyBorder="1" applyAlignment="1">
      <alignment vertical="center"/>
    </xf>
    <xf numFmtId="164" fontId="5" fillId="0" borderId="176" xfId="0" applyNumberFormat="1" applyFont="1" applyBorder="1" applyAlignment="1">
      <alignment vertical="center"/>
    </xf>
    <xf numFmtId="164" fontId="5" fillId="0" borderId="44" xfId="0" applyNumberFormat="1" applyFont="1" applyBorder="1" applyAlignment="1">
      <alignment vertical="center"/>
    </xf>
    <xf numFmtId="164" fontId="5" fillId="0" borderId="179" xfId="0" applyNumberFormat="1" applyFont="1" applyBorder="1" applyAlignment="1">
      <alignment vertical="center"/>
    </xf>
    <xf numFmtId="164" fontId="5" fillId="0" borderId="69" xfId="0" applyNumberFormat="1" applyFont="1" applyBorder="1" applyAlignment="1">
      <alignment vertical="center"/>
    </xf>
    <xf numFmtId="164" fontId="5" fillId="0" borderId="182" xfId="0" applyNumberFormat="1" applyFont="1" applyBorder="1" applyAlignment="1">
      <alignment vertical="center"/>
    </xf>
    <xf numFmtId="164" fontId="5" fillId="0" borderId="162" xfId="0" applyNumberFormat="1" applyFont="1" applyBorder="1" applyAlignment="1">
      <alignment vertical="center"/>
    </xf>
    <xf numFmtId="164" fontId="5" fillId="0" borderId="163" xfId="0" applyNumberFormat="1" applyFont="1" applyBorder="1" applyAlignment="1">
      <alignment vertical="center"/>
    </xf>
    <xf numFmtId="164" fontId="5" fillId="0" borderId="164" xfId="0" applyNumberFormat="1" applyFont="1" applyBorder="1" applyAlignment="1">
      <alignment vertical="center"/>
    </xf>
    <xf numFmtId="164" fontId="7" fillId="0" borderId="9" xfId="0" applyNumberFormat="1" applyFont="1" applyFill="1" applyBorder="1" applyAlignment="1">
      <alignment horizontal="center" vertical="center" wrapText="1"/>
    </xf>
    <xf numFmtId="164" fontId="6" fillId="11" borderId="300" xfId="0" applyNumberFormat="1" applyFont="1" applyFill="1" applyBorder="1" applyAlignment="1">
      <alignment horizontal="center" vertical="center"/>
    </xf>
    <xf numFmtId="164" fontId="6" fillId="11" borderId="62" xfId="0" applyNumberFormat="1" applyFont="1" applyFill="1" applyBorder="1" applyAlignment="1">
      <alignment horizontal="center" vertical="center"/>
    </xf>
    <xf numFmtId="164" fontId="6" fillId="11" borderId="69" xfId="0" applyNumberFormat="1" applyFont="1" applyFill="1" applyBorder="1" applyAlignment="1">
      <alignment horizontal="center" vertical="center"/>
    </xf>
    <xf numFmtId="164" fontId="6" fillId="11" borderId="68" xfId="0" applyNumberFormat="1" applyFont="1" applyFill="1" applyBorder="1" applyAlignment="1">
      <alignment horizontal="center" vertical="center"/>
    </xf>
    <xf numFmtId="0" fontId="6" fillId="11" borderId="53" xfId="0" applyFont="1" applyFill="1" applyBorder="1" applyAlignment="1">
      <alignment horizontal="center" vertical="center" wrapText="1"/>
    </xf>
    <xf numFmtId="0" fontId="6" fillId="11" borderId="296" xfId="0" applyFont="1" applyFill="1" applyBorder="1" applyAlignment="1">
      <alignment horizontal="center" vertical="center" wrapText="1"/>
    </xf>
    <xf numFmtId="0" fontId="6" fillId="11" borderId="29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 applyProtection="1">
      <alignment horizontal="right" vertical="center" wrapText="1"/>
      <protection locked="0"/>
    </xf>
    <xf numFmtId="0" fontId="9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164" fontId="6" fillId="8" borderId="297" xfId="0" applyNumberFormat="1" applyFont="1" applyFill="1" applyBorder="1" applyAlignment="1">
      <alignment horizontal="center" vertical="center" wrapText="1"/>
    </xf>
    <xf numFmtId="164" fontId="6" fillId="8" borderId="2" xfId="0" applyNumberFormat="1" applyFont="1" applyFill="1" applyBorder="1" applyAlignment="1">
      <alignment horizontal="center" vertical="center"/>
    </xf>
    <xf numFmtId="0" fontId="6" fillId="8" borderId="53" xfId="0" applyFont="1" applyFill="1" applyBorder="1" applyAlignment="1">
      <alignment horizontal="center" vertical="center" wrapText="1"/>
    </xf>
    <xf numFmtId="0" fontId="6" fillId="8" borderId="296" xfId="0" applyFont="1" applyFill="1" applyBorder="1" applyAlignment="1">
      <alignment horizontal="center" vertical="center" wrapText="1"/>
    </xf>
    <xf numFmtId="0" fontId="6" fillId="8" borderId="297" xfId="0" applyFont="1" applyFill="1" applyBorder="1" applyAlignment="1">
      <alignment horizontal="center" vertical="center" wrapText="1"/>
    </xf>
    <xf numFmtId="164" fontId="6" fillId="8" borderId="300" xfId="0" applyNumberFormat="1" applyFont="1" applyFill="1" applyBorder="1" applyAlignment="1">
      <alignment horizontal="center" vertical="center"/>
    </xf>
    <xf numFmtId="164" fontId="6" fillId="8" borderId="62" xfId="0" applyNumberFormat="1" applyFont="1" applyFill="1" applyBorder="1" applyAlignment="1">
      <alignment horizontal="center" vertical="center"/>
    </xf>
    <xf numFmtId="164" fontId="6" fillId="8" borderId="69" xfId="0" applyNumberFormat="1" applyFont="1" applyFill="1" applyBorder="1" applyAlignment="1">
      <alignment horizontal="center" vertical="center"/>
    </xf>
    <xf numFmtId="164" fontId="6" fillId="8" borderId="68" xfId="0" applyNumberFormat="1" applyFont="1" applyFill="1" applyBorder="1" applyAlignment="1">
      <alignment horizontal="center" vertical="center"/>
    </xf>
    <xf numFmtId="164" fontId="5" fillId="0" borderId="156" xfId="0" applyNumberFormat="1" applyFont="1" applyBorder="1" applyAlignment="1">
      <alignment vertical="center"/>
    </xf>
    <xf numFmtId="164" fontId="5" fillId="0" borderId="157" xfId="0" applyNumberFormat="1" applyFont="1" applyBorder="1" applyAlignment="1">
      <alignment vertical="center"/>
    </xf>
    <xf numFmtId="164" fontId="5" fillId="0" borderId="158" xfId="0" applyNumberFormat="1" applyFont="1" applyBorder="1" applyAlignment="1">
      <alignment vertical="center"/>
    </xf>
    <xf numFmtId="164" fontId="5" fillId="0" borderId="159" xfId="0" applyNumberFormat="1" applyFont="1" applyBorder="1" applyAlignment="1">
      <alignment vertical="center"/>
    </xf>
    <xf numFmtId="164" fontId="5" fillId="0" borderId="167" xfId="0" applyNumberFormat="1" applyFont="1" applyBorder="1" applyAlignment="1">
      <alignment vertical="center"/>
    </xf>
    <xf numFmtId="164" fontId="5" fillId="0" borderId="168" xfId="0" applyNumberFormat="1" applyFont="1" applyBorder="1" applyAlignment="1">
      <alignment vertical="center"/>
    </xf>
    <xf numFmtId="164" fontId="5" fillId="0" borderId="160" xfId="0" applyNumberFormat="1" applyFont="1" applyBorder="1" applyAlignment="1">
      <alignment vertical="center"/>
    </xf>
    <xf numFmtId="164" fontId="5" fillId="0" borderId="161" xfId="0" applyNumberFormat="1" applyFont="1" applyBorder="1" applyAlignment="1">
      <alignment vertical="center"/>
    </xf>
    <xf numFmtId="164" fontId="5" fillId="0" borderId="286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164" fontId="5" fillId="0" borderId="70" xfId="0" applyNumberFormat="1" applyFont="1" applyBorder="1" applyAlignment="1">
      <alignment vertical="center"/>
    </xf>
    <xf numFmtId="164" fontId="6" fillId="8" borderId="53" xfId="0" applyNumberFormat="1" applyFont="1" applyFill="1" applyBorder="1" applyAlignment="1">
      <alignment horizontal="center" vertical="center" wrapText="1"/>
    </xf>
    <xf numFmtId="164" fontId="6" fillId="8" borderId="296" xfId="0" applyNumberFormat="1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textRotation="90"/>
    </xf>
    <xf numFmtId="165" fontId="5" fillId="0" borderId="300" xfId="0" applyNumberFormat="1" applyFont="1" applyBorder="1" applyAlignment="1">
      <alignment vertical="center"/>
    </xf>
    <xf numFmtId="0" fontId="5" fillId="0" borderId="314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66" fontId="5" fillId="0" borderId="286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70" xfId="0" applyFont="1" applyBorder="1" applyAlignment="1">
      <alignment vertical="center"/>
    </xf>
    <xf numFmtId="0" fontId="5" fillId="0" borderId="275" xfId="0" applyFont="1" applyBorder="1" applyAlignment="1">
      <alignment vertical="center"/>
    </xf>
    <xf numFmtId="0" fontId="5" fillId="0" borderId="246" xfId="0" applyFont="1" applyBorder="1" applyAlignment="1">
      <alignment vertical="center"/>
    </xf>
    <xf numFmtId="0" fontId="5" fillId="0" borderId="276" xfId="0" applyFont="1" applyBorder="1" applyAlignment="1">
      <alignment vertical="center"/>
    </xf>
    <xf numFmtId="0" fontId="5" fillId="0" borderId="163" xfId="0" applyFont="1" applyBorder="1" applyAlignment="1">
      <alignment vertical="center"/>
    </xf>
    <xf numFmtId="0" fontId="5" fillId="0" borderId="164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157" xfId="0" applyFont="1" applyBorder="1" applyAlignment="1">
      <alignment vertical="center"/>
    </xf>
    <xf numFmtId="0" fontId="5" fillId="0" borderId="158" xfId="0" applyFont="1" applyBorder="1" applyAlignment="1">
      <alignment vertical="center"/>
    </xf>
    <xf numFmtId="0" fontId="5" fillId="0" borderId="159" xfId="0" applyFont="1" applyBorder="1" applyAlignment="1">
      <alignment vertical="center"/>
    </xf>
    <xf numFmtId="0" fontId="5" fillId="0" borderId="167" xfId="0" applyFont="1" applyBorder="1" applyAlignment="1">
      <alignment vertical="center"/>
    </xf>
    <xf numFmtId="0" fontId="5" fillId="0" borderId="168" xfId="0" applyFont="1" applyBorder="1" applyAlignment="1">
      <alignment vertical="center"/>
    </xf>
    <xf numFmtId="0" fontId="5" fillId="0" borderId="9" xfId="0" applyFont="1" applyFill="1" applyBorder="1" applyAlignment="1" applyProtection="1">
      <alignment horizontal="right" wrapText="1"/>
      <protection locked="0"/>
    </xf>
    <xf numFmtId="0" fontId="9" fillId="0" borderId="9" xfId="0" applyFont="1" applyFill="1" applyBorder="1" applyAlignment="1">
      <alignment wrapText="1"/>
    </xf>
    <xf numFmtId="0" fontId="6" fillId="8" borderId="296" xfId="0" applyFont="1" applyFill="1" applyBorder="1" applyAlignment="1">
      <alignment vertical="center" wrapText="1"/>
    </xf>
    <xf numFmtId="0" fontId="6" fillId="8" borderId="297" xfId="0" applyFont="1" applyFill="1" applyBorder="1" applyAlignment="1">
      <alignment vertical="center" wrapText="1"/>
    </xf>
    <xf numFmtId="0" fontId="5" fillId="8" borderId="53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6" fillId="8" borderId="300" xfId="0" applyFont="1" applyFill="1" applyBorder="1" applyAlignment="1">
      <alignment horizontal="center" vertical="center" wrapText="1"/>
    </xf>
    <xf numFmtId="0" fontId="5" fillId="8" borderId="62" xfId="0" applyFont="1" applyFill="1" applyBorder="1" applyAlignment="1">
      <alignment horizontal="center" vertical="center"/>
    </xf>
    <xf numFmtId="0" fontId="5" fillId="8" borderId="69" xfId="0" applyFont="1" applyFill="1" applyBorder="1" applyAlignment="1">
      <alignment horizontal="center" vertical="center"/>
    </xf>
    <xf numFmtId="0" fontId="5" fillId="8" borderId="68" xfId="0" applyFont="1" applyFill="1" applyBorder="1" applyAlignment="1">
      <alignment horizontal="center" vertical="center"/>
    </xf>
    <xf numFmtId="164" fontId="6" fillId="7" borderId="165" xfId="0" applyNumberFormat="1" applyFont="1" applyFill="1" applyBorder="1" applyAlignment="1">
      <alignment vertical="center"/>
    </xf>
    <xf numFmtId="0" fontId="6" fillId="7" borderId="166" xfId="0" applyFont="1" applyFill="1" applyBorder="1" applyAlignment="1">
      <alignment vertical="center"/>
    </xf>
    <xf numFmtId="166" fontId="6" fillId="7" borderId="53" xfId="0" applyNumberFormat="1" applyFont="1" applyFill="1" applyBorder="1" applyAlignment="1">
      <alignment vertical="center"/>
    </xf>
    <xf numFmtId="0" fontId="5" fillId="7" borderId="297" xfId="0" applyFont="1" applyFill="1" applyBorder="1" applyAlignment="1">
      <alignment vertical="center"/>
    </xf>
    <xf numFmtId="164" fontId="6" fillId="7" borderId="53" xfId="0" applyNumberFormat="1" applyFont="1" applyFill="1" applyBorder="1" applyAlignment="1">
      <alignment vertical="center"/>
    </xf>
    <xf numFmtId="164" fontId="6" fillId="7" borderId="297" xfId="0" applyNumberFormat="1" applyFont="1" applyFill="1" applyBorder="1" applyAlignment="1">
      <alignment vertical="center"/>
    </xf>
    <xf numFmtId="164" fontId="6" fillId="7" borderId="53" xfId="0" applyNumberFormat="1" applyFont="1" applyFill="1" applyBorder="1" applyAlignment="1">
      <alignment horizontal="left" vertical="center"/>
    </xf>
    <xf numFmtId="164" fontId="6" fillId="7" borderId="296" xfId="0" applyNumberFormat="1" applyFont="1" applyFill="1" applyBorder="1" applyAlignment="1">
      <alignment horizontal="left" vertical="center"/>
    </xf>
    <xf numFmtId="164" fontId="6" fillId="4" borderId="53" xfId="0" applyNumberFormat="1" applyFont="1" applyFill="1" applyBorder="1" applyAlignment="1">
      <alignment horizontal="left" vertical="center"/>
    </xf>
    <xf numFmtId="164" fontId="6" fillId="4" borderId="296" xfId="0" applyNumberFormat="1" applyFont="1" applyFill="1" applyBorder="1" applyAlignment="1">
      <alignment horizontal="left" vertical="center"/>
    </xf>
    <xf numFmtId="164" fontId="7" fillId="3" borderId="9" xfId="0" applyNumberFormat="1" applyFont="1" applyFill="1" applyBorder="1" applyAlignment="1">
      <alignment horizontal="center" vertical="center" wrapText="1"/>
    </xf>
    <xf numFmtId="164" fontId="6" fillId="11" borderId="53" xfId="0" applyNumberFormat="1" applyFont="1" applyFill="1" applyBorder="1" applyAlignment="1">
      <alignment horizontal="center" vertical="center" wrapText="1"/>
    </xf>
    <xf numFmtId="164" fontId="6" fillId="11" borderId="296" xfId="0" applyNumberFormat="1" applyFont="1" applyFill="1" applyBorder="1" applyAlignment="1">
      <alignment horizontal="center" vertical="center" wrapText="1"/>
    </xf>
    <xf numFmtId="164" fontId="6" fillId="11" borderId="297" xfId="0" applyNumberFormat="1" applyFont="1" applyFill="1" applyBorder="1" applyAlignment="1">
      <alignment horizontal="center" vertical="center" wrapText="1"/>
    </xf>
    <xf numFmtId="164" fontId="6" fillId="0" borderId="44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right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11" borderId="2" xfId="0" applyNumberFormat="1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vertical="center"/>
    </xf>
    <xf numFmtId="164" fontId="9" fillId="3" borderId="9" xfId="0" applyNumberFormat="1" applyFont="1" applyFill="1" applyBorder="1" applyAlignment="1">
      <alignment horizontal="right" vertical="center" wrapText="1"/>
    </xf>
    <xf numFmtId="0" fontId="11" fillId="3" borderId="9" xfId="0" applyFont="1" applyFill="1" applyBorder="1" applyAlignment="1"/>
    <xf numFmtId="0" fontId="9" fillId="0" borderId="9" xfId="0" applyFont="1" applyBorder="1" applyAlignment="1">
      <alignment horizontal="right" wrapText="1"/>
    </xf>
    <xf numFmtId="0" fontId="5" fillId="8" borderId="314" xfId="0" applyFont="1" applyFill="1" applyBorder="1" applyAlignment="1">
      <alignment vertical="center"/>
    </xf>
    <xf numFmtId="0" fontId="5" fillId="8" borderId="69" xfId="0" applyFont="1" applyFill="1" applyBorder="1" applyAlignment="1">
      <alignment vertical="center"/>
    </xf>
    <xf numFmtId="0" fontId="5" fillId="8" borderId="9" xfId="0" applyFont="1" applyFill="1" applyBorder="1" applyAlignment="1">
      <alignment vertical="center"/>
    </xf>
    <xf numFmtId="164" fontId="6" fillId="8" borderId="2" xfId="0" applyNumberFormat="1" applyFont="1" applyFill="1" applyBorder="1" applyAlignment="1">
      <alignment horizontal="center" vertical="center" wrapText="1"/>
    </xf>
    <xf numFmtId="164" fontId="6" fillId="8" borderId="297" xfId="0" applyNumberFormat="1" applyFont="1" applyFill="1" applyBorder="1" applyAlignment="1">
      <alignment horizontal="center" vertical="center"/>
    </xf>
    <xf numFmtId="164" fontId="9" fillId="0" borderId="156" xfId="0" applyNumberFormat="1" applyFont="1" applyBorder="1" applyAlignment="1">
      <alignment vertical="center"/>
    </xf>
    <xf numFmtId="164" fontId="9" fillId="0" borderId="157" xfId="0" applyNumberFormat="1" applyFont="1" applyBorder="1" applyAlignment="1">
      <alignment vertical="center"/>
    </xf>
    <xf numFmtId="164" fontId="9" fillId="0" borderId="158" xfId="0" applyNumberFormat="1" applyFont="1" applyBorder="1" applyAlignment="1">
      <alignment vertical="center"/>
    </xf>
    <xf numFmtId="164" fontId="9" fillId="0" borderId="159" xfId="0" applyNumberFormat="1" applyFont="1" applyBorder="1" applyAlignment="1">
      <alignment vertical="center"/>
    </xf>
    <xf numFmtId="164" fontId="9" fillId="0" borderId="160" xfId="0" applyNumberFormat="1" applyFont="1" applyBorder="1" applyAlignment="1">
      <alignment vertical="center"/>
    </xf>
    <xf numFmtId="164" fontId="9" fillId="0" borderId="161" xfId="0" applyNumberFormat="1" applyFont="1" applyBorder="1" applyAlignment="1">
      <alignment vertical="center"/>
    </xf>
    <xf numFmtId="164" fontId="9" fillId="0" borderId="162" xfId="0" applyNumberFormat="1" applyFont="1" applyBorder="1" applyAlignment="1">
      <alignment vertical="center"/>
    </xf>
    <xf numFmtId="164" fontId="9" fillId="0" borderId="163" xfId="0" applyNumberFormat="1" applyFont="1" applyBorder="1" applyAlignment="1">
      <alignment vertical="center"/>
    </xf>
    <xf numFmtId="164" fontId="9" fillId="0" borderId="169" xfId="0" applyNumberFormat="1" applyFont="1" applyBorder="1" applyAlignment="1">
      <alignment vertical="center"/>
    </xf>
    <xf numFmtId="0" fontId="9" fillId="0" borderId="292" xfId="0" applyFont="1" applyBorder="1" applyAlignment="1">
      <alignment horizontal="center" vertical="center" textRotation="90"/>
    </xf>
    <xf numFmtId="0" fontId="9" fillId="0" borderId="15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164" fontId="10" fillId="7" borderId="53" xfId="0" applyNumberFormat="1" applyFont="1" applyFill="1" applyBorder="1" applyAlignment="1">
      <alignment vertical="center"/>
    </xf>
    <xf numFmtId="0" fontId="10" fillId="7" borderId="297" xfId="0" applyFont="1" applyFill="1" applyBorder="1" applyAlignment="1">
      <alignment vertical="center"/>
    </xf>
    <xf numFmtId="164" fontId="9" fillId="0" borderId="292" xfId="0" applyNumberFormat="1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textRotation="90"/>
    </xf>
    <xf numFmtId="0" fontId="9" fillId="0" borderId="8" xfId="0" applyFont="1" applyBorder="1" applyAlignment="1">
      <alignment textRotation="90"/>
    </xf>
    <xf numFmtId="164" fontId="9" fillId="0" borderId="230" xfId="0" applyNumberFormat="1" applyFont="1" applyBorder="1" applyAlignment="1">
      <alignment vertical="center"/>
    </xf>
    <xf numFmtId="164" fontId="9" fillId="0" borderId="188" xfId="0" applyNumberFormat="1" applyFont="1" applyBorder="1" applyAlignment="1">
      <alignment vertical="center"/>
    </xf>
    <xf numFmtId="164" fontId="9" fillId="0" borderId="232" xfId="0" applyNumberFormat="1" applyFont="1" applyBorder="1" applyAlignment="1">
      <alignment vertical="center"/>
    </xf>
    <xf numFmtId="164" fontId="9" fillId="0" borderId="196" xfId="0" applyNumberFormat="1" applyFont="1" applyBorder="1" applyAlignment="1">
      <alignment vertical="center"/>
    </xf>
    <xf numFmtId="164" fontId="9" fillId="0" borderId="236" xfId="0" applyNumberFormat="1" applyFont="1" applyBorder="1" applyAlignment="1">
      <alignment vertical="center"/>
    </xf>
    <xf numFmtId="164" fontId="9" fillId="0" borderId="199" xfId="0" applyNumberFormat="1" applyFont="1" applyBorder="1" applyAlignment="1">
      <alignment vertical="center"/>
    </xf>
    <xf numFmtId="164" fontId="9" fillId="0" borderId="231" xfId="0" applyNumberFormat="1" applyFont="1" applyBorder="1" applyAlignment="1">
      <alignment vertical="center"/>
    </xf>
    <xf numFmtId="164" fontId="9" fillId="0" borderId="233" xfId="0" applyNumberFormat="1" applyFont="1" applyBorder="1" applyAlignment="1">
      <alignment vertical="center"/>
    </xf>
    <xf numFmtId="164" fontId="9" fillId="0" borderId="277" xfId="0" applyNumberFormat="1" applyFont="1" applyBorder="1" applyAlignment="1">
      <alignment vertical="center"/>
    </xf>
    <xf numFmtId="164" fontId="9" fillId="0" borderId="278" xfId="0" applyNumberFormat="1" applyFont="1" applyBorder="1" applyAlignment="1">
      <alignment vertical="center"/>
    </xf>
    <xf numFmtId="164" fontId="9" fillId="0" borderId="279" xfId="0" applyNumberFormat="1" applyFont="1" applyBorder="1" applyAlignment="1">
      <alignment vertical="center"/>
    </xf>
    <xf numFmtId="164" fontId="9" fillId="0" borderId="280" xfId="0" applyNumberFormat="1" applyFont="1" applyBorder="1" applyAlignment="1">
      <alignment vertical="center"/>
    </xf>
    <xf numFmtId="164" fontId="9" fillId="0" borderId="281" xfId="0" applyNumberFormat="1" applyFont="1" applyBorder="1" applyAlignment="1">
      <alignment vertical="center"/>
    </xf>
    <xf numFmtId="164" fontId="9" fillId="0" borderId="282" xfId="0" applyNumberFormat="1" applyFont="1" applyBorder="1" applyAlignment="1">
      <alignment vertical="center"/>
    </xf>
    <xf numFmtId="164" fontId="9" fillId="0" borderId="283" xfId="0" applyNumberFormat="1" applyFont="1" applyBorder="1" applyAlignment="1">
      <alignment vertical="center"/>
    </xf>
    <xf numFmtId="164" fontId="9" fillId="0" borderId="249" xfId="0" applyNumberFormat="1" applyFont="1" applyBorder="1" applyAlignment="1">
      <alignment vertical="center"/>
    </xf>
    <xf numFmtId="164" fontId="9" fillId="0" borderId="197" xfId="0" applyNumberFormat="1" applyFont="1" applyBorder="1" applyAlignment="1">
      <alignment vertical="center"/>
    </xf>
    <xf numFmtId="164" fontId="9" fillId="0" borderId="284" xfId="0" applyNumberFormat="1" applyFont="1" applyBorder="1" applyAlignment="1">
      <alignment vertical="center"/>
    </xf>
    <xf numFmtId="4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6" fillId="8" borderId="22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9" fillId="8" borderId="48" xfId="0" applyFont="1" applyFill="1" applyBorder="1" applyAlignment="1">
      <alignment horizontal="center" vertical="center"/>
    </xf>
    <xf numFmtId="0" fontId="6" fillId="8" borderId="53" xfId="0" applyFont="1" applyFill="1" applyBorder="1" applyAlignment="1">
      <alignment horizontal="center" vertical="center"/>
    </xf>
    <xf numFmtId="0" fontId="6" fillId="8" borderId="87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vertical="center"/>
    </xf>
    <xf numFmtId="0" fontId="9" fillId="8" borderId="87" xfId="0" applyFont="1" applyFill="1" applyBorder="1" applyAlignment="1">
      <alignment vertical="center"/>
    </xf>
    <xf numFmtId="0" fontId="6" fillId="8" borderId="170" xfId="0" applyFont="1" applyFill="1" applyBorder="1" applyAlignment="1">
      <alignment horizontal="center" vertical="center" wrapText="1"/>
    </xf>
    <xf numFmtId="0" fontId="9" fillId="8" borderId="36" xfId="0" applyFont="1" applyFill="1" applyBorder="1" applyAlignment="1">
      <alignment vertical="center"/>
    </xf>
    <xf numFmtId="0" fontId="10" fillId="8" borderId="151" xfId="0" applyFont="1" applyFill="1" applyBorder="1" applyAlignment="1">
      <alignment horizontal="center" vertical="center" wrapText="1"/>
    </xf>
    <xf numFmtId="0" fontId="9" fillId="8" borderId="153" xfId="0" applyFont="1" applyFill="1" applyBorder="1" applyAlignment="1">
      <alignment horizontal="center" vertical="center" wrapText="1"/>
    </xf>
    <xf numFmtId="0" fontId="6" fillId="8" borderId="48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3" fillId="8" borderId="128" xfId="0" applyFont="1" applyFill="1" applyBorder="1" applyAlignment="1">
      <alignment horizontal="center" vertical="center" wrapText="1"/>
    </xf>
    <xf numFmtId="0" fontId="8" fillId="8" borderId="131" xfId="0" applyFont="1" applyFill="1" applyBorder="1" applyAlignment="1">
      <alignment horizontal="center" vertical="center" wrapText="1"/>
    </xf>
    <xf numFmtId="4" fontId="9" fillId="0" borderId="0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8" borderId="124" xfId="0" applyFont="1" applyFill="1" applyBorder="1" applyAlignment="1">
      <alignment horizontal="center" vertical="center" wrapText="1"/>
    </xf>
    <xf numFmtId="0" fontId="13" fillId="8" borderId="29" xfId="0" applyFont="1" applyFill="1" applyBorder="1" applyAlignment="1">
      <alignment horizontal="center" vertical="center"/>
    </xf>
    <xf numFmtId="0" fontId="13" fillId="8" borderId="369" xfId="0" applyFont="1" applyFill="1" applyBorder="1" applyAlignment="1">
      <alignment horizontal="center" vertical="center"/>
    </xf>
    <xf numFmtId="0" fontId="13" fillId="8" borderId="128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8" fillId="8" borderId="126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49" fontId="6" fillId="8" borderId="139" xfId="0" applyNumberFormat="1" applyFont="1" applyFill="1" applyBorder="1" applyAlignment="1">
      <alignment horizontal="left" vertical="center" wrapText="1"/>
    </xf>
    <xf numFmtId="0" fontId="5" fillId="8" borderId="285" xfId="0" applyFont="1" applyFill="1" applyBorder="1" applyAlignment="1">
      <alignment horizontal="left" vertical="center"/>
    </xf>
    <xf numFmtId="0" fontId="5" fillId="8" borderId="110" xfId="0" applyFont="1" applyFill="1" applyBorder="1" applyAlignment="1">
      <alignment horizontal="left" vertical="center"/>
    </xf>
    <xf numFmtId="0" fontId="5" fillId="8" borderId="139" xfId="0" applyNumberFormat="1" applyFont="1" applyFill="1" applyBorder="1" applyAlignment="1">
      <alignment horizontal="center" vertical="center" wrapText="1"/>
    </xf>
    <xf numFmtId="0" fontId="5" fillId="8" borderId="35" xfId="0" applyNumberFormat="1" applyFont="1" applyFill="1" applyBorder="1" applyAlignment="1">
      <alignment horizontal="center" vertical="center" wrapText="1"/>
    </xf>
    <xf numFmtId="0" fontId="5" fillId="8" borderId="137" xfId="0" applyFont="1" applyFill="1" applyBorder="1" applyAlignment="1">
      <alignment vertical="center"/>
    </xf>
    <xf numFmtId="165" fontId="5" fillId="8" borderId="109" xfId="0" applyNumberFormat="1" applyFont="1" applyFill="1" applyBorder="1" applyAlignment="1">
      <alignment horizontal="center" vertical="center" wrapText="1"/>
    </xf>
    <xf numFmtId="165" fontId="5" fillId="8" borderId="296" xfId="0" applyNumberFormat="1" applyFont="1" applyFill="1" applyBorder="1" applyAlignment="1">
      <alignment horizontal="center" vertical="center" wrapText="1"/>
    </xf>
    <xf numFmtId="0" fontId="5" fillId="8" borderId="304" xfId="0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2" fillId="8" borderId="128" xfId="0" applyFont="1" applyFill="1" applyBorder="1" applyAlignment="1">
      <alignment horizontal="center" vertical="center"/>
    </xf>
    <xf numFmtId="0" fontId="9" fillId="8" borderId="128" xfId="0" applyFont="1" applyFill="1" applyBorder="1" applyAlignment="1">
      <alignment horizontal="center" vertical="center"/>
    </xf>
    <xf numFmtId="0" fontId="12" fillId="8" borderId="124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vertical="center" wrapText="1"/>
    </xf>
    <xf numFmtId="0" fontId="5" fillId="0" borderId="87" xfId="0" applyFont="1" applyBorder="1" applyAlignment="1">
      <alignment vertical="center" wrapText="1"/>
    </xf>
    <xf numFmtId="0" fontId="5" fillId="0" borderId="87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6" fillId="0" borderId="69" xfId="0" applyFont="1" applyFill="1" applyBorder="1" applyAlignment="1">
      <alignment horizontal="left" vertical="center" wrapText="1"/>
    </xf>
    <xf numFmtId="0" fontId="5" fillId="0" borderId="68" xfId="0" applyFont="1" applyFill="1" applyBorder="1" applyAlignment="1">
      <alignment vertical="center" wrapText="1"/>
    </xf>
    <xf numFmtId="0" fontId="6" fillId="0" borderId="69" xfId="0" applyFont="1" applyFill="1" applyBorder="1" applyAlignment="1">
      <alignment vertical="center" wrapText="1"/>
    </xf>
    <xf numFmtId="0" fontId="12" fillId="0" borderId="68" xfId="0" applyFont="1" applyFill="1" applyBorder="1" applyAlignment="1">
      <alignment vertical="center"/>
    </xf>
    <xf numFmtId="0" fontId="6" fillId="0" borderId="130" xfId="0" applyFont="1" applyFill="1" applyBorder="1" applyAlignment="1">
      <alignment vertical="center" wrapText="1"/>
    </xf>
    <xf numFmtId="0" fontId="5" fillId="0" borderId="132" xfId="0" applyFont="1" applyFill="1" applyBorder="1" applyAlignment="1">
      <alignment vertical="center"/>
    </xf>
    <xf numFmtId="0" fontId="6" fillId="0" borderId="53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vertical="center"/>
    </xf>
    <xf numFmtId="0" fontId="6" fillId="3" borderId="171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/>
    </xf>
  </cellXfs>
  <cellStyles count="7">
    <cellStyle name="Čárka" xfId="6" builtinId="3"/>
    <cellStyle name="Čárka 2" xfId="1"/>
    <cellStyle name="čárky 2" xfId="2"/>
    <cellStyle name="Hypertextový odkaz" xfId="3" builtinId="8"/>
    <cellStyle name="Normální" xfId="0" builtinId="0"/>
    <cellStyle name="normální 2" xfId="4"/>
    <cellStyle name="normální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ROZBOR_IQ2021/tabulky%20c.%201-7%20rozbor%20I_Q_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81fb921ba55350a/pr&#225;ce/rozpo&#269;et/2021/z&#225;v&#283;re&#269;n&#253;%20&#250;&#269;et/tabulky%20c.%201-8%20rozbor%20IV.%20Q.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příjmy "/>
      <sheetName val="2 výdaje "/>
      <sheetName val="3 ZČ, správní firmy"/>
      <sheetName val="4 ZČ, odbory"/>
      <sheetName val="5 ZČ celkem"/>
      <sheetName val="6 investice"/>
      <sheetName val="7 PO"/>
      <sheetName val="kapitálové výdaje"/>
    </sheetNames>
    <sheetDataSet>
      <sheetData sheetId="0"/>
      <sheetData sheetId="1"/>
      <sheetData sheetId="2">
        <row r="4">
          <cell r="BK4">
            <v>46</v>
          </cell>
        </row>
        <row r="5">
          <cell r="BK5">
            <v>747</v>
          </cell>
        </row>
        <row r="6">
          <cell r="BK6">
            <v>506</v>
          </cell>
        </row>
        <row r="7">
          <cell r="BK7">
            <v>12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příjmy "/>
      <sheetName val="2 výdaje "/>
      <sheetName val="3 ZČ, správní firmy"/>
      <sheetName val="4 ZČ, odbory"/>
      <sheetName val="5 ZČ celkem"/>
      <sheetName val="6 investice"/>
      <sheetName val="7 PO"/>
      <sheetName val="8 Transfery přijaté"/>
      <sheetName val="8 Transfery přijaté (2)"/>
      <sheetName val="kapitálové výdaje"/>
    </sheetNames>
    <sheetDataSet>
      <sheetData sheetId="0"/>
      <sheetData sheetId="1"/>
      <sheetData sheetId="2">
        <row r="8">
          <cell r="BI8">
            <v>101500</v>
          </cell>
          <cell r="BJ8">
            <v>83053</v>
          </cell>
          <cell r="BK8">
            <v>37115</v>
          </cell>
        </row>
        <row r="9">
          <cell r="BI9">
            <v>17875.2</v>
          </cell>
          <cell r="BJ9">
            <v>17875.2</v>
          </cell>
          <cell r="BK9">
            <v>18224</v>
          </cell>
        </row>
        <row r="10">
          <cell r="BI10">
            <v>0</v>
          </cell>
          <cell r="BJ10">
            <v>0</v>
          </cell>
          <cell r="BK10">
            <v>0</v>
          </cell>
        </row>
        <row r="11">
          <cell r="BI11">
            <v>800</v>
          </cell>
          <cell r="BJ11">
            <v>800</v>
          </cell>
          <cell r="BK11">
            <v>4027</v>
          </cell>
        </row>
        <row r="12">
          <cell r="BI12">
            <v>8191.4</v>
          </cell>
          <cell r="BJ12">
            <v>8191.4</v>
          </cell>
          <cell r="BK12">
            <v>9271</v>
          </cell>
        </row>
        <row r="13">
          <cell r="BI13">
            <v>1560</v>
          </cell>
          <cell r="BJ13">
            <v>1560</v>
          </cell>
          <cell r="BK13">
            <v>1554</v>
          </cell>
        </row>
        <row r="14">
          <cell r="BI14">
            <v>14016.6</v>
          </cell>
          <cell r="BJ14">
            <v>14016.6</v>
          </cell>
          <cell r="BK14">
            <v>6703</v>
          </cell>
        </row>
        <row r="15">
          <cell r="BI15">
            <v>0</v>
          </cell>
          <cell r="BJ15">
            <v>0</v>
          </cell>
          <cell r="BK15">
            <v>0</v>
          </cell>
        </row>
        <row r="16">
          <cell r="BI16">
            <v>0</v>
          </cell>
          <cell r="BJ16">
            <v>0</v>
          </cell>
          <cell r="BK16">
            <v>0</v>
          </cell>
        </row>
        <row r="17">
          <cell r="BI17">
            <v>4365</v>
          </cell>
          <cell r="BJ17">
            <v>31272</v>
          </cell>
          <cell r="BK17">
            <v>54847</v>
          </cell>
        </row>
        <row r="18">
          <cell r="BI18">
            <v>1320</v>
          </cell>
          <cell r="BJ18">
            <v>1620</v>
          </cell>
          <cell r="BK18">
            <v>1775</v>
          </cell>
        </row>
        <row r="19">
          <cell r="BI19">
            <v>0</v>
          </cell>
          <cell r="BJ19">
            <v>0</v>
          </cell>
          <cell r="BK19">
            <v>0</v>
          </cell>
        </row>
        <row r="20">
          <cell r="BI20">
            <v>0</v>
          </cell>
          <cell r="BJ20">
            <v>0</v>
          </cell>
          <cell r="BK20">
            <v>0</v>
          </cell>
        </row>
        <row r="21">
          <cell r="BI21">
            <v>0</v>
          </cell>
          <cell r="BJ21">
            <v>0</v>
          </cell>
          <cell r="BK21">
            <v>0</v>
          </cell>
        </row>
        <row r="22">
          <cell r="BI22">
            <v>0</v>
          </cell>
          <cell r="BJ22">
            <v>0</v>
          </cell>
          <cell r="BK22">
            <v>0</v>
          </cell>
        </row>
        <row r="23">
          <cell r="BI23">
            <v>0</v>
          </cell>
          <cell r="BJ23">
            <v>0</v>
          </cell>
          <cell r="BK23">
            <v>0</v>
          </cell>
        </row>
        <row r="25">
          <cell r="BI25">
            <v>45630</v>
          </cell>
          <cell r="BJ25">
            <v>47050</v>
          </cell>
          <cell r="BK25">
            <v>45092</v>
          </cell>
        </row>
        <row r="26">
          <cell r="BI26">
            <v>89928.7</v>
          </cell>
          <cell r="BJ26">
            <v>89928.7</v>
          </cell>
          <cell r="BK26">
            <v>88166</v>
          </cell>
        </row>
        <row r="27">
          <cell r="BI27">
            <v>850</v>
          </cell>
          <cell r="BJ27">
            <v>850</v>
          </cell>
          <cell r="BK27">
            <v>1481</v>
          </cell>
        </row>
        <row r="28">
          <cell r="BI28">
            <v>332</v>
          </cell>
          <cell r="BJ28">
            <v>332</v>
          </cell>
          <cell r="BK28">
            <v>52</v>
          </cell>
        </row>
        <row r="29">
          <cell r="BI29">
            <v>1965.3</v>
          </cell>
          <cell r="BJ29">
            <v>1965.3</v>
          </cell>
          <cell r="BK29">
            <v>2033</v>
          </cell>
        </row>
        <row r="30">
          <cell r="BI30">
            <v>0</v>
          </cell>
          <cell r="BJ30">
            <v>0</v>
          </cell>
          <cell r="BK30">
            <v>0</v>
          </cell>
        </row>
        <row r="31">
          <cell r="BI31">
            <v>0</v>
          </cell>
          <cell r="BJ31">
            <v>0</v>
          </cell>
          <cell r="BK31">
            <v>0</v>
          </cell>
        </row>
        <row r="32">
          <cell r="BI32">
            <v>0</v>
          </cell>
          <cell r="BJ32">
            <v>0</v>
          </cell>
          <cell r="BK32">
            <v>0</v>
          </cell>
        </row>
        <row r="33">
          <cell r="BI33">
            <v>4510</v>
          </cell>
          <cell r="BJ33">
            <v>20398</v>
          </cell>
          <cell r="BK33">
            <v>29859</v>
          </cell>
        </row>
        <row r="34">
          <cell r="BI34">
            <v>0</v>
          </cell>
          <cell r="BJ34">
            <v>0</v>
          </cell>
          <cell r="BK34">
            <v>0</v>
          </cell>
        </row>
        <row r="35">
          <cell r="BI35">
            <v>0</v>
          </cell>
          <cell r="BJ35">
            <v>0</v>
          </cell>
          <cell r="BK35">
            <v>0</v>
          </cell>
        </row>
      </sheetData>
      <sheetData sheetId="3">
        <row r="101">
          <cell r="C101">
            <v>19500</v>
          </cell>
          <cell r="D101">
            <v>19500</v>
          </cell>
        </row>
        <row r="102">
          <cell r="C102">
            <v>2000</v>
          </cell>
          <cell r="D102">
            <v>2000</v>
          </cell>
        </row>
        <row r="103">
          <cell r="C103">
            <v>1400</v>
          </cell>
          <cell r="D103">
            <v>1400</v>
          </cell>
        </row>
        <row r="104">
          <cell r="C104">
            <v>1300</v>
          </cell>
          <cell r="D104">
            <v>1300</v>
          </cell>
        </row>
        <row r="105">
          <cell r="C105">
            <v>0</v>
          </cell>
          <cell r="D105">
            <v>0</v>
          </cell>
        </row>
        <row r="106">
          <cell r="C106">
            <v>200</v>
          </cell>
          <cell r="D106">
            <v>200</v>
          </cell>
        </row>
        <row r="107">
          <cell r="C107">
            <v>9770</v>
          </cell>
          <cell r="D107">
            <v>9300</v>
          </cell>
        </row>
        <row r="108">
          <cell r="C108">
            <v>0</v>
          </cell>
          <cell r="D108">
            <v>0</v>
          </cell>
        </row>
        <row r="109">
          <cell r="C109">
            <v>24000</v>
          </cell>
          <cell r="D109">
            <v>24000</v>
          </cell>
        </row>
        <row r="110">
          <cell r="C110">
            <v>26131</v>
          </cell>
          <cell r="D110">
            <v>26601</v>
          </cell>
        </row>
        <row r="111">
          <cell r="C111">
            <v>100</v>
          </cell>
          <cell r="D111">
            <v>100</v>
          </cell>
        </row>
        <row r="112">
          <cell r="C112">
            <v>0</v>
          </cell>
          <cell r="D112">
            <v>0</v>
          </cell>
        </row>
        <row r="113">
          <cell r="C113">
            <v>0</v>
          </cell>
          <cell r="D113">
            <v>0</v>
          </cell>
        </row>
        <row r="114">
          <cell r="C114">
            <v>3197</v>
          </cell>
          <cell r="D114">
            <v>3197</v>
          </cell>
        </row>
        <row r="115">
          <cell r="C115">
            <v>17363</v>
          </cell>
          <cell r="D115">
            <v>17363</v>
          </cell>
        </row>
        <row r="116">
          <cell r="C116">
            <v>0</v>
          </cell>
          <cell r="D116">
            <v>0</v>
          </cell>
        </row>
        <row r="118">
          <cell r="C118">
            <v>4144</v>
          </cell>
          <cell r="D118">
            <v>4144</v>
          </cell>
        </row>
        <row r="119">
          <cell r="C119">
            <v>8820</v>
          </cell>
          <cell r="D119">
            <v>8820</v>
          </cell>
        </row>
        <row r="120">
          <cell r="C120">
            <v>2000</v>
          </cell>
          <cell r="D120">
            <v>2000</v>
          </cell>
        </row>
        <row r="121">
          <cell r="C121">
            <v>1400</v>
          </cell>
          <cell r="D121">
            <v>1400</v>
          </cell>
        </row>
        <row r="122">
          <cell r="C122">
            <v>4017.5</v>
          </cell>
          <cell r="D122">
            <v>5133.5</v>
          </cell>
        </row>
        <row r="123">
          <cell r="C123">
            <v>12000</v>
          </cell>
          <cell r="D123">
            <v>12000</v>
          </cell>
        </row>
        <row r="126">
          <cell r="C126">
            <v>100</v>
          </cell>
          <cell r="D126">
            <v>100</v>
          </cell>
        </row>
        <row r="127">
          <cell r="C127">
            <v>2000</v>
          </cell>
          <cell r="D127">
            <v>2000</v>
          </cell>
        </row>
        <row r="128">
          <cell r="C128">
            <v>57713</v>
          </cell>
          <cell r="D128">
            <v>57713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K161"/>
  <sheetViews>
    <sheetView view="pageBreakPreview" zoomScale="80" zoomScaleNormal="85" zoomScaleSheetLayoutView="80" workbookViewId="0">
      <selection activeCell="H2" sqref="H2"/>
    </sheetView>
  </sheetViews>
  <sheetFormatPr defaultColWidth="9.21875" defaultRowHeight="13.2" x14ac:dyDescent="0.25"/>
  <cols>
    <col min="1" max="1" width="7.5546875" style="1" customWidth="1"/>
    <col min="2" max="2" width="10.21875" style="5" customWidth="1"/>
    <col min="3" max="3" width="45.77734375" style="1" customWidth="1"/>
    <col min="4" max="6" width="14.77734375" style="1" customWidth="1"/>
    <col min="7" max="7" width="16.21875" style="1" customWidth="1"/>
    <col min="8" max="16384" width="9.21875" style="1"/>
  </cols>
  <sheetData>
    <row r="1" spans="1:9" ht="57.75" customHeight="1" thickBot="1" x14ac:dyDescent="0.25">
      <c r="A1" s="895" t="s">
        <v>387</v>
      </c>
      <c r="B1" s="895"/>
      <c r="C1" s="895"/>
      <c r="D1" s="895"/>
      <c r="E1" s="895"/>
      <c r="F1" s="895"/>
      <c r="G1" s="245" t="s">
        <v>257</v>
      </c>
    </row>
    <row r="2" spans="1:9" ht="36.6" customHeight="1" x14ac:dyDescent="0.25">
      <c r="A2" s="896" t="s">
        <v>230</v>
      </c>
      <c r="B2" s="897"/>
      <c r="C2" s="897"/>
      <c r="D2" s="897"/>
      <c r="E2" s="897"/>
      <c r="F2" s="897"/>
      <c r="G2" s="898"/>
    </row>
    <row r="3" spans="1:9" ht="30.6" customHeight="1" x14ac:dyDescent="0.25">
      <c r="A3" s="899" t="s">
        <v>231</v>
      </c>
      <c r="B3" s="901" t="s">
        <v>232</v>
      </c>
      <c r="C3" s="901"/>
      <c r="D3" s="901" t="s">
        <v>258</v>
      </c>
      <c r="E3" s="901" t="s">
        <v>388</v>
      </c>
      <c r="F3" s="901" t="s">
        <v>389</v>
      </c>
      <c r="G3" s="903" t="s">
        <v>26</v>
      </c>
    </row>
    <row r="4" spans="1:9" s="2" customFormat="1" ht="30.6" customHeight="1" x14ac:dyDescent="0.25">
      <c r="A4" s="900"/>
      <c r="B4" s="259" t="s">
        <v>233</v>
      </c>
      <c r="C4" s="259" t="s">
        <v>86</v>
      </c>
      <c r="D4" s="902"/>
      <c r="E4" s="901"/>
      <c r="F4" s="901"/>
      <c r="G4" s="903"/>
      <c r="I4" s="3"/>
    </row>
    <row r="5" spans="1:9" ht="21" customHeight="1" x14ac:dyDescent="0.25">
      <c r="A5" s="893" t="s">
        <v>234</v>
      </c>
      <c r="B5" s="596">
        <v>1341</v>
      </c>
      <c r="C5" s="597" t="s">
        <v>13</v>
      </c>
      <c r="D5" s="598">
        <v>1520</v>
      </c>
      <c r="E5" s="599">
        <v>2100</v>
      </c>
      <c r="F5" s="599">
        <v>2222.6999999999998</v>
      </c>
      <c r="G5" s="600">
        <f t="shared" ref="G5:G12" si="0">F5/E5</f>
        <v>1.0584285714285713</v>
      </c>
    </row>
    <row r="6" spans="1:9" ht="21" customHeight="1" x14ac:dyDescent="0.25">
      <c r="A6" s="894"/>
      <c r="B6" s="601">
        <v>1342</v>
      </c>
      <c r="C6" s="602" t="s">
        <v>302</v>
      </c>
      <c r="D6" s="603">
        <v>3100</v>
      </c>
      <c r="E6" s="604">
        <v>1350</v>
      </c>
      <c r="F6" s="604">
        <v>1366.1</v>
      </c>
      <c r="G6" s="600">
        <f t="shared" si="0"/>
        <v>1.0119259259259259</v>
      </c>
    </row>
    <row r="7" spans="1:9" ht="21" customHeight="1" x14ac:dyDescent="0.25">
      <c r="A7" s="894"/>
      <c r="B7" s="601">
        <v>1343</v>
      </c>
      <c r="C7" s="602" t="s">
        <v>14</v>
      </c>
      <c r="D7" s="603">
        <v>8200</v>
      </c>
      <c r="E7" s="604">
        <v>13800</v>
      </c>
      <c r="F7" s="604">
        <v>15301.9</v>
      </c>
      <c r="G7" s="600">
        <f t="shared" si="0"/>
        <v>1.1088333333333333</v>
      </c>
    </row>
    <row r="8" spans="1:9" ht="21" customHeight="1" x14ac:dyDescent="0.25">
      <c r="A8" s="894"/>
      <c r="B8" s="601">
        <v>1344</v>
      </c>
      <c r="C8" s="602" t="s">
        <v>15</v>
      </c>
      <c r="D8" s="603">
        <v>150</v>
      </c>
      <c r="E8" s="604">
        <v>90</v>
      </c>
      <c r="F8" s="604">
        <v>68.3</v>
      </c>
      <c r="G8" s="600">
        <f>F8/E8</f>
        <v>0.75888888888888884</v>
      </c>
    </row>
    <row r="9" spans="1:9" ht="21" customHeight="1" x14ac:dyDescent="0.25">
      <c r="A9" s="894"/>
      <c r="B9" s="601">
        <v>1349</v>
      </c>
      <c r="C9" s="602" t="s">
        <v>303</v>
      </c>
      <c r="D9" s="603">
        <v>0</v>
      </c>
      <c r="E9" s="604">
        <v>0</v>
      </c>
      <c r="F9" s="604">
        <v>118</v>
      </c>
      <c r="G9" s="600"/>
    </row>
    <row r="10" spans="1:9" ht="21" customHeight="1" x14ac:dyDescent="0.25">
      <c r="A10" s="894"/>
      <c r="B10" s="601">
        <v>1361</v>
      </c>
      <c r="C10" s="602" t="s">
        <v>0</v>
      </c>
      <c r="D10" s="603">
        <v>7951</v>
      </c>
      <c r="E10" s="604">
        <v>9051</v>
      </c>
      <c r="F10" s="604">
        <v>10682.1</v>
      </c>
      <c r="G10" s="600">
        <f t="shared" si="0"/>
        <v>1.1802121312562148</v>
      </c>
    </row>
    <row r="11" spans="1:9" ht="21" customHeight="1" x14ac:dyDescent="0.25">
      <c r="A11" s="894"/>
      <c r="B11" s="605">
        <v>1511</v>
      </c>
      <c r="C11" s="606" t="s">
        <v>136</v>
      </c>
      <c r="D11" s="607">
        <v>86400</v>
      </c>
      <c r="E11" s="608">
        <v>83830</v>
      </c>
      <c r="F11" s="607">
        <v>87774.9</v>
      </c>
      <c r="G11" s="609">
        <f t="shared" si="0"/>
        <v>1.0470583323392579</v>
      </c>
    </row>
    <row r="12" spans="1:9" ht="32.549999999999997" customHeight="1" x14ac:dyDescent="0.25">
      <c r="A12" s="894"/>
      <c r="B12" s="876" t="s">
        <v>31</v>
      </c>
      <c r="C12" s="877"/>
      <c r="D12" s="265">
        <f>SUM(D5:D11)</f>
        <v>107321</v>
      </c>
      <c r="E12" s="265">
        <f>SUM(E5:E11)</f>
        <v>110221</v>
      </c>
      <c r="F12" s="265">
        <f>SUM(F5:F11)</f>
        <v>117534</v>
      </c>
      <c r="G12" s="266">
        <f t="shared" si="0"/>
        <v>1.0663485179775178</v>
      </c>
    </row>
    <row r="13" spans="1:9" ht="21" customHeight="1" x14ac:dyDescent="0.25">
      <c r="A13" s="893" t="s">
        <v>235</v>
      </c>
      <c r="B13" s="601">
        <v>2111</v>
      </c>
      <c r="C13" s="602" t="s">
        <v>139</v>
      </c>
      <c r="D13" s="603">
        <v>0</v>
      </c>
      <c r="E13" s="604">
        <v>0</v>
      </c>
      <c r="F13" s="604">
        <v>12.3</v>
      </c>
      <c r="G13" s="600"/>
    </row>
    <row r="14" spans="1:9" ht="21" customHeight="1" x14ac:dyDescent="0.25">
      <c r="A14" s="894"/>
      <c r="B14" s="601">
        <v>2141</v>
      </c>
      <c r="C14" s="602" t="s">
        <v>1</v>
      </c>
      <c r="D14" s="603">
        <v>3100</v>
      </c>
      <c r="E14" s="604">
        <v>3100</v>
      </c>
      <c r="F14" s="604">
        <v>3723.6</v>
      </c>
      <c r="G14" s="600">
        <f>F14/E14</f>
        <v>1.2011612903225806</v>
      </c>
    </row>
    <row r="15" spans="1:9" ht="21" customHeight="1" x14ac:dyDescent="0.25">
      <c r="A15" s="894"/>
      <c r="B15" s="610">
        <v>2149</v>
      </c>
      <c r="C15" s="611" t="s">
        <v>528</v>
      </c>
      <c r="D15" s="603">
        <v>0</v>
      </c>
      <c r="E15" s="604">
        <v>0</v>
      </c>
      <c r="F15" s="604">
        <v>180.5</v>
      </c>
      <c r="G15" s="612"/>
    </row>
    <row r="16" spans="1:9" ht="21" customHeight="1" x14ac:dyDescent="0.25">
      <c r="A16" s="894"/>
      <c r="B16" s="601">
        <v>2212</v>
      </c>
      <c r="C16" s="602" t="s">
        <v>236</v>
      </c>
      <c r="D16" s="603">
        <v>19115</v>
      </c>
      <c r="E16" s="604">
        <v>19115</v>
      </c>
      <c r="F16" s="604">
        <v>20674.3</v>
      </c>
      <c r="G16" s="600">
        <f>F16/E16</f>
        <v>1.0815746795710175</v>
      </c>
    </row>
    <row r="17" spans="1:11" ht="21" customHeight="1" x14ac:dyDescent="0.25">
      <c r="A17" s="894"/>
      <c r="B17" s="601">
        <v>2229</v>
      </c>
      <c r="C17" s="602" t="s">
        <v>137</v>
      </c>
      <c r="D17" s="603">
        <v>3000</v>
      </c>
      <c r="E17" s="604">
        <v>6518.9</v>
      </c>
      <c r="F17" s="604">
        <v>6439.4</v>
      </c>
      <c r="G17" s="600">
        <f>F17/E17</f>
        <v>0.9878046909754713</v>
      </c>
    </row>
    <row r="18" spans="1:11" ht="21" customHeight="1" x14ac:dyDescent="0.25">
      <c r="A18" s="894"/>
      <c r="B18" s="601">
        <v>2322</v>
      </c>
      <c r="C18" s="602" t="s">
        <v>138</v>
      </c>
      <c r="D18" s="603">
        <v>100</v>
      </c>
      <c r="E18" s="604">
        <v>100</v>
      </c>
      <c r="F18" s="604">
        <v>321.5</v>
      </c>
      <c r="G18" s="600">
        <f t="shared" ref="G18:G29" si="1">F18/E18</f>
        <v>3.2149999999999999</v>
      </c>
    </row>
    <row r="19" spans="1:11" ht="32.549999999999997" customHeight="1" x14ac:dyDescent="0.25">
      <c r="A19" s="894"/>
      <c r="B19" s="601" t="s">
        <v>102</v>
      </c>
      <c r="C19" s="613" t="s">
        <v>237</v>
      </c>
      <c r="D19" s="603">
        <v>2144</v>
      </c>
      <c r="E19" s="604">
        <v>3587.9</v>
      </c>
      <c r="F19" s="604">
        <v>11568.9</v>
      </c>
      <c r="G19" s="600">
        <f>F19/E19</f>
        <v>3.2244209704841271</v>
      </c>
    </row>
    <row r="20" spans="1:11" ht="34.950000000000003" customHeight="1" x14ac:dyDescent="0.25">
      <c r="A20" s="894"/>
      <c r="B20" s="601">
        <v>2451</v>
      </c>
      <c r="C20" s="613" t="s">
        <v>304</v>
      </c>
      <c r="D20" s="603">
        <v>0</v>
      </c>
      <c r="E20" s="604">
        <v>622</v>
      </c>
      <c r="F20" s="604">
        <v>622</v>
      </c>
      <c r="G20" s="600">
        <f t="shared" si="1"/>
        <v>1</v>
      </c>
    </row>
    <row r="21" spans="1:11" ht="33" customHeight="1" x14ac:dyDescent="0.25">
      <c r="A21" s="894"/>
      <c r="B21" s="876" t="s">
        <v>31</v>
      </c>
      <c r="C21" s="877"/>
      <c r="D21" s="267">
        <f>SUM(D13:D20)</f>
        <v>27459</v>
      </c>
      <c r="E21" s="267">
        <f>SUM(E13:E20)</f>
        <v>33043.800000000003</v>
      </c>
      <c r="F21" s="267">
        <f>SUM(F13:F20)</f>
        <v>43542.5</v>
      </c>
      <c r="G21" s="268">
        <f t="shared" si="1"/>
        <v>1.3177207221929681</v>
      </c>
    </row>
    <row r="22" spans="1:11" ht="33" customHeight="1" x14ac:dyDescent="0.25">
      <c r="A22" s="878" t="s">
        <v>207</v>
      </c>
      <c r="B22" s="879"/>
      <c r="C22" s="880"/>
      <c r="D22" s="23">
        <f>D12+D21</f>
        <v>134780</v>
      </c>
      <c r="E22" s="23">
        <f>E12+E21</f>
        <v>143264.79999999999</v>
      </c>
      <c r="F22" s="23">
        <f>F12+F21</f>
        <v>161076.5</v>
      </c>
      <c r="G22" s="24">
        <f t="shared" si="1"/>
        <v>1.1243271201299971</v>
      </c>
    </row>
    <row r="23" spans="1:11" ht="32.549999999999997" customHeight="1" x14ac:dyDescent="0.25">
      <c r="A23" s="881" t="s">
        <v>238</v>
      </c>
      <c r="B23" s="614">
        <v>4137</v>
      </c>
      <c r="C23" s="738" t="s">
        <v>390</v>
      </c>
      <c r="D23" s="731">
        <v>71956</v>
      </c>
      <c r="E23" s="604">
        <v>131611.1</v>
      </c>
      <c r="F23" s="604">
        <v>129294.7</v>
      </c>
      <c r="G23" s="600">
        <f>F23/E23</f>
        <v>0.98239966081888219</v>
      </c>
    </row>
    <row r="24" spans="1:11" ht="32.549999999999997" customHeight="1" x14ac:dyDescent="0.25">
      <c r="A24" s="882"/>
      <c r="B24" s="615">
        <v>4137</v>
      </c>
      <c r="C24" s="616" t="s">
        <v>378</v>
      </c>
      <c r="D24" s="734">
        <v>289511</v>
      </c>
      <c r="E24" s="730">
        <v>347374</v>
      </c>
      <c r="F24" s="604">
        <v>346607.7</v>
      </c>
      <c r="G24" s="600">
        <f>F24/E24</f>
        <v>0.99779402027785613</v>
      </c>
    </row>
    <row r="25" spans="1:11" ht="32.549999999999997" customHeight="1" x14ac:dyDescent="0.25">
      <c r="A25" s="882"/>
      <c r="B25" s="617">
        <v>4251</v>
      </c>
      <c r="C25" s="618" t="s">
        <v>391</v>
      </c>
      <c r="D25" s="735">
        <v>0</v>
      </c>
      <c r="E25" s="730">
        <v>22550.5</v>
      </c>
      <c r="F25" s="604">
        <v>20032.400000000001</v>
      </c>
      <c r="G25" s="600">
        <f>F25/E25</f>
        <v>0.88833507017582769</v>
      </c>
    </row>
    <row r="26" spans="1:11" ht="32.549999999999997" customHeight="1" x14ac:dyDescent="0.25">
      <c r="A26" s="882"/>
      <c r="B26" s="617">
        <v>4251</v>
      </c>
      <c r="C26" s="736" t="s">
        <v>392</v>
      </c>
      <c r="D26" s="732">
        <v>0</v>
      </c>
      <c r="E26" s="604">
        <v>25145.4</v>
      </c>
      <c r="F26" s="604">
        <v>25145.4</v>
      </c>
      <c r="G26" s="600">
        <f>F26/E26</f>
        <v>1</v>
      </c>
    </row>
    <row r="27" spans="1:11" ht="19.95" customHeight="1" x14ac:dyDescent="0.25">
      <c r="A27" s="882"/>
      <c r="B27" s="619">
        <v>4131.2</v>
      </c>
      <c r="C27" s="620" t="s">
        <v>40</v>
      </c>
      <c r="D27" s="608">
        <v>222177.9</v>
      </c>
      <c r="E27" s="604">
        <v>222177.9</v>
      </c>
      <c r="F27" s="604">
        <v>186953.8</v>
      </c>
      <c r="G27" s="600">
        <f>F27/E27</f>
        <v>0.84145992918287549</v>
      </c>
    </row>
    <row r="28" spans="1:11" ht="33.6" customHeight="1" thickBot="1" x14ac:dyDescent="0.3">
      <c r="A28" s="883"/>
      <c r="B28" s="884" t="s">
        <v>31</v>
      </c>
      <c r="C28" s="885"/>
      <c r="D28" s="267">
        <f>SUM(D23:D27)</f>
        <v>583644.9</v>
      </c>
      <c r="E28" s="267">
        <f>SUM(E23:E27)</f>
        <v>748858.9</v>
      </c>
      <c r="F28" s="267">
        <f>SUM(F23:F27)</f>
        <v>708034</v>
      </c>
      <c r="G28" s="268">
        <f t="shared" si="1"/>
        <v>0.94548385550335312</v>
      </c>
      <c r="K28" s="2"/>
    </row>
    <row r="29" spans="1:11" ht="39" customHeight="1" x14ac:dyDescent="0.25">
      <c r="A29" s="886" t="s">
        <v>2</v>
      </c>
      <c r="B29" s="887"/>
      <c r="C29" s="888"/>
      <c r="D29" s="260">
        <f>D22+D28</f>
        <v>718424.9</v>
      </c>
      <c r="E29" s="261">
        <f>E22+E28</f>
        <v>892123.7</v>
      </c>
      <c r="F29" s="261">
        <f>F22+F28</f>
        <v>869110.5</v>
      </c>
      <c r="G29" s="262">
        <f t="shared" si="1"/>
        <v>0.97420402574217013</v>
      </c>
    </row>
    <row r="30" spans="1:11" ht="36.6" customHeight="1" x14ac:dyDescent="0.25">
      <c r="A30" s="889" t="s">
        <v>239</v>
      </c>
      <c r="B30" s="890"/>
      <c r="C30" s="890"/>
      <c r="D30" s="890"/>
      <c r="E30" s="890"/>
      <c r="F30" s="890"/>
      <c r="G30" s="891"/>
    </row>
    <row r="31" spans="1:11" ht="31.95" customHeight="1" x14ac:dyDescent="0.25">
      <c r="A31" s="882" t="s">
        <v>240</v>
      </c>
      <c r="B31" s="621">
        <v>8115</v>
      </c>
      <c r="C31" s="622" t="s">
        <v>141</v>
      </c>
      <c r="D31" s="604">
        <v>412590.9</v>
      </c>
      <c r="E31" s="604">
        <v>842212.4</v>
      </c>
      <c r="F31" s="604">
        <v>568562</v>
      </c>
      <c r="G31" s="600">
        <f>F31/E31</f>
        <v>0.67508148775772003</v>
      </c>
    </row>
    <row r="32" spans="1:11" ht="21" customHeight="1" x14ac:dyDescent="0.25">
      <c r="A32" s="882"/>
      <c r="B32" s="610">
        <v>8118</v>
      </c>
      <c r="C32" s="736" t="s">
        <v>544</v>
      </c>
      <c r="D32" s="733">
        <v>0</v>
      </c>
      <c r="E32" s="604">
        <v>-85500</v>
      </c>
      <c r="F32" s="604">
        <v>-85000</v>
      </c>
      <c r="G32" s="600">
        <f>F32/E32</f>
        <v>0.99415204678362568</v>
      </c>
    </row>
    <row r="33" spans="1:7" ht="21" customHeight="1" x14ac:dyDescent="0.25">
      <c r="A33" s="882"/>
      <c r="B33" s="623">
        <v>8128</v>
      </c>
      <c r="C33" s="737" t="s">
        <v>393</v>
      </c>
      <c r="D33" s="732">
        <v>0</v>
      </c>
      <c r="E33" s="603">
        <v>-314500</v>
      </c>
      <c r="F33" s="604">
        <v>-314320.59999999998</v>
      </c>
      <c r="G33" s="600">
        <f>F33/E33</f>
        <v>0.99942957074721772</v>
      </c>
    </row>
    <row r="34" spans="1:7" ht="21" customHeight="1" x14ac:dyDescent="0.25">
      <c r="A34" s="892"/>
      <c r="B34" s="621">
        <v>8901</v>
      </c>
      <c r="C34" s="622" t="s">
        <v>394</v>
      </c>
      <c r="D34" s="604">
        <v>0</v>
      </c>
      <c r="E34" s="604">
        <v>0</v>
      </c>
      <c r="F34" s="604">
        <v>-3173.3</v>
      </c>
      <c r="G34" s="600"/>
    </row>
    <row r="35" spans="1:7" ht="33" customHeight="1" thickBot="1" x14ac:dyDescent="0.3">
      <c r="A35" s="892"/>
      <c r="B35" s="884" t="s">
        <v>31</v>
      </c>
      <c r="C35" s="885"/>
      <c r="D35" s="269">
        <f>SUM(D31:D34)</f>
        <v>412590.9</v>
      </c>
      <c r="E35" s="269">
        <f>SUM(E31:E34)</f>
        <v>442212.4</v>
      </c>
      <c r="F35" s="269">
        <f>SUM(F31:F34)</f>
        <v>166068.10000000003</v>
      </c>
      <c r="G35" s="268">
        <f>F35/E35</f>
        <v>0.37553922051937039</v>
      </c>
    </row>
    <row r="36" spans="1:7" ht="41.25" customHeight="1" thickBot="1" x14ac:dyDescent="0.3">
      <c r="A36" s="873" t="s">
        <v>16</v>
      </c>
      <c r="B36" s="874"/>
      <c r="C36" s="875"/>
      <c r="D36" s="263">
        <f>SUM(D29:D34)</f>
        <v>1131015.8</v>
      </c>
      <c r="E36" s="263">
        <f>SUM(E29:E34)</f>
        <v>1334336.1000000001</v>
      </c>
      <c r="F36" s="263">
        <f>SUM(F29:F34)</f>
        <v>1035178.6</v>
      </c>
      <c r="G36" s="264">
        <f>F36/E36</f>
        <v>0.77580048984659855</v>
      </c>
    </row>
    <row r="39" spans="1:7" x14ac:dyDescent="0.25">
      <c r="C39" s="2"/>
    </row>
    <row r="40" spans="1:7" x14ac:dyDescent="0.25">
      <c r="D40" s="7"/>
    </row>
    <row r="42" spans="1:7" x14ac:dyDescent="0.25">
      <c r="C42" s="7"/>
    </row>
    <row r="97" spans="3:6" x14ac:dyDescent="0.25">
      <c r="C97" s="2"/>
      <c r="D97" s="2"/>
      <c r="E97" s="2"/>
      <c r="F97" s="2"/>
    </row>
    <row r="98" spans="3:6" x14ac:dyDescent="0.25">
      <c r="C98" s="2"/>
      <c r="D98" s="2"/>
      <c r="E98" s="2"/>
      <c r="F98" s="2"/>
    </row>
    <row r="99" spans="3:6" x14ac:dyDescent="0.25">
      <c r="C99" s="2"/>
      <c r="D99" s="2"/>
      <c r="E99" s="2"/>
      <c r="F99" s="2"/>
    </row>
    <row r="100" spans="3:6" x14ac:dyDescent="0.25">
      <c r="C100" s="2"/>
      <c r="D100" s="2"/>
      <c r="E100" s="2"/>
      <c r="F100" s="2"/>
    </row>
    <row r="101" spans="3:6" x14ac:dyDescent="0.25">
      <c r="C101" s="2"/>
      <c r="D101" s="2"/>
      <c r="E101" s="2"/>
      <c r="F101" s="2"/>
    </row>
    <row r="102" spans="3:6" x14ac:dyDescent="0.25">
      <c r="C102" s="2"/>
      <c r="D102" s="2"/>
      <c r="E102" s="2"/>
      <c r="F102" s="2"/>
    </row>
    <row r="103" spans="3:6" x14ac:dyDescent="0.25">
      <c r="C103" s="2"/>
      <c r="D103" s="2"/>
      <c r="E103" s="2"/>
      <c r="F103" s="2"/>
    </row>
    <row r="104" spans="3:6" x14ac:dyDescent="0.25">
      <c r="C104" s="2"/>
      <c r="D104" s="2"/>
      <c r="E104" s="2"/>
      <c r="F104" s="2"/>
    </row>
    <row r="105" spans="3:6" x14ac:dyDescent="0.25">
      <c r="C105" s="2"/>
      <c r="D105" s="2"/>
      <c r="E105" s="2"/>
      <c r="F105" s="2"/>
    </row>
    <row r="106" spans="3:6" x14ac:dyDescent="0.25">
      <c r="C106" s="2"/>
      <c r="D106" s="2"/>
      <c r="E106" s="2"/>
      <c r="F106" s="2"/>
    </row>
    <row r="107" spans="3:6" x14ac:dyDescent="0.25">
      <c r="C107" s="2"/>
      <c r="D107" s="2"/>
      <c r="E107" s="2"/>
      <c r="F107" s="2"/>
    </row>
    <row r="108" spans="3:6" x14ac:dyDescent="0.25">
      <c r="C108" s="2"/>
      <c r="D108" s="2"/>
      <c r="E108" s="2"/>
      <c r="F108" s="2"/>
    </row>
    <row r="109" spans="3:6" x14ac:dyDescent="0.25">
      <c r="C109" s="2"/>
      <c r="D109" s="2"/>
      <c r="E109" s="2"/>
      <c r="F109" s="2"/>
    </row>
    <row r="110" spans="3:6" x14ac:dyDescent="0.25">
      <c r="C110" s="2"/>
      <c r="D110" s="2"/>
      <c r="E110" s="2"/>
      <c r="F110" s="2"/>
    </row>
    <row r="111" spans="3:6" x14ac:dyDescent="0.25">
      <c r="C111" s="2"/>
      <c r="D111" s="2"/>
      <c r="E111" s="2"/>
      <c r="F111" s="2"/>
    </row>
    <row r="112" spans="3:6" x14ac:dyDescent="0.25">
      <c r="C112" s="2"/>
      <c r="D112" s="2"/>
      <c r="E112" s="2"/>
      <c r="F112" s="2"/>
    </row>
    <row r="113" spans="3:6" x14ac:dyDescent="0.25">
      <c r="C113" s="2"/>
      <c r="D113" s="2"/>
      <c r="E113" s="2"/>
      <c r="F113" s="2"/>
    </row>
    <row r="114" spans="3:6" x14ac:dyDescent="0.25">
      <c r="C114" s="2"/>
      <c r="D114" s="2"/>
      <c r="E114" s="2"/>
      <c r="F114" s="2"/>
    </row>
    <row r="115" spans="3:6" x14ac:dyDescent="0.25">
      <c r="C115" s="2"/>
      <c r="D115" s="2"/>
      <c r="E115" s="2"/>
      <c r="F115" s="2"/>
    </row>
    <row r="116" spans="3:6" x14ac:dyDescent="0.25">
      <c r="C116" s="2"/>
      <c r="D116" s="2"/>
      <c r="E116" s="2"/>
      <c r="F116" s="2"/>
    </row>
    <row r="117" spans="3:6" x14ac:dyDescent="0.25">
      <c r="C117" s="2"/>
      <c r="D117" s="2"/>
      <c r="E117" s="2"/>
      <c r="F117" s="2"/>
    </row>
    <row r="118" spans="3:6" x14ac:dyDescent="0.25">
      <c r="C118" s="2"/>
      <c r="D118" s="2"/>
      <c r="E118" s="2"/>
      <c r="F118" s="2"/>
    </row>
    <row r="119" spans="3:6" x14ac:dyDescent="0.25">
      <c r="C119" s="2"/>
      <c r="D119" s="2"/>
      <c r="E119" s="2"/>
      <c r="F119" s="2"/>
    </row>
    <row r="120" spans="3:6" x14ac:dyDescent="0.25">
      <c r="C120" s="2"/>
      <c r="D120" s="2"/>
      <c r="E120" s="2"/>
      <c r="F120" s="2"/>
    </row>
    <row r="121" spans="3:6" x14ac:dyDescent="0.25">
      <c r="C121" s="2"/>
      <c r="D121" s="2"/>
      <c r="E121" s="2"/>
      <c r="F121" s="2"/>
    </row>
    <row r="122" spans="3:6" x14ac:dyDescent="0.25">
      <c r="C122" s="2"/>
      <c r="D122" s="2"/>
      <c r="E122" s="2"/>
      <c r="F122" s="2"/>
    </row>
    <row r="123" spans="3:6" x14ac:dyDescent="0.25">
      <c r="C123" s="2"/>
      <c r="D123" s="2"/>
      <c r="E123" s="2"/>
      <c r="F123" s="2"/>
    </row>
    <row r="124" spans="3:6" x14ac:dyDescent="0.25">
      <c r="C124" s="2"/>
      <c r="D124" s="2"/>
      <c r="E124" s="2"/>
      <c r="F124" s="2"/>
    </row>
    <row r="125" spans="3:6" x14ac:dyDescent="0.25">
      <c r="C125" s="2"/>
      <c r="D125" s="2"/>
      <c r="E125" s="2"/>
      <c r="F125" s="2"/>
    </row>
    <row r="126" spans="3:6" x14ac:dyDescent="0.25">
      <c r="C126" s="2"/>
      <c r="D126" s="2"/>
      <c r="E126" s="2"/>
      <c r="F126" s="2"/>
    </row>
    <row r="127" spans="3:6" x14ac:dyDescent="0.25">
      <c r="C127" s="2"/>
      <c r="D127" s="2"/>
      <c r="E127" s="2"/>
      <c r="F127" s="2"/>
    </row>
    <row r="128" spans="3:6" x14ac:dyDescent="0.25">
      <c r="C128" s="2"/>
      <c r="D128" s="2"/>
      <c r="E128" s="2"/>
      <c r="F128" s="2"/>
    </row>
    <row r="129" spans="3:6" x14ac:dyDescent="0.25">
      <c r="C129" s="2"/>
      <c r="D129" s="2"/>
      <c r="E129" s="2"/>
      <c r="F129" s="2"/>
    </row>
    <row r="130" spans="3:6" x14ac:dyDescent="0.25">
      <c r="C130" s="2"/>
      <c r="D130" s="2"/>
      <c r="E130" s="2"/>
      <c r="F130" s="2"/>
    </row>
    <row r="131" spans="3:6" x14ac:dyDescent="0.25">
      <c r="C131" s="2"/>
      <c r="D131" s="2"/>
      <c r="E131" s="2"/>
      <c r="F131" s="2"/>
    </row>
    <row r="132" spans="3:6" x14ac:dyDescent="0.25">
      <c r="C132" s="2"/>
      <c r="D132" s="2"/>
      <c r="E132" s="2"/>
      <c r="F132" s="2"/>
    </row>
    <row r="133" spans="3:6" x14ac:dyDescent="0.25">
      <c r="C133" s="2"/>
      <c r="D133" s="2"/>
      <c r="E133" s="2"/>
      <c r="F133" s="2"/>
    </row>
    <row r="134" spans="3:6" x14ac:dyDescent="0.25">
      <c r="C134" s="2"/>
      <c r="D134" s="2"/>
      <c r="E134" s="2"/>
      <c r="F134" s="2"/>
    </row>
    <row r="135" spans="3:6" x14ac:dyDescent="0.25">
      <c r="C135" s="2"/>
      <c r="D135" s="2"/>
      <c r="E135" s="2"/>
      <c r="F135" s="2"/>
    </row>
    <row r="136" spans="3:6" x14ac:dyDescent="0.25">
      <c r="C136" s="2"/>
      <c r="D136" s="2"/>
      <c r="E136" s="2"/>
      <c r="F136" s="2"/>
    </row>
    <row r="137" spans="3:6" x14ac:dyDescent="0.25">
      <c r="C137" s="2"/>
      <c r="D137" s="2"/>
      <c r="E137" s="2"/>
      <c r="F137" s="2"/>
    </row>
    <row r="138" spans="3:6" x14ac:dyDescent="0.25">
      <c r="C138" s="2"/>
      <c r="D138" s="2"/>
      <c r="E138" s="2"/>
      <c r="F138" s="2"/>
    </row>
    <row r="139" spans="3:6" x14ac:dyDescent="0.25">
      <c r="C139" s="2"/>
      <c r="D139" s="2"/>
      <c r="E139" s="2"/>
      <c r="F139" s="2"/>
    </row>
    <row r="140" spans="3:6" x14ac:dyDescent="0.25">
      <c r="C140" s="2"/>
      <c r="D140" s="2"/>
      <c r="E140" s="2"/>
      <c r="F140" s="2"/>
    </row>
    <row r="141" spans="3:6" x14ac:dyDescent="0.25">
      <c r="C141" s="2"/>
      <c r="D141" s="2"/>
      <c r="E141" s="2"/>
      <c r="F141" s="2"/>
    </row>
    <row r="142" spans="3:6" x14ac:dyDescent="0.25">
      <c r="C142" s="2"/>
      <c r="D142" s="2"/>
      <c r="E142" s="2"/>
      <c r="F142" s="2"/>
    </row>
    <row r="143" spans="3:6" x14ac:dyDescent="0.25">
      <c r="C143" s="2"/>
      <c r="D143" s="2"/>
      <c r="E143" s="2"/>
      <c r="F143" s="2"/>
    </row>
    <row r="144" spans="3:6" x14ac:dyDescent="0.25">
      <c r="C144" s="2"/>
      <c r="D144" s="2"/>
      <c r="E144" s="2"/>
      <c r="F144" s="2"/>
    </row>
    <row r="145" spans="3:6" x14ac:dyDescent="0.25">
      <c r="C145" s="2"/>
      <c r="D145" s="2"/>
      <c r="E145" s="2"/>
      <c r="F145" s="2"/>
    </row>
    <row r="146" spans="3:6" x14ac:dyDescent="0.25">
      <c r="C146" s="2"/>
      <c r="D146" s="2"/>
      <c r="E146" s="2"/>
      <c r="F146" s="2"/>
    </row>
    <row r="147" spans="3:6" x14ac:dyDescent="0.25">
      <c r="C147" s="2"/>
      <c r="D147" s="2"/>
      <c r="E147" s="2"/>
      <c r="F147" s="2"/>
    </row>
    <row r="148" spans="3:6" x14ac:dyDescent="0.25">
      <c r="C148" s="2"/>
      <c r="D148" s="2"/>
      <c r="E148" s="2"/>
      <c r="F148" s="2"/>
    </row>
    <row r="149" spans="3:6" x14ac:dyDescent="0.25">
      <c r="C149" s="2"/>
      <c r="D149" s="2"/>
      <c r="E149" s="2"/>
      <c r="F149" s="2"/>
    </row>
    <row r="150" spans="3:6" x14ac:dyDescent="0.25">
      <c r="C150" s="2"/>
      <c r="D150" s="2"/>
      <c r="E150" s="2"/>
      <c r="F150" s="2"/>
    </row>
    <row r="151" spans="3:6" x14ac:dyDescent="0.25">
      <c r="C151" s="2"/>
      <c r="D151" s="2"/>
      <c r="E151" s="2"/>
      <c r="F151" s="2"/>
    </row>
    <row r="152" spans="3:6" x14ac:dyDescent="0.25">
      <c r="C152" s="2"/>
      <c r="D152" s="2"/>
      <c r="E152" s="2"/>
      <c r="F152" s="2"/>
    </row>
    <row r="153" spans="3:6" x14ac:dyDescent="0.25">
      <c r="C153" s="2"/>
      <c r="D153" s="2"/>
      <c r="E153" s="2"/>
      <c r="F153" s="2"/>
    </row>
    <row r="154" spans="3:6" x14ac:dyDescent="0.25">
      <c r="C154" s="2"/>
      <c r="D154" s="2"/>
      <c r="E154" s="2"/>
      <c r="F154" s="2"/>
    </row>
    <row r="155" spans="3:6" x14ac:dyDescent="0.25">
      <c r="C155" s="2"/>
      <c r="D155" s="2"/>
      <c r="E155" s="2"/>
      <c r="F155" s="2"/>
    </row>
    <row r="156" spans="3:6" x14ac:dyDescent="0.25">
      <c r="C156" s="2"/>
      <c r="D156" s="2"/>
      <c r="E156" s="2"/>
      <c r="F156" s="2"/>
    </row>
    <row r="157" spans="3:6" x14ac:dyDescent="0.25">
      <c r="C157" s="2"/>
      <c r="D157" s="2"/>
      <c r="E157" s="2"/>
      <c r="F157" s="2"/>
    </row>
    <row r="158" spans="3:6" x14ac:dyDescent="0.25">
      <c r="C158" s="2"/>
      <c r="D158" s="2"/>
      <c r="E158" s="2"/>
      <c r="F158" s="2"/>
    </row>
    <row r="159" spans="3:6" x14ac:dyDescent="0.25">
      <c r="C159" s="2"/>
      <c r="D159" s="2"/>
      <c r="E159" s="2"/>
      <c r="F159" s="2"/>
    </row>
    <row r="160" spans="3:6" x14ac:dyDescent="0.25">
      <c r="C160" s="2"/>
      <c r="D160" s="2"/>
      <c r="E160" s="2"/>
      <c r="F160" s="2"/>
    </row>
    <row r="161" spans="3:6" x14ac:dyDescent="0.25">
      <c r="C161" s="2"/>
      <c r="D161" s="2"/>
      <c r="E161" s="2"/>
      <c r="F161" s="2"/>
    </row>
  </sheetData>
  <mergeCells count="20">
    <mergeCell ref="A5:A12"/>
    <mergeCell ref="B12:C12"/>
    <mergeCell ref="A13:A21"/>
    <mergeCell ref="A1:F1"/>
    <mergeCell ref="A2:G2"/>
    <mergeCell ref="A3:A4"/>
    <mergeCell ref="B3:C3"/>
    <mergeCell ref="D3:D4"/>
    <mergeCell ref="E3:E4"/>
    <mergeCell ref="F3:F4"/>
    <mergeCell ref="G3:G4"/>
    <mergeCell ref="A36:C36"/>
    <mergeCell ref="B21:C21"/>
    <mergeCell ref="A22:C22"/>
    <mergeCell ref="A23:A28"/>
    <mergeCell ref="B28:C28"/>
    <mergeCell ref="A29:C29"/>
    <mergeCell ref="A30:G30"/>
    <mergeCell ref="A31:A35"/>
    <mergeCell ref="B35:C35"/>
  </mergeCells>
  <phoneticPr fontId="0" type="noConversion"/>
  <printOptions horizontalCentered="1"/>
  <pageMargins left="0.15748031496062992" right="0.15748031496062992" top="0.59055118110236227" bottom="0.47244094488188981" header="0" footer="0.19685039370078741"/>
  <pageSetup paperSize="9" scale="75" orientation="portrait" r:id="rId1"/>
  <headerFooter alignWithMargins="0">
    <oddFooter>&amp;L&amp;"Arial,Obyčejné"&amp;9Přehled o hospodaření za rok 2021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A1:O37"/>
  <sheetViews>
    <sheetView view="pageBreakPreview" zoomScale="80" zoomScaleNormal="100" zoomScaleSheetLayoutView="80" zoomScalePageLayoutView="85" workbookViewId="0">
      <pane ySplit="4" topLeftCell="A11" activePane="bottomLeft" state="frozen"/>
      <selection activeCell="G15" sqref="G15"/>
      <selection pane="bottomLeft" activeCell="R28" sqref="R28"/>
    </sheetView>
  </sheetViews>
  <sheetFormatPr defaultColWidth="9.21875" defaultRowHeight="13.2" x14ac:dyDescent="0.25"/>
  <cols>
    <col min="1" max="1" width="24.21875" style="9" customWidth="1"/>
    <col min="2" max="2" width="10.77734375" style="9" customWidth="1"/>
    <col min="3" max="3" width="11.77734375" style="9" customWidth="1"/>
    <col min="4" max="4" width="11" style="9" customWidth="1"/>
    <col min="5" max="6" width="10.77734375" style="9" customWidth="1"/>
    <col min="7" max="7" width="11" style="9" customWidth="1"/>
    <col min="8" max="11" width="10.77734375" style="9" customWidth="1"/>
    <col min="12" max="12" width="11.21875" style="9" customWidth="1"/>
    <col min="13" max="13" width="10.77734375" style="9" customWidth="1"/>
    <col min="14" max="14" width="11" style="9" customWidth="1"/>
    <col min="15" max="15" width="13.44140625" style="9" customWidth="1"/>
    <col min="16" max="16384" width="9.21875" style="9"/>
  </cols>
  <sheetData>
    <row r="1" spans="1:15" ht="62.55" customHeight="1" x14ac:dyDescent="0.25">
      <c r="A1" s="1134" t="s">
        <v>522</v>
      </c>
      <c r="B1" s="1134"/>
      <c r="C1" s="1134"/>
      <c r="D1" s="1134"/>
      <c r="E1" s="1134"/>
      <c r="F1" s="1134"/>
      <c r="G1" s="1134"/>
      <c r="H1" s="1134"/>
      <c r="I1" s="1134"/>
      <c r="J1" s="1134"/>
      <c r="K1" s="1135"/>
      <c r="L1" s="1135"/>
      <c r="M1" s="1135"/>
      <c r="N1" s="1135"/>
      <c r="O1" s="246" t="s">
        <v>382</v>
      </c>
    </row>
    <row r="2" spans="1:15" ht="24" customHeight="1" x14ac:dyDescent="0.25">
      <c r="A2" s="1128" t="s">
        <v>350</v>
      </c>
      <c r="B2" s="1008" t="s">
        <v>351</v>
      </c>
      <c r="C2" s="1136"/>
      <c r="D2" s="1136"/>
      <c r="E2" s="1136"/>
      <c r="F2" s="1136"/>
      <c r="G2" s="1136"/>
      <c r="H2" s="1136"/>
      <c r="I2" s="1137" t="s">
        <v>352</v>
      </c>
      <c r="J2" s="1136"/>
      <c r="K2" s="1136"/>
      <c r="L2" s="1136"/>
      <c r="M2" s="1136"/>
      <c r="N2" s="1136"/>
      <c r="O2" s="1138"/>
    </row>
    <row r="3" spans="1:15" ht="21.75" customHeight="1" x14ac:dyDescent="0.25">
      <c r="A3" s="1129"/>
      <c r="B3" s="1131" t="s">
        <v>47</v>
      </c>
      <c r="C3" s="1132"/>
      <c r="D3" s="1133"/>
      <c r="E3" s="1131" t="s">
        <v>48</v>
      </c>
      <c r="F3" s="1132"/>
      <c r="G3" s="1132"/>
      <c r="H3" s="1139" t="s">
        <v>383</v>
      </c>
      <c r="I3" s="1131" t="s">
        <v>47</v>
      </c>
      <c r="J3" s="1132"/>
      <c r="K3" s="1133"/>
      <c r="L3" s="1131" t="s">
        <v>48</v>
      </c>
      <c r="M3" s="1132"/>
      <c r="N3" s="1132"/>
      <c r="O3" s="1128" t="s">
        <v>353</v>
      </c>
    </row>
    <row r="4" spans="1:15" ht="51.75" customHeight="1" thickBot="1" x14ac:dyDescent="0.3">
      <c r="A4" s="1130"/>
      <c r="B4" s="249" t="s">
        <v>18</v>
      </c>
      <c r="C4" s="249" t="s">
        <v>19</v>
      </c>
      <c r="D4" s="249" t="s">
        <v>49</v>
      </c>
      <c r="E4" s="249" t="s">
        <v>18</v>
      </c>
      <c r="F4" s="249" t="s">
        <v>19</v>
      </c>
      <c r="G4" s="250" t="s">
        <v>50</v>
      </c>
      <c r="H4" s="1140"/>
      <c r="I4" s="249" t="s">
        <v>354</v>
      </c>
      <c r="J4" s="249" t="s">
        <v>19</v>
      </c>
      <c r="K4" s="249" t="s">
        <v>49</v>
      </c>
      <c r="L4" s="249" t="s">
        <v>354</v>
      </c>
      <c r="M4" s="249" t="s">
        <v>19</v>
      </c>
      <c r="N4" s="250" t="s">
        <v>50</v>
      </c>
      <c r="O4" s="1141"/>
    </row>
    <row r="5" spans="1:15" s="10" customFormat="1" ht="16.5" customHeight="1" x14ac:dyDescent="0.25">
      <c r="A5" s="746" t="s">
        <v>51</v>
      </c>
      <c r="B5" s="699">
        <v>22037.1</v>
      </c>
      <c r="C5" s="699">
        <v>21733.9</v>
      </c>
      <c r="D5" s="747">
        <f t="shared" ref="D5:D32" si="0">C5/B5</f>
        <v>0.98624138384814708</v>
      </c>
      <c r="E5" s="699">
        <v>22037.1</v>
      </c>
      <c r="F5" s="699">
        <v>21776.6</v>
      </c>
      <c r="G5" s="748">
        <f t="shared" ref="G5:G31" si="1">F5/E5</f>
        <v>0.98817902537085189</v>
      </c>
      <c r="H5" s="749">
        <f t="shared" ref="H5:H17" si="2">F5-C5</f>
        <v>42.69999999999709</v>
      </c>
      <c r="I5" s="750">
        <v>1576</v>
      </c>
      <c r="J5" s="750">
        <v>2319.5</v>
      </c>
      <c r="K5" s="751">
        <f>J5/I5</f>
        <v>1.4717639593908629</v>
      </c>
      <c r="L5" s="750">
        <v>1576</v>
      </c>
      <c r="M5" s="750">
        <v>2601.6999999999998</v>
      </c>
      <c r="N5" s="751">
        <f>M5/L5</f>
        <v>1.6508248730964465</v>
      </c>
      <c r="O5" s="750">
        <f>M5-J5</f>
        <v>282.19999999999982</v>
      </c>
    </row>
    <row r="6" spans="1:15" s="10" customFormat="1" ht="16.5" customHeight="1" x14ac:dyDescent="0.25">
      <c r="A6" s="752" t="s">
        <v>243</v>
      </c>
      <c r="B6" s="691">
        <v>25549.1</v>
      </c>
      <c r="C6" s="691">
        <v>22815</v>
      </c>
      <c r="D6" s="753">
        <f t="shared" si="0"/>
        <v>0.89298644570650243</v>
      </c>
      <c r="E6" s="691">
        <v>25549.1</v>
      </c>
      <c r="F6" s="691">
        <v>22900.1</v>
      </c>
      <c r="G6" s="748">
        <f t="shared" si="1"/>
        <v>0.89631728710600378</v>
      </c>
      <c r="H6" s="749">
        <f t="shared" si="2"/>
        <v>85.099999999998545</v>
      </c>
      <c r="I6" s="693">
        <v>774.6</v>
      </c>
      <c r="J6" s="691">
        <v>1070.0999999999999</v>
      </c>
      <c r="K6" s="753">
        <f t="shared" ref="K6:K28" si="3">J6/I6</f>
        <v>1.3814872192099146</v>
      </c>
      <c r="L6" s="691">
        <v>1911.9</v>
      </c>
      <c r="M6" s="691">
        <v>1911.9</v>
      </c>
      <c r="N6" s="753">
        <f t="shared" ref="N6:N31" si="4">M6/L6</f>
        <v>1</v>
      </c>
      <c r="O6" s="691">
        <f t="shared" ref="O6:O31" si="5">M6-J6</f>
        <v>841.80000000000018</v>
      </c>
    </row>
    <row r="7" spans="1:15" s="10" customFormat="1" ht="16.5" customHeight="1" x14ac:dyDescent="0.25">
      <c r="A7" s="754" t="s">
        <v>52</v>
      </c>
      <c r="B7" s="691">
        <v>14865.8</v>
      </c>
      <c r="C7" s="691">
        <v>12754.3</v>
      </c>
      <c r="D7" s="753">
        <f t="shared" si="0"/>
        <v>0.85796257180911895</v>
      </c>
      <c r="E7" s="691">
        <v>14865.8</v>
      </c>
      <c r="F7" s="691">
        <v>12757.1</v>
      </c>
      <c r="G7" s="748">
        <f t="shared" si="1"/>
        <v>0.85815092359644296</v>
      </c>
      <c r="H7" s="749">
        <f t="shared" si="2"/>
        <v>2.8000000000010914</v>
      </c>
      <c r="I7" s="693">
        <v>2140</v>
      </c>
      <c r="J7" s="691">
        <v>887.1</v>
      </c>
      <c r="K7" s="753">
        <f t="shared" si="3"/>
        <v>0.41453271028037386</v>
      </c>
      <c r="L7" s="691">
        <v>2300</v>
      </c>
      <c r="M7" s="691">
        <v>1132.4000000000001</v>
      </c>
      <c r="N7" s="753">
        <f t="shared" si="4"/>
        <v>0.49234782608695654</v>
      </c>
      <c r="O7" s="691">
        <f t="shared" si="5"/>
        <v>245.30000000000007</v>
      </c>
    </row>
    <row r="8" spans="1:15" s="10" customFormat="1" ht="16.5" customHeight="1" x14ac:dyDescent="0.25">
      <c r="A8" s="754" t="s">
        <v>53</v>
      </c>
      <c r="B8" s="691">
        <v>9814.5</v>
      </c>
      <c r="C8" s="691">
        <v>6796</v>
      </c>
      <c r="D8" s="753">
        <f t="shared" si="0"/>
        <v>0.69244485200468697</v>
      </c>
      <c r="E8" s="691">
        <v>9814.5</v>
      </c>
      <c r="F8" s="691">
        <v>6798.7</v>
      </c>
      <c r="G8" s="748">
        <f t="shared" si="1"/>
        <v>0.69271995516837326</v>
      </c>
      <c r="H8" s="749">
        <f>F8-C8</f>
        <v>2.6999999999998181</v>
      </c>
      <c r="I8" s="693">
        <v>48.4</v>
      </c>
      <c r="J8" s="691">
        <v>66.900000000000006</v>
      </c>
      <c r="K8" s="753">
        <f t="shared" si="3"/>
        <v>1.3822314049586779</v>
      </c>
      <c r="L8" s="691">
        <v>431.9</v>
      </c>
      <c r="M8" s="691">
        <v>429.9</v>
      </c>
      <c r="N8" s="753">
        <f t="shared" si="4"/>
        <v>0.99536929844871502</v>
      </c>
      <c r="O8" s="691">
        <f t="shared" si="5"/>
        <v>363</v>
      </c>
    </row>
    <row r="9" spans="1:15" s="10" customFormat="1" ht="16.5" customHeight="1" x14ac:dyDescent="0.25">
      <c r="A9" s="754" t="s">
        <v>244</v>
      </c>
      <c r="B9" s="691">
        <v>11188.1</v>
      </c>
      <c r="C9" s="691">
        <v>9669.5</v>
      </c>
      <c r="D9" s="753">
        <f t="shared" si="0"/>
        <v>0.86426649743924344</v>
      </c>
      <c r="E9" s="691">
        <v>11188.1</v>
      </c>
      <c r="F9" s="691">
        <v>9749.4</v>
      </c>
      <c r="G9" s="748">
        <f t="shared" si="1"/>
        <v>0.87140801387188171</v>
      </c>
      <c r="H9" s="749">
        <f t="shared" si="2"/>
        <v>79.899999999999636</v>
      </c>
      <c r="I9" s="693">
        <v>124.1</v>
      </c>
      <c r="J9" s="691">
        <v>124.1</v>
      </c>
      <c r="K9" s="753">
        <f t="shared" si="3"/>
        <v>1</v>
      </c>
      <c r="L9" s="691">
        <v>362.6</v>
      </c>
      <c r="M9" s="691">
        <v>362.6</v>
      </c>
      <c r="N9" s="753">
        <f t="shared" si="4"/>
        <v>1</v>
      </c>
      <c r="O9" s="691">
        <f t="shared" si="5"/>
        <v>238.50000000000003</v>
      </c>
    </row>
    <row r="10" spans="1:15" s="10" customFormat="1" ht="16.5" customHeight="1" x14ac:dyDescent="0.25">
      <c r="A10" s="754" t="s">
        <v>54</v>
      </c>
      <c r="B10" s="691">
        <v>11905.2</v>
      </c>
      <c r="C10" s="691">
        <v>10397.4</v>
      </c>
      <c r="D10" s="753">
        <f t="shared" si="0"/>
        <v>0.87334946073984465</v>
      </c>
      <c r="E10" s="691">
        <v>11905.2</v>
      </c>
      <c r="F10" s="691">
        <v>10457.200000000001</v>
      </c>
      <c r="G10" s="748">
        <f t="shared" si="1"/>
        <v>0.87837247589288714</v>
      </c>
      <c r="H10" s="749">
        <f t="shared" si="2"/>
        <v>59.800000000001091</v>
      </c>
      <c r="I10" s="693">
        <v>18.600000000000001</v>
      </c>
      <c r="J10" s="691">
        <v>18.600000000000001</v>
      </c>
      <c r="K10" s="753">
        <f t="shared" si="3"/>
        <v>1</v>
      </c>
      <c r="L10" s="691">
        <v>204.6</v>
      </c>
      <c r="M10" s="691">
        <v>204.6</v>
      </c>
      <c r="N10" s="753">
        <f t="shared" si="4"/>
        <v>1</v>
      </c>
      <c r="O10" s="691">
        <f t="shared" si="5"/>
        <v>186</v>
      </c>
    </row>
    <row r="11" spans="1:15" s="10" customFormat="1" ht="16.5" customHeight="1" x14ac:dyDescent="0.25">
      <c r="A11" s="754" t="s">
        <v>55</v>
      </c>
      <c r="B11" s="691">
        <v>3334.5</v>
      </c>
      <c r="C11" s="691">
        <v>3316.6</v>
      </c>
      <c r="D11" s="753">
        <f t="shared" si="0"/>
        <v>0.99463187884240511</v>
      </c>
      <c r="E11" s="691">
        <v>3334.5</v>
      </c>
      <c r="F11" s="691">
        <v>3321.5</v>
      </c>
      <c r="G11" s="748">
        <f t="shared" si="1"/>
        <v>0.99610136452241715</v>
      </c>
      <c r="H11" s="749">
        <f t="shared" si="2"/>
        <v>4.9000000000000909</v>
      </c>
      <c r="I11" s="693">
        <v>300</v>
      </c>
      <c r="J11" s="691">
        <v>139.1</v>
      </c>
      <c r="K11" s="753">
        <f t="shared" si="3"/>
        <v>0.46366666666666667</v>
      </c>
      <c r="L11" s="691">
        <v>400</v>
      </c>
      <c r="M11" s="691">
        <v>270.5</v>
      </c>
      <c r="N11" s="753">
        <f t="shared" si="4"/>
        <v>0.67625000000000002</v>
      </c>
      <c r="O11" s="691">
        <f t="shared" si="5"/>
        <v>131.4</v>
      </c>
    </row>
    <row r="12" spans="1:15" s="10" customFormat="1" ht="16.5" customHeight="1" x14ac:dyDescent="0.25">
      <c r="A12" s="754" t="s">
        <v>245</v>
      </c>
      <c r="B12" s="691">
        <v>5910.4</v>
      </c>
      <c r="C12" s="691">
        <v>6049.3</v>
      </c>
      <c r="D12" s="753">
        <f t="shared" si="0"/>
        <v>1.0235009474824039</v>
      </c>
      <c r="E12" s="691">
        <v>5910.4</v>
      </c>
      <c r="F12" s="691">
        <v>6050.1</v>
      </c>
      <c r="G12" s="748">
        <f t="shared" si="1"/>
        <v>1.0236363021115324</v>
      </c>
      <c r="H12" s="749">
        <f t="shared" si="2"/>
        <v>0.8000000000001819</v>
      </c>
      <c r="I12" s="693">
        <v>128</v>
      </c>
      <c r="J12" s="691">
        <v>110.1</v>
      </c>
      <c r="K12" s="753">
        <f t="shared" si="3"/>
        <v>0.86015624999999996</v>
      </c>
      <c r="L12" s="691">
        <v>353</v>
      </c>
      <c r="M12" s="691">
        <v>296.39999999999998</v>
      </c>
      <c r="N12" s="753">
        <f t="shared" si="4"/>
        <v>0.83966005665722376</v>
      </c>
      <c r="O12" s="691">
        <f t="shared" si="5"/>
        <v>186.29999999999998</v>
      </c>
    </row>
    <row r="13" spans="1:15" s="10" customFormat="1" ht="16.5" customHeight="1" x14ac:dyDescent="0.25">
      <c r="A13" s="754" t="s">
        <v>56</v>
      </c>
      <c r="B13" s="691">
        <v>10356.700000000001</v>
      </c>
      <c r="C13" s="691">
        <v>8902.7000000000007</v>
      </c>
      <c r="D13" s="753">
        <f t="shared" si="0"/>
        <v>0.85960779012619848</v>
      </c>
      <c r="E13" s="691">
        <v>10356.700000000001</v>
      </c>
      <c r="F13" s="691">
        <v>9173.6</v>
      </c>
      <c r="G13" s="748">
        <f t="shared" si="1"/>
        <v>0.88576477063157177</v>
      </c>
      <c r="H13" s="749">
        <f>F13-C13</f>
        <v>270.89999999999964</v>
      </c>
      <c r="I13" s="693">
        <v>182</v>
      </c>
      <c r="J13" s="691">
        <v>174.2</v>
      </c>
      <c r="K13" s="753">
        <f t="shared" si="3"/>
        <v>0.95714285714285707</v>
      </c>
      <c r="L13" s="691">
        <v>354</v>
      </c>
      <c r="M13" s="691">
        <v>355.7</v>
      </c>
      <c r="N13" s="753">
        <f t="shared" si="4"/>
        <v>1.0048022598870057</v>
      </c>
      <c r="O13" s="691">
        <f t="shared" si="5"/>
        <v>181.5</v>
      </c>
    </row>
    <row r="14" spans="1:15" s="10" customFormat="1" ht="16.5" customHeight="1" x14ac:dyDescent="0.25">
      <c r="A14" s="754" t="s">
        <v>57</v>
      </c>
      <c r="B14" s="691">
        <v>11724.7</v>
      </c>
      <c r="C14" s="691">
        <v>11538.9</v>
      </c>
      <c r="D14" s="753">
        <f t="shared" si="0"/>
        <v>0.98415311265959893</v>
      </c>
      <c r="E14" s="691">
        <v>11724.7</v>
      </c>
      <c r="F14" s="691">
        <v>11557.4</v>
      </c>
      <c r="G14" s="748">
        <f t="shared" si="1"/>
        <v>0.98573097819133959</v>
      </c>
      <c r="H14" s="749">
        <f t="shared" si="2"/>
        <v>18.5</v>
      </c>
      <c r="I14" s="693">
        <v>466</v>
      </c>
      <c r="J14" s="691">
        <v>45.5</v>
      </c>
      <c r="K14" s="753">
        <f t="shared" si="3"/>
        <v>9.7639484978540775E-2</v>
      </c>
      <c r="L14" s="691">
        <v>731</v>
      </c>
      <c r="M14" s="691">
        <v>294.3</v>
      </c>
      <c r="N14" s="753">
        <f t="shared" si="4"/>
        <v>0.40259917920656635</v>
      </c>
      <c r="O14" s="691">
        <f t="shared" si="5"/>
        <v>248.8</v>
      </c>
    </row>
    <row r="15" spans="1:15" s="10" customFormat="1" ht="16.5" customHeight="1" x14ac:dyDescent="0.25">
      <c r="A15" s="754" t="s">
        <v>58</v>
      </c>
      <c r="B15" s="691">
        <v>13928.7</v>
      </c>
      <c r="C15" s="691">
        <v>12666.6</v>
      </c>
      <c r="D15" s="753">
        <f t="shared" si="0"/>
        <v>0.90938852872127329</v>
      </c>
      <c r="E15" s="691">
        <v>13928.7</v>
      </c>
      <c r="F15" s="691">
        <v>12747.6</v>
      </c>
      <c r="G15" s="748">
        <f t="shared" si="1"/>
        <v>0.91520385965668005</v>
      </c>
      <c r="H15" s="749">
        <f t="shared" si="2"/>
        <v>81</v>
      </c>
      <c r="I15" s="693">
        <v>568</v>
      </c>
      <c r="J15" s="691">
        <v>512.9</v>
      </c>
      <c r="K15" s="753">
        <f>J15/I15</f>
        <v>0.90299295774647881</v>
      </c>
      <c r="L15" s="691">
        <v>1025</v>
      </c>
      <c r="M15" s="691">
        <v>925.8</v>
      </c>
      <c r="N15" s="753">
        <f t="shared" si="4"/>
        <v>0.90321951219512187</v>
      </c>
      <c r="O15" s="691">
        <f>M15-J15</f>
        <v>412.9</v>
      </c>
    </row>
    <row r="16" spans="1:15" s="10" customFormat="1" ht="16.5" customHeight="1" x14ac:dyDescent="0.25">
      <c r="A16" s="754" t="s">
        <v>59</v>
      </c>
      <c r="B16" s="691">
        <v>9287.7000000000007</v>
      </c>
      <c r="C16" s="691">
        <v>9622.2999999999993</v>
      </c>
      <c r="D16" s="753">
        <f t="shared" si="0"/>
        <v>1.0360261421019197</v>
      </c>
      <c r="E16" s="691">
        <v>9287.7000000000007</v>
      </c>
      <c r="F16" s="691">
        <v>9769.4</v>
      </c>
      <c r="G16" s="748">
        <f t="shared" si="1"/>
        <v>1.0518642936356686</v>
      </c>
      <c r="H16" s="749">
        <f t="shared" si="2"/>
        <v>147.10000000000036</v>
      </c>
      <c r="I16" s="693">
        <v>30</v>
      </c>
      <c r="J16" s="691">
        <v>48</v>
      </c>
      <c r="K16" s="753">
        <f>J16/I16</f>
        <v>1.6</v>
      </c>
      <c r="L16" s="691">
        <v>130</v>
      </c>
      <c r="M16" s="691">
        <v>265.2</v>
      </c>
      <c r="N16" s="753">
        <f>SUM(M16/L16)</f>
        <v>2.04</v>
      </c>
      <c r="O16" s="691">
        <f t="shared" si="5"/>
        <v>217.2</v>
      </c>
    </row>
    <row r="17" spans="1:15" s="10" customFormat="1" ht="16.5" customHeight="1" thickBot="1" x14ac:dyDescent="0.3">
      <c r="A17" s="752" t="s">
        <v>60</v>
      </c>
      <c r="B17" s="755">
        <v>22050.9</v>
      </c>
      <c r="C17" s="756">
        <v>19659.099999999999</v>
      </c>
      <c r="D17" s="757">
        <f t="shared" si="0"/>
        <v>0.89153277190500146</v>
      </c>
      <c r="E17" s="755">
        <v>22050.9</v>
      </c>
      <c r="F17" s="756">
        <v>19754.3</v>
      </c>
      <c r="G17" s="758">
        <f t="shared" si="1"/>
        <v>0.89585005600678425</v>
      </c>
      <c r="H17" s="759">
        <f t="shared" si="2"/>
        <v>95.200000000000728</v>
      </c>
      <c r="I17" s="755">
        <v>1910</v>
      </c>
      <c r="J17" s="756">
        <v>1091.9000000000001</v>
      </c>
      <c r="K17" s="757">
        <f t="shared" si="3"/>
        <v>0.5716753926701571</v>
      </c>
      <c r="L17" s="755">
        <v>2341</v>
      </c>
      <c r="M17" s="756">
        <v>2098.1</v>
      </c>
      <c r="N17" s="753">
        <f>SUM(M17/L17)</f>
        <v>0.89624092268261424</v>
      </c>
      <c r="O17" s="760">
        <f t="shared" si="5"/>
        <v>1006.1999999999998</v>
      </c>
    </row>
    <row r="18" spans="1:15" s="11" customFormat="1" ht="27.6" customHeight="1" thickBot="1" x14ac:dyDescent="0.3">
      <c r="A18" s="332" t="s">
        <v>61</v>
      </c>
      <c r="B18" s="263">
        <f>SUM(B5:B17)</f>
        <v>171953.4</v>
      </c>
      <c r="C18" s="263">
        <f>SUM(C5:C17)</f>
        <v>155921.60000000001</v>
      </c>
      <c r="D18" s="333">
        <f>C18/B18</f>
        <v>0.90676660071856685</v>
      </c>
      <c r="E18" s="263">
        <f>SUM(E5:E17)</f>
        <v>171953.4</v>
      </c>
      <c r="F18" s="263">
        <f>SUM(F5:F17)</f>
        <v>156813</v>
      </c>
      <c r="G18" s="334">
        <f>F18/E18</f>
        <v>0.91195056335030311</v>
      </c>
      <c r="H18" s="335">
        <f>SUM(H5:H17)</f>
        <v>891.39999999999827</v>
      </c>
      <c r="I18" s="336">
        <f>SUM(I5:I17)</f>
        <v>8265.7000000000007</v>
      </c>
      <c r="J18" s="263">
        <f>SUM(J5:J17)</f>
        <v>6608</v>
      </c>
      <c r="K18" s="337">
        <f t="shared" si="3"/>
        <v>0.79944832258610876</v>
      </c>
      <c r="L18" s="263">
        <f>SUM(L5:L17)</f>
        <v>12121</v>
      </c>
      <c r="M18" s="263">
        <f>SUM(M5:M17)</f>
        <v>11149.1</v>
      </c>
      <c r="N18" s="334">
        <f t="shared" si="4"/>
        <v>0.9198168467948189</v>
      </c>
      <c r="O18" s="263">
        <f>SUM(O5:O17)</f>
        <v>4541.1000000000004</v>
      </c>
    </row>
    <row r="19" spans="1:15" s="10" customFormat="1" ht="16.5" customHeight="1" x14ac:dyDescent="0.25">
      <c r="A19" s="761" t="s">
        <v>62</v>
      </c>
      <c r="B19" s="699">
        <v>4365.7</v>
      </c>
      <c r="C19" s="699">
        <v>5017.8999999999996</v>
      </c>
      <c r="D19" s="747">
        <f t="shared" si="0"/>
        <v>1.1493918501042215</v>
      </c>
      <c r="E19" s="699">
        <v>4365.7</v>
      </c>
      <c r="F19" s="699">
        <v>5029.5</v>
      </c>
      <c r="G19" s="762">
        <f t="shared" si="1"/>
        <v>1.1520489268616718</v>
      </c>
      <c r="H19" s="763">
        <f>F19-C19</f>
        <v>11.600000000000364</v>
      </c>
      <c r="I19" s="699">
        <v>26</v>
      </c>
      <c r="J19" s="699">
        <v>0</v>
      </c>
      <c r="K19" s="747">
        <f t="shared" si="3"/>
        <v>0</v>
      </c>
      <c r="L19" s="699">
        <v>93.8</v>
      </c>
      <c r="M19" s="699">
        <v>93.8</v>
      </c>
      <c r="N19" s="747">
        <f t="shared" si="4"/>
        <v>1</v>
      </c>
      <c r="O19" s="750">
        <f t="shared" si="5"/>
        <v>93.8</v>
      </c>
    </row>
    <row r="20" spans="1:15" s="10" customFormat="1" ht="16.5" customHeight="1" x14ac:dyDescent="0.25">
      <c r="A20" s="754" t="s">
        <v>63</v>
      </c>
      <c r="B20" s="691">
        <v>2528.1</v>
      </c>
      <c r="C20" s="699">
        <v>2638.1</v>
      </c>
      <c r="D20" s="753">
        <f t="shared" si="0"/>
        <v>1.0435109370673628</v>
      </c>
      <c r="E20" s="699">
        <v>2528.1</v>
      </c>
      <c r="F20" s="699">
        <v>2648.1</v>
      </c>
      <c r="G20" s="762">
        <f t="shared" si="1"/>
        <v>1.0474664768007595</v>
      </c>
      <c r="H20" s="749">
        <f t="shared" ref="H20:H33" si="6">F20-C20</f>
        <v>10</v>
      </c>
      <c r="I20" s="691">
        <v>0.8</v>
      </c>
      <c r="J20" s="699">
        <v>0.6</v>
      </c>
      <c r="K20" s="747">
        <f t="shared" si="3"/>
        <v>0.74999999999999989</v>
      </c>
      <c r="L20" s="699">
        <v>171.6</v>
      </c>
      <c r="M20" s="699">
        <v>171.6</v>
      </c>
      <c r="N20" s="753">
        <f t="shared" si="4"/>
        <v>1</v>
      </c>
      <c r="O20" s="691">
        <f t="shared" si="5"/>
        <v>171</v>
      </c>
    </row>
    <row r="21" spans="1:15" s="10" customFormat="1" ht="16.5" customHeight="1" x14ac:dyDescent="0.25">
      <c r="A21" s="754" t="s">
        <v>64</v>
      </c>
      <c r="B21" s="691">
        <v>2450.3000000000002</v>
      </c>
      <c r="C21" s="699">
        <v>2393.3000000000002</v>
      </c>
      <c r="D21" s="753">
        <f t="shared" si="0"/>
        <v>0.97673754234175403</v>
      </c>
      <c r="E21" s="699">
        <v>2450.3000000000002</v>
      </c>
      <c r="F21" s="699">
        <v>2398.3000000000002</v>
      </c>
      <c r="G21" s="748">
        <f t="shared" si="1"/>
        <v>0.97877810880300375</v>
      </c>
      <c r="H21" s="749">
        <f t="shared" si="6"/>
        <v>5</v>
      </c>
      <c r="I21" s="691">
        <v>63.7</v>
      </c>
      <c r="J21" s="699">
        <v>63.6</v>
      </c>
      <c r="K21" s="747">
        <f t="shared" si="3"/>
        <v>0.99843014128728413</v>
      </c>
      <c r="L21" s="699">
        <v>116.6</v>
      </c>
      <c r="M21" s="699">
        <v>116.6</v>
      </c>
      <c r="N21" s="753">
        <f t="shared" si="4"/>
        <v>1</v>
      </c>
      <c r="O21" s="691">
        <f t="shared" si="5"/>
        <v>52.999999999999993</v>
      </c>
    </row>
    <row r="22" spans="1:15" s="10" customFormat="1" ht="16.5" customHeight="1" x14ac:dyDescent="0.25">
      <c r="A22" s="754" t="s">
        <v>65</v>
      </c>
      <c r="B22" s="691">
        <v>3694.7</v>
      </c>
      <c r="C22" s="699">
        <v>2732.7</v>
      </c>
      <c r="D22" s="753">
        <f t="shared" si="0"/>
        <v>0.73962703331799606</v>
      </c>
      <c r="E22" s="699">
        <v>3694.7</v>
      </c>
      <c r="F22" s="699">
        <v>3207.3</v>
      </c>
      <c r="G22" s="748">
        <f t="shared" si="1"/>
        <v>0.86808130565404507</v>
      </c>
      <c r="H22" s="749">
        <f t="shared" si="6"/>
        <v>474.60000000000036</v>
      </c>
      <c r="I22" s="691">
        <v>82</v>
      </c>
      <c r="J22" s="699">
        <v>1.7</v>
      </c>
      <c r="K22" s="747">
        <f t="shared" si="3"/>
        <v>2.0731707317073172E-2</v>
      </c>
      <c r="L22" s="699">
        <v>96.5</v>
      </c>
      <c r="M22" s="699">
        <v>96.4</v>
      </c>
      <c r="N22" s="753">
        <f t="shared" si="4"/>
        <v>0.99896373056994825</v>
      </c>
      <c r="O22" s="691">
        <f t="shared" si="5"/>
        <v>94.7</v>
      </c>
    </row>
    <row r="23" spans="1:15" s="10" customFormat="1" ht="16.5" customHeight="1" x14ac:dyDescent="0.25">
      <c r="A23" s="754" t="s">
        <v>66</v>
      </c>
      <c r="B23" s="691">
        <v>3348.9</v>
      </c>
      <c r="C23" s="699">
        <v>3726.1</v>
      </c>
      <c r="D23" s="753">
        <f t="shared" si="0"/>
        <v>1.1126339992236256</v>
      </c>
      <c r="E23" s="699">
        <v>3348.9</v>
      </c>
      <c r="F23" s="699">
        <v>3736.9</v>
      </c>
      <c r="G23" s="748">
        <f t="shared" si="1"/>
        <v>1.1158589387560094</v>
      </c>
      <c r="H23" s="749">
        <f t="shared" si="6"/>
        <v>10.800000000000182</v>
      </c>
      <c r="I23" s="691">
        <v>20.100000000000001</v>
      </c>
      <c r="J23" s="699">
        <v>19.899999999999999</v>
      </c>
      <c r="K23" s="747">
        <f t="shared" si="3"/>
        <v>0.99004975124378092</v>
      </c>
      <c r="L23" s="699">
        <v>161.4</v>
      </c>
      <c r="M23" s="699">
        <v>161.19999999999999</v>
      </c>
      <c r="N23" s="753">
        <f t="shared" si="4"/>
        <v>0.99876084262701348</v>
      </c>
      <c r="O23" s="691">
        <f t="shared" si="5"/>
        <v>141.29999999999998</v>
      </c>
    </row>
    <row r="24" spans="1:15" s="10" customFormat="1" ht="16.5" customHeight="1" x14ac:dyDescent="0.25">
      <c r="A24" s="754" t="s">
        <v>67</v>
      </c>
      <c r="B24" s="691">
        <v>4427.7</v>
      </c>
      <c r="C24" s="699">
        <v>4052.6</v>
      </c>
      <c r="D24" s="753">
        <f t="shared" si="0"/>
        <v>0.91528332994556993</v>
      </c>
      <c r="E24" s="699">
        <v>4427.7</v>
      </c>
      <c r="F24" s="691">
        <v>4138.8</v>
      </c>
      <c r="G24" s="748">
        <f t="shared" si="1"/>
        <v>0.93475167694288241</v>
      </c>
      <c r="H24" s="749">
        <f t="shared" si="6"/>
        <v>86.200000000000273</v>
      </c>
      <c r="I24" s="691">
        <v>80</v>
      </c>
      <c r="J24" s="699">
        <v>80</v>
      </c>
      <c r="K24" s="747">
        <f t="shared" si="3"/>
        <v>1</v>
      </c>
      <c r="L24" s="699">
        <v>144.4</v>
      </c>
      <c r="M24" s="691">
        <v>144.4</v>
      </c>
      <c r="N24" s="753">
        <f t="shared" si="4"/>
        <v>1</v>
      </c>
      <c r="O24" s="691">
        <f t="shared" si="5"/>
        <v>64.400000000000006</v>
      </c>
    </row>
    <row r="25" spans="1:15" s="10" customFormat="1" ht="16.5" customHeight="1" x14ac:dyDescent="0.25">
      <c r="A25" s="754" t="s">
        <v>68</v>
      </c>
      <c r="B25" s="691">
        <v>2868.3</v>
      </c>
      <c r="C25" s="699">
        <v>2715.2</v>
      </c>
      <c r="D25" s="753">
        <f t="shared" si="0"/>
        <v>0.94662343548443317</v>
      </c>
      <c r="E25" s="699">
        <v>2868.3</v>
      </c>
      <c r="F25" s="691">
        <v>2725.2</v>
      </c>
      <c r="G25" s="748">
        <f t="shared" si="1"/>
        <v>0.95010982114841536</v>
      </c>
      <c r="H25" s="749">
        <f t="shared" si="6"/>
        <v>10</v>
      </c>
      <c r="I25" s="691">
        <v>37</v>
      </c>
      <c r="J25" s="699">
        <v>13.4</v>
      </c>
      <c r="K25" s="747">
        <f t="shared" si="3"/>
        <v>0.36216216216216218</v>
      </c>
      <c r="L25" s="699">
        <v>90</v>
      </c>
      <c r="M25" s="691">
        <v>70</v>
      </c>
      <c r="N25" s="753">
        <f t="shared" si="4"/>
        <v>0.77777777777777779</v>
      </c>
      <c r="O25" s="691">
        <f t="shared" si="5"/>
        <v>56.6</v>
      </c>
    </row>
    <row r="26" spans="1:15" s="10" customFormat="1" ht="16.5" customHeight="1" x14ac:dyDescent="0.25">
      <c r="A26" s="754" t="s">
        <v>69</v>
      </c>
      <c r="B26" s="691">
        <v>7659.4</v>
      </c>
      <c r="C26" s="699">
        <v>6836.3</v>
      </c>
      <c r="D26" s="753">
        <f t="shared" si="0"/>
        <v>0.89253727446014053</v>
      </c>
      <c r="E26" s="699">
        <v>7659.4</v>
      </c>
      <c r="F26" s="691">
        <v>6851.3</v>
      </c>
      <c r="G26" s="748">
        <f t="shared" si="1"/>
        <v>0.8944956524009714</v>
      </c>
      <c r="H26" s="749">
        <f t="shared" si="6"/>
        <v>15</v>
      </c>
      <c r="I26" s="691">
        <v>26.7</v>
      </c>
      <c r="J26" s="699">
        <v>26.7</v>
      </c>
      <c r="K26" s="747">
        <f t="shared" si="3"/>
        <v>1</v>
      </c>
      <c r="L26" s="699">
        <v>208.2</v>
      </c>
      <c r="M26" s="691">
        <v>208.2</v>
      </c>
      <c r="N26" s="753">
        <f t="shared" si="4"/>
        <v>1</v>
      </c>
      <c r="O26" s="691">
        <f t="shared" si="5"/>
        <v>181.5</v>
      </c>
    </row>
    <row r="27" spans="1:15" s="10" customFormat="1" ht="16.5" customHeight="1" x14ac:dyDescent="0.25">
      <c r="A27" s="754" t="s">
        <v>70</v>
      </c>
      <c r="B27" s="691">
        <v>3788.4</v>
      </c>
      <c r="C27" s="699">
        <v>3045.3</v>
      </c>
      <c r="D27" s="753">
        <f t="shared" si="0"/>
        <v>0.80384859043395629</v>
      </c>
      <c r="E27" s="699">
        <v>3788.4</v>
      </c>
      <c r="F27" s="691">
        <v>3365.2</v>
      </c>
      <c r="G27" s="748">
        <f t="shared" si="1"/>
        <v>0.8882905712174004</v>
      </c>
      <c r="H27" s="749">
        <f t="shared" si="6"/>
        <v>319.89999999999964</v>
      </c>
      <c r="I27" s="691">
        <v>54.3</v>
      </c>
      <c r="J27" s="699">
        <v>54.3</v>
      </c>
      <c r="K27" s="747">
        <f t="shared" si="3"/>
        <v>1</v>
      </c>
      <c r="L27" s="699">
        <v>156.30000000000001</v>
      </c>
      <c r="M27" s="691">
        <v>156.30000000000001</v>
      </c>
      <c r="N27" s="753">
        <f t="shared" si="4"/>
        <v>1</v>
      </c>
      <c r="O27" s="691">
        <f>M27-J27</f>
        <v>102.00000000000001</v>
      </c>
    </row>
    <row r="28" spans="1:15" s="10" customFormat="1" ht="16.5" customHeight="1" x14ac:dyDescent="0.25">
      <c r="A28" s="754" t="s">
        <v>71</v>
      </c>
      <c r="B28" s="691">
        <v>3607.3</v>
      </c>
      <c r="C28" s="699">
        <v>3832.7</v>
      </c>
      <c r="D28" s="753">
        <f t="shared" si="0"/>
        <v>1.0624844066199095</v>
      </c>
      <c r="E28" s="699">
        <v>3607.3</v>
      </c>
      <c r="F28" s="691">
        <v>3889.9</v>
      </c>
      <c r="G28" s="748">
        <f t="shared" si="1"/>
        <v>1.0783411415740305</v>
      </c>
      <c r="H28" s="749">
        <f t="shared" si="6"/>
        <v>57.200000000000273</v>
      </c>
      <c r="I28" s="691">
        <v>29.3</v>
      </c>
      <c r="J28" s="699">
        <v>29.3</v>
      </c>
      <c r="K28" s="747">
        <f t="shared" si="3"/>
        <v>1</v>
      </c>
      <c r="L28" s="699">
        <v>49.3</v>
      </c>
      <c r="M28" s="691">
        <v>49.3</v>
      </c>
      <c r="N28" s="753">
        <f t="shared" si="4"/>
        <v>1</v>
      </c>
      <c r="O28" s="691">
        <f t="shared" si="5"/>
        <v>19.999999999999996</v>
      </c>
    </row>
    <row r="29" spans="1:15" s="10" customFormat="1" ht="16.5" customHeight="1" x14ac:dyDescent="0.25">
      <c r="A29" s="754" t="s">
        <v>72</v>
      </c>
      <c r="B29" s="691">
        <v>3171.8</v>
      </c>
      <c r="C29" s="699">
        <v>2942.4</v>
      </c>
      <c r="D29" s="753">
        <f>C29/B29</f>
        <v>0.92767513714609995</v>
      </c>
      <c r="E29" s="699">
        <v>3171.8</v>
      </c>
      <c r="F29" s="691">
        <v>2986.7</v>
      </c>
      <c r="G29" s="748">
        <f>F29/E29</f>
        <v>0.94164196985938575</v>
      </c>
      <c r="H29" s="749">
        <f>F29-C29</f>
        <v>44.299999999999727</v>
      </c>
      <c r="I29" s="691">
        <v>325.89999999999998</v>
      </c>
      <c r="J29" s="699">
        <v>325.89999999999998</v>
      </c>
      <c r="K29" s="747">
        <f>J29/I29</f>
        <v>1</v>
      </c>
      <c r="L29" s="699">
        <v>458.3</v>
      </c>
      <c r="M29" s="691">
        <v>458.3</v>
      </c>
      <c r="N29" s="753">
        <f>M29/L29</f>
        <v>1</v>
      </c>
      <c r="O29" s="691">
        <f>M29-J29</f>
        <v>132.40000000000003</v>
      </c>
    </row>
    <row r="30" spans="1:15" s="10" customFormat="1" ht="16.5" customHeight="1" x14ac:dyDescent="0.25">
      <c r="A30" s="754" t="s">
        <v>527</v>
      </c>
      <c r="B30" s="691">
        <v>5979.4</v>
      </c>
      <c r="C30" s="699">
        <v>6281.9</v>
      </c>
      <c r="D30" s="753">
        <f t="shared" si="0"/>
        <v>1.050590360236813</v>
      </c>
      <c r="E30" s="699">
        <v>5979.4</v>
      </c>
      <c r="F30" s="691">
        <v>6313.4</v>
      </c>
      <c r="G30" s="748">
        <f t="shared" si="1"/>
        <v>1.055858447335853</v>
      </c>
      <c r="H30" s="749">
        <f t="shared" si="6"/>
        <v>31.5</v>
      </c>
      <c r="I30" s="691">
        <v>107.5</v>
      </c>
      <c r="J30" s="699">
        <v>107.2</v>
      </c>
      <c r="K30" s="747">
        <f>J30/I30</f>
        <v>0.99720930232558147</v>
      </c>
      <c r="L30" s="699">
        <v>281</v>
      </c>
      <c r="M30" s="691">
        <v>280.8</v>
      </c>
      <c r="N30" s="753">
        <f t="shared" si="4"/>
        <v>0.99928825622775808</v>
      </c>
      <c r="O30" s="691">
        <f t="shared" si="5"/>
        <v>173.60000000000002</v>
      </c>
    </row>
    <row r="31" spans="1:15" s="10" customFormat="1" ht="16.5" customHeight="1" thickBot="1" x14ac:dyDescent="0.3">
      <c r="A31" s="752" t="s">
        <v>74</v>
      </c>
      <c r="B31" s="755">
        <v>4442.8</v>
      </c>
      <c r="C31" s="764">
        <v>3903.6</v>
      </c>
      <c r="D31" s="757">
        <f t="shared" si="0"/>
        <v>0.87863509498514447</v>
      </c>
      <c r="E31" s="764">
        <v>4442.8</v>
      </c>
      <c r="F31" s="756">
        <v>3948.3</v>
      </c>
      <c r="G31" s="758">
        <f t="shared" si="1"/>
        <v>0.88869631763752588</v>
      </c>
      <c r="H31" s="765">
        <f t="shared" si="6"/>
        <v>44.700000000000273</v>
      </c>
      <c r="I31" s="755">
        <v>12.4</v>
      </c>
      <c r="J31" s="764">
        <v>12.4</v>
      </c>
      <c r="K31" s="747">
        <v>0.97599999999999998</v>
      </c>
      <c r="L31" s="764">
        <v>147.1</v>
      </c>
      <c r="M31" s="756">
        <v>147.1</v>
      </c>
      <c r="N31" s="753">
        <f t="shared" si="4"/>
        <v>1</v>
      </c>
      <c r="O31" s="756">
        <f t="shared" si="5"/>
        <v>134.69999999999999</v>
      </c>
    </row>
    <row r="32" spans="1:15" ht="28.2" customHeight="1" thickBot="1" x14ac:dyDescent="0.3">
      <c r="A32" s="332" t="s">
        <v>75</v>
      </c>
      <c r="B32" s="263">
        <f>SUM(B19:B31)</f>
        <v>52332.80000000001</v>
      </c>
      <c r="C32" s="263">
        <f>SUM(C19:C31)</f>
        <v>50118.1</v>
      </c>
      <c r="D32" s="337">
        <f t="shared" si="0"/>
        <v>0.95768046043781319</v>
      </c>
      <c r="E32" s="263">
        <f>SUM(E19:E31)</f>
        <v>52332.80000000001</v>
      </c>
      <c r="F32" s="263">
        <f>SUM(F19:F31)</f>
        <v>51238.9</v>
      </c>
      <c r="G32" s="334">
        <f>F32/E32</f>
        <v>0.97909723920753311</v>
      </c>
      <c r="H32" s="335">
        <f>SUM(H19:H31)</f>
        <v>1120.8000000000011</v>
      </c>
      <c r="I32" s="338">
        <f>SUM(I19:I31)</f>
        <v>865.69999999999993</v>
      </c>
      <c r="J32" s="263">
        <f>SUM(J19:J31)</f>
        <v>735</v>
      </c>
      <c r="K32" s="337">
        <f>J32/I32</f>
        <v>0.8490239112856649</v>
      </c>
      <c r="L32" s="263">
        <f>SUM(L19:L31)</f>
        <v>2174.5</v>
      </c>
      <c r="M32" s="263">
        <f>SUM(M19:M31)</f>
        <v>2153.9999999999995</v>
      </c>
      <c r="N32" s="334">
        <f>M32/L32</f>
        <v>0.99057254541273831</v>
      </c>
      <c r="O32" s="263">
        <f>SUM(O19:O31)</f>
        <v>1419.0000000000002</v>
      </c>
    </row>
    <row r="33" spans="1:15" s="12" customFormat="1" ht="22.5" customHeight="1" x14ac:dyDescent="0.25">
      <c r="A33" s="770" t="s">
        <v>76</v>
      </c>
      <c r="B33" s="750">
        <v>68057.899999999994</v>
      </c>
      <c r="C33" s="750">
        <v>62282.2</v>
      </c>
      <c r="D33" s="751">
        <f>C33/B33</f>
        <v>0.9151354949241749</v>
      </c>
      <c r="E33" s="750">
        <v>68057.899999999994</v>
      </c>
      <c r="F33" s="750">
        <v>69380.2</v>
      </c>
      <c r="G33" s="771">
        <f>F33/E33</f>
        <v>1.0194290449749406</v>
      </c>
      <c r="H33" s="763">
        <f t="shared" si="6"/>
        <v>7098</v>
      </c>
      <c r="I33" s="750">
        <v>0</v>
      </c>
      <c r="J33" s="750">
        <v>0</v>
      </c>
      <c r="K33" s="772">
        <v>0</v>
      </c>
      <c r="L33" s="750">
        <v>170</v>
      </c>
      <c r="M33" s="773">
        <v>44</v>
      </c>
      <c r="N33" s="751">
        <f>M33/L33</f>
        <v>0.25882352941176473</v>
      </c>
      <c r="O33" s="774">
        <f>M33-J33</f>
        <v>44</v>
      </c>
    </row>
    <row r="34" spans="1:15" ht="28.2" customHeight="1" thickBot="1" x14ac:dyDescent="0.3">
      <c r="A34" s="766" t="s">
        <v>279</v>
      </c>
      <c r="B34" s="767">
        <f>B18+B32+B33</f>
        <v>292344.09999999998</v>
      </c>
      <c r="C34" s="767">
        <f>C18+C32+C33</f>
        <v>268321.90000000002</v>
      </c>
      <c r="D34" s="777">
        <f>C34/B34</f>
        <v>0.91782902408497402</v>
      </c>
      <c r="E34" s="767">
        <f>E18+E32+E33</f>
        <v>292344.09999999998</v>
      </c>
      <c r="F34" s="767">
        <f>F18+F32+F33</f>
        <v>277432.09999999998</v>
      </c>
      <c r="G34" s="768">
        <f>F34/E34</f>
        <v>0.94899161638630636</v>
      </c>
      <c r="H34" s="776">
        <f>H18+H32+H33</f>
        <v>9110.1999999999989</v>
      </c>
      <c r="I34" s="775">
        <f>I18+I32+I33</f>
        <v>9131.4000000000015</v>
      </c>
      <c r="J34" s="767">
        <f>J18+J32+J33</f>
        <v>7343</v>
      </c>
      <c r="K34" s="769">
        <v>0</v>
      </c>
      <c r="L34" s="767">
        <f>L18+L32+L33</f>
        <v>14465.5</v>
      </c>
      <c r="M34" s="767">
        <f>M18+M32+M33</f>
        <v>13347.1</v>
      </c>
      <c r="N34" s="769">
        <f>M34/L34</f>
        <v>0.92268500915972484</v>
      </c>
      <c r="O34" s="767">
        <f>O18+O32+O33</f>
        <v>6004.1</v>
      </c>
    </row>
    <row r="35" spans="1:15" ht="24" customHeight="1" x14ac:dyDescent="0.25">
      <c r="A35" s="1124"/>
      <c r="B35" s="1125"/>
      <c r="C35" s="1125"/>
      <c r="D35" s="1125"/>
      <c r="E35" s="1125"/>
      <c r="F35" s="1125"/>
      <c r="G35" s="1125"/>
      <c r="H35" s="1125"/>
      <c r="I35" s="13"/>
      <c r="J35" s="13"/>
      <c r="K35" s="2"/>
      <c r="L35" s="1"/>
      <c r="M35" s="1"/>
      <c r="N35" s="1"/>
      <c r="O35" s="1"/>
    </row>
    <row r="36" spans="1:15" ht="17.25" customHeight="1" x14ac:dyDescent="0.25">
      <c r="A36" s="1126"/>
      <c r="B36" s="1127"/>
      <c r="C36" s="1127"/>
      <c r="D36" s="1127"/>
      <c r="E36" s="1127"/>
      <c r="F36" s="1127"/>
      <c r="G36" s="1127"/>
      <c r="H36" s="1127"/>
      <c r="I36" s="1127"/>
      <c r="J36" s="1127"/>
      <c r="K36" s="1127"/>
      <c r="L36" s="1127"/>
      <c r="M36" s="1127"/>
      <c r="N36" s="1127"/>
      <c r="O36" s="1127"/>
    </row>
    <row r="37" spans="1:15" ht="18" customHeight="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</sheetData>
  <mergeCells count="12">
    <mergeCell ref="A1:N1"/>
    <mergeCell ref="B2:H2"/>
    <mergeCell ref="I2:O2"/>
    <mergeCell ref="H3:H4"/>
    <mergeCell ref="I3:K3"/>
    <mergeCell ref="L3:N3"/>
    <mergeCell ref="O3:O4"/>
    <mergeCell ref="A35:H35"/>
    <mergeCell ref="A36:O36"/>
    <mergeCell ref="A2:A4"/>
    <mergeCell ref="B3:D3"/>
    <mergeCell ref="E3:G3"/>
  </mergeCells>
  <phoneticPr fontId="3" type="noConversion"/>
  <printOptions horizontalCentered="1"/>
  <pageMargins left="0.55118110236220474" right="0.55118110236220474" top="0.39370078740157483" bottom="0.39370078740157483" header="0" footer="0.19685039370078741"/>
  <pageSetup paperSize="9" scale="75" orientation="landscape" r:id="rId1"/>
  <headerFooter alignWithMargins="0">
    <oddFooter>&amp;L&amp;"Arial,Obyčejné"&amp;9Přehled o hospodaření za rok 2021</oddFooter>
  </headerFooter>
  <colBreaks count="1" manualBreakCount="1">
    <brk id="15" max="34" man="1"/>
  </colBreaks>
  <ignoredErrors>
    <ignoredError sqref="D18 H18 K18 O18 D32 G32:H32 K32 N32:O32 D34 G34 N3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fitToPage="1"/>
  </sheetPr>
  <dimension ref="A1:IS44"/>
  <sheetViews>
    <sheetView view="pageBreakPreview" zoomScale="80" zoomScaleNormal="90" zoomScaleSheetLayoutView="80" workbookViewId="0">
      <pane ySplit="4" topLeftCell="A17" activePane="bottomLeft" state="frozen"/>
      <selection activeCell="G15" sqref="G15"/>
      <selection pane="bottomLeft" activeCell="K34" sqref="K34"/>
    </sheetView>
  </sheetViews>
  <sheetFormatPr defaultColWidth="9.21875" defaultRowHeight="13.2" x14ac:dyDescent="0.25"/>
  <cols>
    <col min="1" max="1" width="27.77734375" style="6" customWidth="1"/>
    <col min="2" max="6" width="15.21875" style="6" customWidth="1"/>
    <col min="7" max="7" width="9.21875" style="6"/>
    <col min="8" max="8" width="13.21875" style="6" bestFit="1" customWidth="1"/>
    <col min="9" max="16384" width="9.21875" style="6"/>
  </cols>
  <sheetData>
    <row r="1" spans="1:7" ht="80.55" customHeight="1" thickBot="1" x14ac:dyDescent="0.3">
      <c r="A1" s="1147" t="s">
        <v>523</v>
      </c>
      <c r="B1" s="1147"/>
      <c r="C1" s="1147"/>
      <c r="D1" s="1147"/>
      <c r="E1" s="1147"/>
      <c r="F1" s="248" t="s">
        <v>379</v>
      </c>
      <c r="G1" s="110"/>
    </row>
    <row r="2" spans="1:7" ht="21.6" customHeight="1" x14ac:dyDescent="0.25">
      <c r="A2" s="1148" t="s">
        <v>273</v>
      </c>
      <c r="B2" s="1144" t="s">
        <v>274</v>
      </c>
      <c r="C2" s="1151"/>
      <c r="D2" s="1151"/>
      <c r="E2" s="1144" t="s">
        <v>275</v>
      </c>
      <c r="F2" s="1145"/>
      <c r="G2" s="31"/>
    </row>
    <row r="3" spans="1:7" ht="21.6" customHeight="1" x14ac:dyDescent="0.25">
      <c r="A3" s="1149"/>
      <c r="B3" s="1152" t="s">
        <v>46</v>
      </c>
      <c r="C3" s="1152" t="s">
        <v>276</v>
      </c>
      <c r="D3" s="1152"/>
      <c r="E3" s="1152" t="s">
        <v>229</v>
      </c>
      <c r="F3" s="1155" t="s">
        <v>162</v>
      </c>
    </row>
    <row r="4" spans="1:7" ht="21.6" customHeight="1" thickBot="1" x14ac:dyDescent="0.3">
      <c r="A4" s="1150"/>
      <c r="B4" s="1153"/>
      <c r="C4" s="339" t="s">
        <v>277</v>
      </c>
      <c r="D4" s="339" t="s">
        <v>278</v>
      </c>
      <c r="E4" s="1154"/>
      <c r="F4" s="1156"/>
    </row>
    <row r="5" spans="1:7" ht="21" customHeight="1" x14ac:dyDescent="0.25">
      <c r="A5" s="822" t="s">
        <v>51</v>
      </c>
      <c r="B5" s="595">
        <f>C5+D5</f>
        <v>282257.09999999998</v>
      </c>
      <c r="C5" s="173">
        <v>150000</v>
      </c>
      <c r="D5" s="128">
        <v>132257.1</v>
      </c>
      <c r="E5" s="125">
        <v>42711.32</v>
      </c>
      <c r="F5" s="128">
        <v>0</v>
      </c>
    </row>
    <row r="6" spans="1:7" ht="21" customHeight="1" x14ac:dyDescent="0.25">
      <c r="A6" s="823" t="s">
        <v>163</v>
      </c>
      <c r="B6" s="174">
        <f t="shared" ref="B6:B17" si="0">C6+D6</f>
        <v>841753.81</v>
      </c>
      <c r="C6" s="824">
        <v>0</v>
      </c>
      <c r="D6" s="127">
        <v>841753.81</v>
      </c>
      <c r="E6" s="126">
        <v>85093.54</v>
      </c>
      <c r="F6" s="127">
        <v>0</v>
      </c>
    </row>
    <row r="7" spans="1:7" ht="21" customHeight="1" x14ac:dyDescent="0.25">
      <c r="A7" s="823" t="s">
        <v>52</v>
      </c>
      <c r="B7" s="174">
        <f t="shared" si="0"/>
        <v>245270.18</v>
      </c>
      <c r="C7" s="824">
        <v>100000</v>
      </c>
      <c r="D7" s="127">
        <v>145270.18</v>
      </c>
      <c r="E7" s="126">
        <v>2831</v>
      </c>
      <c r="F7" s="127">
        <v>0</v>
      </c>
    </row>
    <row r="8" spans="1:7" ht="21" customHeight="1" x14ac:dyDescent="0.25">
      <c r="A8" s="823" t="s">
        <v>53</v>
      </c>
      <c r="B8" s="174">
        <f t="shared" si="0"/>
        <v>362965.38</v>
      </c>
      <c r="C8" s="824">
        <v>145000</v>
      </c>
      <c r="D8" s="127">
        <v>217965.38</v>
      </c>
      <c r="E8" s="115">
        <v>2717.14</v>
      </c>
      <c r="F8" s="127">
        <v>0</v>
      </c>
    </row>
    <row r="9" spans="1:7" ht="21" customHeight="1" x14ac:dyDescent="0.25">
      <c r="A9" s="823" t="s">
        <v>164</v>
      </c>
      <c r="B9" s="174">
        <f t="shared" si="0"/>
        <v>238490.78</v>
      </c>
      <c r="C9" s="824">
        <v>0</v>
      </c>
      <c r="D9" s="127">
        <v>238490.78</v>
      </c>
      <c r="E9" s="115">
        <v>79941.42</v>
      </c>
      <c r="F9" s="127">
        <v>0</v>
      </c>
    </row>
    <row r="10" spans="1:7" ht="21" customHeight="1" x14ac:dyDescent="0.25">
      <c r="A10" s="823" t="s">
        <v>54</v>
      </c>
      <c r="B10" s="174">
        <f t="shared" si="0"/>
        <v>185988.45</v>
      </c>
      <c r="C10" s="824">
        <v>0</v>
      </c>
      <c r="D10" s="127">
        <v>185988.45</v>
      </c>
      <c r="E10" s="126">
        <v>59832.37</v>
      </c>
      <c r="F10" s="127">
        <v>0</v>
      </c>
    </row>
    <row r="11" spans="1:7" ht="21" customHeight="1" x14ac:dyDescent="0.25">
      <c r="A11" s="823" t="s">
        <v>254</v>
      </c>
      <c r="B11" s="174">
        <f t="shared" si="0"/>
        <v>186339.7</v>
      </c>
      <c r="C11" s="824">
        <v>0</v>
      </c>
      <c r="D11" s="127">
        <v>186339.7</v>
      </c>
      <c r="E11" s="115">
        <v>810</v>
      </c>
      <c r="F11" s="127">
        <v>0</v>
      </c>
    </row>
    <row r="12" spans="1:7" ht="21" customHeight="1" x14ac:dyDescent="0.25">
      <c r="A12" s="823" t="s">
        <v>55</v>
      </c>
      <c r="B12" s="174">
        <f t="shared" si="0"/>
        <v>131409.60000000001</v>
      </c>
      <c r="C12" s="824">
        <v>0</v>
      </c>
      <c r="D12" s="127">
        <v>131409.60000000001</v>
      </c>
      <c r="E12" s="126">
        <v>4901</v>
      </c>
      <c r="F12" s="127">
        <v>0</v>
      </c>
    </row>
    <row r="13" spans="1:7" ht="21" customHeight="1" x14ac:dyDescent="0.25">
      <c r="A13" s="823" t="s">
        <v>56</v>
      </c>
      <c r="B13" s="174">
        <f t="shared" si="0"/>
        <v>181497.35</v>
      </c>
      <c r="C13" s="824">
        <v>30000</v>
      </c>
      <c r="D13" s="127">
        <v>151497.35</v>
      </c>
      <c r="E13" s="115">
        <v>270827</v>
      </c>
      <c r="F13" s="127">
        <v>0</v>
      </c>
    </row>
    <row r="14" spans="1:7" ht="21" customHeight="1" x14ac:dyDescent="0.25">
      <c r="A14" s="823" t="s">
        <v>57</v>
      </c>
      <c r="B14" s="174">
        <f t="shared" si="0"/>
        <v>248805</v>
      </c>
      <c r="C14" s="824">
        <v>49700</v>
      </c>
      <c r="D14" s="127">
        <v>199105</v>
      </c>
      <c r="E14" s="126">
        <v>18452.36</v>
      </c>
      <c r="F14" s="127">
        <v>0</v>
      </c>
    </row>
    <row r="15" spans="1:7" ht="21" customHeight="1" x14ac:dyDescent="0.25">
      <c r="A15" s="823" t="s">
        <v>58</v>
      </c>
      <c r="B15" s="174">
        <f t="shared" si="0"/>
        <v>412926.41</v>
      </c>
      <c r="C15" s="824">
        <v>0</v>
      </c>
      <c r="D15" s="127">
        <v>412926.41</v>
      </c>
      <c r="E15" s="115">
        <v>81001</v>
      </c>
      <c r="F15" s="127">
        <v>0</v>
      </c>
    </row>
    <row r="16" spans="1:7" ht="21" customHeight="1" x14ac:dyDescent="0.25">
      <c r="A16" s="823" t="s">
        <v>59</v>
      </c>
      <c r="B16" s="174">
        <f t="shared" si="0"/>
        <v>217238.39999999999</v>
      </c>
      <c r="C16" s="824">
        <v>108600</v>
      </c>
      <c r="D16" s="127">
        <v>108638.39999999999</v>
      </c>
      <c r="E16" s="115">
        <v>147032</v>
      </c>
      <c r="F16" s="127">
        <v>0</v>
      </c>
    </row>
    <row r="17" spans="1:253" ht="21" customHeight="1" thickBot="1" x14ac:dyDescent="0.3">
      <c r="A17" s="825" t="s">
        <v>60</v>
      </c>
      <c r="B17" s="809">
        <f t="shared" si="0"/>
        <v>1006186.77</v>
      </c>
      <c r="C17" s="810">
        <v>300000</v>
      </c>
      <c r="D17" s="811">
        <v>706186.77</v>
      </c>
      <c r="E17" s="812">
        <v>95228.38</v>
      </c>
      <c r="F17" s="811">
        <v>0</v>
      </c>
    </row>
    <row r="18" spans="1:253" ht="37.950000000000003" customHeight="1" thickBot="1" x14ac:dyDescent="0.3">
      <c r="A18" s="826" t="s">
        <v>61</v>
      </c>
      <c r="B18" s="813">
        <f t="shared" ref="B18" si="1">C18+D18</f>
        <v>4541128.93</v>
      </c>
      <c r="C18" s="814">
        <f>SUM(C5:C17)</f>
        <v>883300</v>
      </c>
      <c r="D18" s="815">
        <f>SUM(D5:D17)</f>
        <v>3657828.93</v>
      </c>
      <c r="E18" s="816">
        <f>SUM(E5:E17)</f>
        <v>891378.53</v>
      </c>
      <c r="F18" s="815">
        <f>SUM(F5:F17)</f>
        <v>0</v>
      </c>
      <c r="H18" s="111"/>
      <c r="I18" s="111"/>
    </row>
    <row r="19" spans="1:253" ht="21" customHeight="1" x14ac:dyDescent="0.25">
      <c r="A19" s="822" t="s">
        <v>62</v>
      </c>
      <c r="B19" s="595">
        <f>C19+D19</f>
        <v>93824</v>
      </c>
      <c r="C19" s="173">
        <v>18764</v>
      </c>
      <c r="D19" s="128">
        <v>75060</v>
      </c>
      <c r="E19" s="125">
        <v>11600</v>
      </c>
      <c r="F19" s="128">
        <v>0</v>
      </c>
      <c r="G19" s="112"/>
      <c r="H19" s="113"/>
      <c r="I19" s="114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2"/>
      <c r="IP19" s="112"/>
      <c r="IQ19" s="112"/>
      <c r="IR19" s="112"/>
      <c r="IS19" s="112"/>
    </row>
    <row r="20" spans="1:253" ht="21" customHeight="1" x14ac:dyDescent="0.25">
      <c r="A20" s="823" t="s">
        <v>63</v>
      </c>
      <c r="B20" s="174">
        <f t="shared" ref="B20:B31" si="2">C20+D20</f>
        <v>171022</v>
      </c>
      <c r="C20" s="824">
        <v>10000</v>
      </c>
      <c r="D20" s="127">
        <v>161022</v>
      </c>
      <c r="E20" s="115">
        <v>10000</v>
      </c>
      <c r="F20" s="127">
        <v>0</v>
      </c>
      <c r="H20" s="111"/>
      <c r="I20" s="111"/>
    </row>
    <row r="21" spans="1:253" ht="21" customHeight="1" x14ac:dyDescent="0.25">
      <c r="A21" s="823" t="s">
        <v>64</v>
      </c>
      <c r="B21" s="174">
        <f t="shared" si="2"/>
        <v>53038.67</v>
      </c>
      <c r="C21" s="824">
        <v>42430</v>
      </c>
      <c r="D21" s="127">
        <v>10608.67</v>
      </c>
      <c r="E21" s="115">
        <v>5000</v>
      </c>
      <c r="F21" s="127">
        <v>0</v>
      </c>
      <c r="H21" s="111"/>
      <c r="I21" s="111"/>
    </row>
    <row r="22" spans="1:253" ht="21" customHeight="1" x14ac:dyDescent="0.25">
      <c r="A22" s="823" t="s">
        <v>65</v>
      </c>
      <c r="B22" s="174">
        <f t="shared" si="2"/>
        <v>94683.45</v>
      </c>
      <c r="C22" s="824">
        <v>18936</v>
      </c>
      <c r="D22" s="127">
        <v>75747.45</v>
      </c>
      <c r="E22" s="126">
        <v>474448.83</v>
      </c>
      <c r="F22" s="127">
        <v>8</v>
      </c>
      <c r="H22" s="111"/>
      <c r="I22" s="111"/>
    </row>
    <row r="23" spans="1:253" ht="21" customHeight="1" x14ac:dyDescent="0.25">
      <c r="A23" s="823" t="s">
        <v>66</v>
      </c>
      <c r="B23" s="174">
        <f t="shared" si="2"/>
        <v>141307</v>
      </c>
      <c r="C23" s="824">
        <v>0</v>
      </c>
      <c r="D23" s="127">
        <v>141307</v>
      </c>
      <c r="E23" s="115">
        <v>10864</v>
      </c>
      <c r="F23" s="127">
        <v>0</v>
      </c>
      <c r="H23" s="111"/>
      <c r="I23" s="111"/>
    </row>
    <row r="24" spans="1:253" ht="21" customHeight="1" x14ac:dyDescent="0.25">
      <c r="A24" s="823" t="s">
        <v>67</v>
      </c>
      <c r="B24" s="174">
        <f t="shared" si="2"/>
        <v>64371.98</v>
      </c>
      <c r="C24" s="824">
        <v>0</v>
      </c>
      <c r="D24" s="127">
        <v>64371.98</v>
      </c>
      <c r="E24" s="115">
        <v>86196.44</v>
      </c>
      <c r="F24" s="127">
        <v>0</v>
      </c>
      <c r="H24" s="111"/>
      <c r="I24" s="111"/>
    </row>
    <row r="25" spans="1:253" ht="21" customHeight="1" x14ac:dyDescent="0.25">
      <c r="A25" s="823" t="s">
        <v>68</v>
      </c>
      <c r="B25" s="174">
        <f t="shared" si="2"/>
        <v>56626</v>
      </c>
      <c r="C25" s="824">
        <v>2626</v>
      </c>
      <c r="D25" s="127">
        <v>54000</v>
      </c>
      <c r="E25" s="115">
        <v>10050</v>
      </c>
      <c r="F25" s="127">
        <v>0</v>
      </c>
      <c r="H25" s="111"/>
      <c r="I25" s="111"/>
    </row>
    <row r="26" spans="1:253" ht="21" customHeight="1" x14ac:dyDescent="0.25">
      <c r="A26" s="823" t="s">
        <v>69</v>
      </c>
      <c r="B26" s="174">
        <f t="shared" si="2"/>
        <v>181530</v>
      </c>
      <c r="C26" s="824">
        <v>50000</v>
      </c>
      <c r="D26" s="127">
        <v>131530</v>
      </c>
      <c r="E26" s="115">
        <v>15000</v>
      </c>
      <c r="F26" s="127">
        <v>0</v>
      </c>
      <c r="H26" s="111"/>
      <c r="I26" s="111"/>
    </row>
    <row r="27" spans="1:253" ht="21" customHeight="1" x14ac:dyDescent="0.25">
      <c r="A27" s="823" t="s">
        <v>70</v>
      </c>
      <c r="B27" s="174">
        <f t="shared" si="2"/>
        <v>101937.34</v>
      </c>
      <c r="C27" s="824">
        <v>20387.46</v>
      </c>
      <c r="D27" s="127">
        <v>81549.88</v>
      </c>
      <c r="E27" s="115">
        <v>319925</v>
      </c>
      <c r="F27" s="127">
        <v>0</v>
      </c>
      <c r="H27" s="111"/>
      <c r="I27" s="111"/>
    </row>
    <row r="28" spans="1:253" ht="21" customHeight="1" x14ac:dyDescent="0.25">
      <c r="A28" s="823" t="s">
        <v>71</v>
      </c>
      <c r="B28" s="174">
        <f t="shared" si="2"/>
        <v>19975</v>
      </c>
      <c r="C28" s="824">
        <v>0</v>
      </c>
      <c r="D28" s="127">
        <v>19975</v>
      </c>
      <c r="E28" s="115">
        <v>57257.06</v>
      </c>
      <c r="F28" s="127">
        <v>0</v>
      </c>
      <c r="H28" s="111"/>
      <c r="I28" s="111"/>
    </row>
    <row r="29" spans="1:253" ht="21" customHeight="1" x14ac:dyDescent="0.25">
      <c r="A29" s="823" t="s">
        <v>72</v>
      </c>
      <c r="B29" s="174">
        <f t="shared" si="2"/>
        <v>132427</v>
      </c>
      <c r="C29" s="824">
        <v>50000</v>
      </c>
      <c r="D29" s="127">
        <v>82427</v>
      </c>
      <c r="E29" s="115">
        <v>44216</v>
      </c>
      <c r="F29" s="127">
        <v>0</v>
      </c>
      <c r="H29" s="111"/>
      <c r="I29" s="111"/>
    </row>
    <row r="30" spans="1:253" ht="21" customHeight="1" x14ac:dyDescent="0.25">
      <c r="A30" s="823" t="s">
        <v>73</v>
      </c>
      <c r="B30" s="174">
        <f t="shared" si="2"/>
        <v>173603</v>
      </c>
      <c r="C30" s="824">
        <v>20000</v>
      </c>
      <c r="D30" s="127">
        <v>153603</v>
      </c>
      <c r="E30" s="115">
        <v>31457.5</v>
      </c>
      <c r="F30" s="127">
        <v>6</v>
      </c>
      <c r="H30" s="111"/>
      <c r="I30" s="111"/>
    </row>
    <row r="31" spans="1:253" ht="21" customHeight="1" thickBot="1" x14ac:dyDescent="0.3">
      <c r="A31" s="825" t="s">
        <v>74</v>
      </c>
      <c r="B31" s="809">
        <f t="shared" si="2"/>
        <v>134685</v>
      </c>
      <c r="C31" s="810">
        <v>26937</v>
      </c>
      <c r="D31" s="811">
        <v>107748</v>
      </c>
      <c r="E31" s="817">
        <v>44782.01</v>
      </c>
      <c r="F31" s="811">
        <v>0</v>
      </c>
      <c r="H31" s="111"/>
      <c r="I31" s="111"/>
    </row>
    <row r="32" spans="1:253" ht="39" customHeight="1" thickBot="1" x14ac:dyDescent="0.3">
      <c r="A32" s="826" t="s">
        <v>75</v>
      </c>
      <c r="B32" s="813">
        <f>SUM(B19:B31)</f>
        <v>1419030.44</v>
      </c>
      <c r="C32" s="814">
        <f>SUM(C19:C31)</f>
        <v>260080.46</v>
      </c>
      <c r="D32" s="815">
        <f>SUM(D19:D31)</f>
        <v>1158949.98</v>
      </c>
      <c r="E32" s="816">
        <f>SUM(E19:E31)</f>
        <v>1120796.8400000001</v>
      </c>
      <c r="F32" s="815">
        <f>SUM(F19:F31)</f>
        <v>14</v>
      </c>
      <c r="H32" s="111"/>
      <c r="I32" s="111"/>
    </row>
    <row r="33" spans="1:253" ht="21.6" customHeight="1" thickBot="1" x14ac:dyDescent="0.3">
      <c r="A33" s="827" t="s">
        <v>76</v>
      </c>
      <c r="B33" s="818">
        <f>C33+D33</f>
        <v>43950</v>
      </c>
      <c r="C33" s="819">
        <v>0</v>
      </c>
      <c r="D33" s="820">
        <v>43950</v>
      </c>
      <c r="E33" s="821">
        <v>7097955.7699999996</v>
      </c>
      <c r="F33" s="820">
        <v>0</v>
      </c>
      <c r="H33" s="111"/>
      <c r="I33" s="111"/>
    </row>
    <row r="34" spans="1:253" ht="46.95" customHeight="1" thickBot="1" x14ac:dyDescent="0.3">
      <c r="A34" s="828" t="s">
        <v>279</v>
      </c>
      <c r="B34" s="829">
        <f>B18++B32+B33</f>
        <v>6004109.3699999992</v>
      </c>
      <c r="C34" s="830">
        <f t="shared" ref="C34:F34" si="3">C18++C32+C33</f>
        <v>1143380.46</v>
      </c>
      <c r="D34" s="830">
        <f t="shared" si="3"/>
        <v>4860728.91</v>
      </c>
      <c r="E34" s="830">
        <f t="shared" si="3"/>
        <v>9110131.1400000006</v>
      </c>
      <c r="F34" s="831">
        <f t="shared" si="3"/>
        <v>14</v>
      </c>
      <c r="H34" s="111"/>
      <c r="I34" s="111"/>
    </row>
    <row r="35" spans="1:253" ht="10.5" customHeight="1" x14ac:dyDescent="0.25">
      <c r="A35" s="1146"/>
      <c r="B35" s="1146"/>
      <c r="C35" s="1146"/>
      <c r="D35" s="1146"/>
      <c r="E35" s="1146"/>
      <c r="F35" s="1146"/>
      <c r="G35" s="1"/>
      <c r="H35" s="113"/>
      <c r="I35" s="11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ht="16.5" customHeight="1" x14ac:dyDescent="0.25">
      <c r="A36" s="255"/>
      <c r="B36" s="1142"/>
      <c r="C36" s="1143"/>
      <c r="D36" s="1143"/>
      <c r="E36" s="1143"/>
      <c r="F36" s="1143"/>
      <c r="H36" s="111"/>
      <c r="I36" s="111"/>
    </row>
    <row r="37" spans="1:253" x14ac:dyDescent="0.25">
      <c r="A37" s="255"/>
      <c r="B37" s="256"/>
      <c r="C37" s="256"/>
      <c r="D37" s="256"/>
      <c r="E37" s="256"/>
      <c r="F37" s="253"/>
      <c r="H37" s="111"/>
      <c r="I37" s="111"/>
    </row>
    <row r="38" spans="1:253" x14ac:dyDescent="0.25">
      <c r="A38" s="258"/>
      <c r="B38" s="257"/>
      <c r="C38" s="257"/>
      <c r="D38" s="254"/>
      <c r="E38" s="254"/>
      <c r="H38" s="111"/>
      <c r="I38" s="111"/>
    </row>
    <row r="39" spans="1:253" x14ac:dyDescent="0.25">
      <c r="H39" s="111"/>
      <c r="I39" s="111"/>
    </row>
    <row r="40" spans="1:253" x14ac:dyDescent="0.25">
      <c r="H40" s="111"/>
      <c r="I40" s="111"/>
    </row>
    <row r="41" spans="1:253" x14ac:dyDescent="0.25">
      <c r="H41" s="111"/>
      <c r="I41" s="111"/>
    </row>
    <row r="42" spans="1:253" x14ac:dyDescent="0.25">
      <c r="H42" s="111"/>
      <c r="I42" s="111"/>
    </row>
    <row r="43" spans="1:253" x14ac:dyDescent="0.25">
      <c r="H43" s="111"/>
      <c r="I43" s="111"/>
    </row>
    <row r="44" spans="1:253" x14ac:dyDescent="0.25">
      <c r="H44" s="111"/>
      <c r="I44" s="111"/>
    </row>
  </sheetData>
  <mergeCells count="10">
    <mergeCell ref="B36:F36"/>
    <mergeCell ref="E2:F2"/>
    <mergeCell ref="A35:F35"/>
    <mergeCell ref="A1:E1"/>
    <mergeCell ref="A2:A4"/>
    <mergeCell ref="B2:D2"/>
    <mergeCell ref="B3:B4"/>
    <mergeCell ref="C3:D3"/>
    <mergeCell ref="E3:E4"/>
    <mergeCell ref="F3:F4"/>
  </mergeCells>
  <printOptions horizontalCentered="1"/>
  <pageMargins left="0.55118110236220474" right="0.55118110236220474" top="0.59055118110236227" bottom="0.47244094488188981" header="0" footer="0.19685039370078741"/>
  <pageSetup paperSize="9" scale="88" orientation="portrait" r:id="rId1"/>
  <headerFooter alignWithMargins="0">
    <oddFooter>&amp;L&amp;"Arial,Obyčejné"&amp;9Přehled o hospodaření za rok 2021</oddFooter>
  </headerFooter>
  <ignoredErrors>
    <ignoredError sqref="B3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E18"/>
  <sheetViews>
    <sheetView view="pageBreakPreview" zoomScale="80" zoomScaleNormal="100" zoomScaleSheetLayoutView="80" workbookViewId="0">
      <selection activeCell="K5" sqref="K5"/>
    </sheetView>
  </sheetViews>
  <sheetFormatPr defaultColWidth="9.21875" defaultRowHeight="13.2" x14ac:dyDescent="0.25"/>
  <cols>
    <col min="1" max="1" width="39" style="19" customWidth="1"/>
    <col min="2" max="4" width="14.77734375" style="19" customWidth="1"/>
    <col min="5" max="5" width="14" style="19" customWidth="1"/>
    <col min="6" max="16384" width="9.21875" style="19"/>
  </cols>
  <sheetData>
    <row r="1" spans="1:5" ht="93.6" customHeight="1" thickBot="1" x14ac:dyDescent="0.3">
      <c r="A1" s="895" t="s">
        <v>524</v>
      </c>
      <c r="B1" s="895"/>
      <c r="C1" s="895"/>
      <c r="D1" s="1157"/>
      <c r="E1" s="244" t="s">
        <v>613</v>
      </c>
    </row>
    <row r="2" spans="1:5" ht="29.55" customHeight="1" x14ac:dyDescent="0.25">
      <c r="A2" s="1158" t="s">
        <v>107</v>
      </c>
      <c r="B2" s="1161" t="s">
        <v>108</v>
      </c>
      <c r="C2" s="1162"/>
      <c r="D2" s="1162"/>
      <c r="E2" s="1163"/>
    </row>
    <row r="3" spans="1:5" ht="29.55" customHeight="1" x14ac:dyDescent="0.25">
      <c r="A3" s="1159"/>
      <c r="B3" s="1164" t="s">
        <v>109</v>
      </c>
      <c r="C3" s="1165"/>
      <c r="D3" s="1165"/>
      <c r="E3" s="1166"/>
    </row>
    <row r="4" spans="1:5" ht="63.6" customHeight="1" x14ac:dyDescent="0.25">
      <c r="A4" s="1160"/>
      <c r="B4" s="709" t="s">
        <v>280</v>
      </c>
      <c r="C4" s="710" t="s">
        <v>525</v>
      </c>
      <c r="D4" s="710" t="s">
        <v>526</v>
      </c>
      <c r="E4" s="711" t="s">
        <v>119</v>
      </c>
    </row>
    <row r="5" spans="1:5" ht="25.05" customHeight="1" x14ac:dyDescent="0.25">
      <c r="A5" s="712" t="s">
        <v>110</v>
      </c>
      <c r="B5" s="116">
        <v>150</v>
      </c>
      <c r="C5" s="117">
        <v>150</v>
      </c>
      <c r="D5" s="117">
        <v>12.9</v>
      </c>
      <c r="E5" s="713">
        <f>D5/C5</f>
        <v>8.6000000000000007E-2</v>
      </c>
    </row>
    <row r="6" spans="1:5" ht="25.05" customHeight="1" x14ac:dyDescent="0.25">
      <c r="A6" s="714">
        <v>501</v>
      </c>
      <c r="B6" s="118">
        <f>SUM(B5)</f>
        <v>150</v>
      </c>
      <c r="C6" s="119">
        <f>SUM(C5)</f>
        <v>150</v>
      </c>
      <c r="D6" s="119">
        <f>SUM(D5)</f>
        <v>12.9</v>
      </c>
      <c r="E6" s="715">
        <f t="shared" ref="E6:E14" si="0">D6/C6</f>
        <v>8.6000000000000007E-2</v>
      </c>
    </row>
    <row r="7" spans="1:5" ht="25.05" customHeight="1" x14ac:dyDescent="0.25">
      <c r="A7" s="716" t="s">
        <v>111</v>
      </c>
      <c r="B7" s="120">
        <v>18200</v>
      </c>
      <c r="C7" s="717">
        <v>17450</v>
      </c>
      <c r="D7" s="717">
        <v>16531.099999999999</v>
      </c>
      <c r="E7" s="718">
        <f t="shared" si="0"/>
        <v>0.94734097421203434</v>
      </c>
    </row>
    <row r="8" spans="1:5" ht="25.05" customHeight="1" x14ac:dyDescent="0.25">
      <c r="A8" s="719" t="s">
        <v>112</v>
      </c>
      <c r="B8" s="121">
        <v>1900</v>
      </c>
      <c r="C8" s="122">
        <v>2250</v>
      </c>
      <c r="D8" s="122">
        <v>2174.8000000000002</v>
      </c>
      <c r="E8" s="609">
        <f t="shared" si="0"/>
        <v>0.96657777777777787</v>
      </c>
    </row>
    <row r="9" spans="1:5" ht="25.05" customHeight="1" x14ac:dyDescent="0.25">
      <c r="A9" s="714">
        <v>502</v>
      </c>
      <c r="B9" s="118">
        <f>SUM(B7:B8)</f>
        <v>20100</v>
      </c>
      <c r="C9" s="119">
        <f>SUM(C7:C8)</f>
        <v>19700</v>
      </c>
      <c r="D9" s="119">
        <f>SUM(D7:D8)</f>
        <v>18705.899999999998</v>
      </c>
      <c r="E9" s="715">
        <f t="shared" si="0"/>
        <v>0.94953807106598975</v>
      </c>
    </row>
    <row r="10" spans="1:5" ht="25.05" customHeight="1" x14ac:dyDescent="0.25">
      <c r="A10" s="716" t="s">
        <v>113</v>
      </c>
      <c r="B10" s="120">
        <v>3500</v>
      </c>
      <c r="C10" s="717">
        <v>3600</v>
      </c>
      <c r="D10" s="717">
        <v>3534.6</v>
      </c>
      <c r="E10" s="718">
        <f t="shared" si="0"/>
        <v>0.98183333333333334</v>
      </c>
    </row>
    <row r="11" spans="1:5" ht="25.05" customHeight="1" x14ac:dyDescent="0.25">
      <c r="A11" s="720" t="s">
        <v>114</v>
      </c>
      <c r="B11" s="123">
        <v>1750</v>
      </c>
      <c r="C11" s="721">
        <v>1788.4</v>
      </c>
      <c r="D11" s="721">
        <v>1715.1</v>
      </c>
      <c r="E11" s="612">
        <f t="shared" si="0"/>
        <v>0.95901364348020568</v>
      </c>
    </row>
    <row r="12" spans="1:5" ht="25.05" customHeight="1" x14ac:dyDescent="0.25">
      <c r="A12" s="719" t="s">
        <v>115</v>
      </c>
      <c r="B12" s="121">
        <v>50</v>
      </c>
      <c r="C12" s="122">
        <v>50</v>
      </c>
      <c r="D12" s="122">
        <v>4.3</v>
      </c>
      <c r="E12" s="609">
        <f t="shared" si="0"/>
        <v>8.5999999999999993E-2</v>
      </c>
    </row>
    <row r="13" spans="1:5" ht="25.05" customHeight="1" thickBot="1" x14ac:dyDescent="0.3">
      <c r="A13" s="722">
        <v>503</v>
      </c>
      <c r="B13" s="723">
        <f>SUM(B10:B12)</f>
        <v>5300</v>
      </c>
      <c r="C13" s="724">
        <f>SUM(C10:C12)</f>
        <v>5438.4</v>
      </c>
      <c r="D13" s="724">
        <f>SUM(D10:D12)</f>
        <v>5254</v>
      </c>
      <c r="E13" s="725">
        <f t="shared" si="0"/>
        <v>0.96609296852015303</v>
      </c>
    </row>
    <row r="14" spans="1:5" ht="39.75" customHeight="1" thickTop="1" thickBot="1" x14ac:dyDescent="0.3">
      <c r="A14" s="726" t="s">
        <v>116</v>
      </c>
      <c r="B14" s="727">
        <f>SUM(B6,B9,B13)</f>
        <v>25550</v>
      </c>
      <c r="C14" s="728">
        <f>SUM(C6,C9,C13)</f>
        <v>25288.400000000001</v>
      </c>
      <c r="D14" s="728">
        <f>SUM(D6,D9,D13)</f>
        <v>23972.799999999999</v>
      </c>
      <c r="E14" s="729">
        <f t="shared" si="0"/>
        <v>0.94797614716628964</v>
      </c>
    </row>
    <row r="15" spans="1:5" ht="20.25" customHeight="1" x14ac:dyDescent="0.25">
      <c r="A15" s="124"/>
      <c r="B15" s="124"/>
      <c r="C15" s="124"/>
      <c r="D15" s="124"/>
      <c r="E15" s="1"/>
    </row>
    <row r="16" spans="1:5" ht="31.5" customHeight="1" x14ac:dyDescent="0.25">
      <c r="A16" s="3"/>
      <c r="B16" s="1"/>
      <c r="C16" s="1"/>
      <c r="D16" s="1"/>
      <c r="E16" s="1"/>
    </row>
    <row r="18" ht="66" customHeight="1" x14ac:dyDescent="0.25"/>
  </sheetData>
  <mergeCells count="4">
    <mergeCell ref="A1:D1"/>
    <mergeCell ref="A2:A4"/>
    <mergeCell ref="B2:E2"/>
    <mergeCell ref="B3:E3"/>
  </mergeCells>
  <phoneticPr fontId="3" type="noConversion"/>
  <printOptions horizontalCentered="1"/>
  <pageMargins left="0.74803149606299213" right="0.74803149606299213" top="0.59055118110236227" bottom="0.47244094488188981" header="0" footer="0.19685039370078741"/>
  <pageSetup paperSize="9" scale="89" orientation="portrait" r:id="rId1"/>
  <headerFooter alignWithMargins="0">
    <oddFooter>&amp;L&amp;"Arial,Obyčejné"&amp;9Přehled o hospodaření za rok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fitToPage="1"/>
  </sheetPr>
  <dimension ref="A1:U34"/>
  <sheetViews>
    <sheetView view="pageBreakPreview" zoomScale="80" zoomScaleNormal="80" zoomScaleSheetLayoutView="80" workbookViewId="0">
      <pane ySplit="3" topLeftCell="A7" activePane="bottomLeft" state="frozen"/>
      <selection activeCell="G15" sqref="G15"/>
      <selection pane="bottomLeft" activeCell="AA20" sqref="AA20"/>
    </sheetView>
  </sheetViews>
  <sheetFormatPr defaultColWidth="44.44140625" defaultRowHeight="13.8" x14ac:dyDescent="0.25"/>
  <cols>
    <col min="1" max="1" width="42.5546875" style="140" customWidth="1"/>
    <col min="2" max="2" width="15.5546875" style="129" hidden="1" customWidth="1"/>
    <col min="3" max="9" width="15.77734375" style="129" hidden="1" customWidth="1"/>
    <col min="10" max="11" width="15.21875" style="129" hidden="1" customWidth="1"/>
    <col min="12" max="12" width="14" style="129" hidden="1" customWidth="1"/>
    <col min="13" max="13" width="15" style="129" hidden="1" customWidth="1"/>
    <col min="14" max="14" width="18.77734375" style="129" customWidth="1"/>
    <col min="15" max="16" width="16.44140625" style="129" customWidth="1"/>
    <col min="17" max="17" width="18.5546875" style="129" customWidth="1"/>
    <col min="18" max="19" width="19.21875" style="129" customWidth="1"/>
    <col min="20" max="20" width="19.5546875" style="129" customWidth="1"/>
    <col min="21" max="21" width="19.21875" style="129" customWidth="1"/>
    <col min="22" max="28" width="14.21875" style="129" customWidth="1"/>
    <col min="29" max="16384" width="44.44140625" style="129"/>
  </cols>
  <sheetData>
    <row r="1" spans="1:21" ht="71.55" customHeight="1" thickBot="1" x14ac:dyDescent="0.3">
      <c r="A1" s="1167" t="s">
        <v>545</v>
      </c>
      <c r="B1" s="1167"/>
      <c r="C1" s="1167"/>
      <c r="D1" s="1167"/>
      <c r="E1" s="1167"/>
      <c r="F1" s="1167"/>
      <c r="G1" s="1167"/>
      <c r="H1" s="1167"/>
      <c r="I1" s="1167"/>
      <c r="J1" s="1167"/>
      <c r="K1" s="1167"/>
      <c r="L1" s="1167"/>
      <c r="M1" s="1167"/>
      <c r="N1" s="1167"/>
      <c r="O1" s="1167"/>
      <c r="P1" s="1167"/>
      <c r="Q1" s="1167"/>
      <c r="R1" s="1167"/>
      <c r="S1" s="1167"/>
      <c r="T1" s="1167"/>
      <c r="U1" s="247" t="s">
        <v>165</v>
      </c>
    </row>
    <row r="2" spans="1:21" ht="27.6" customHeight="1" x14ac:dyDescent="0.25">
      <c r="A2" s="1170" t="s">
        <v>281</v>
      </c>
      <c r="B2" s="1168">
        <v>2008</v>
      </c>
      <c r="C2" s="1168"/>
      <c r="D2" s="1168"/>
      <c r="E2" s="1168"/>
      <c r="F2" s="1168">
        <v>2009</v>
      </c>
      <c r="G2" s="1168"/>
      <c r="H2" s="1169"/>
      <c r="I2" s="1169"/>
      <c r="J2" s="1168">
        <v>2017</v>
      </c>
      <c r="K2" s="1168"/>
      <c r="L2" s="1169"/>
      <c r="M2" s="1169"/>
      <c r="N2" s="1168">
        <v>2020</v>
      </c>
      <c r="O2" s="1168"/>
      <c r="P2" s="1169"/>
      <c r="Q2" s="1169"/>
      <c r="R2" s="1168">
        <v>2021</v>
      </c>
      <c r="S2" s="1168"/>
      <c r="T2" s="1169"/>
      <c r="U2" s="945"/>
    </row>
    <row r="3" spans="1:21" ht="27.6" customHeight="1" x14ac:dyDescent="0.25">
      <c r="A3" s="1171"/>
      <c r="B3" s="792" t="s">
        <v>166</v>
      </c>
      <c r="C3" s="792" t="s">
        <v>167</v>
      </c>
      <c r="D3" s="792" t="s">
        <v>168</v>
      </c>
      <c r="E3" s="792" t="s">
        <v>169</v>
      </c>
      <c r="F3" s="792" t="s">
        <v>166</v>
      </c>
      <c r="G3" s="792" t="s">
        <v>167</v>
      </c>
      <c r="H3" s="792" t="s">
        <v>168</v>
      </c>
      <c r="I3" s="792" t="s">
        <v>169</v>
      </c>
      <c r="J3" s="792" t="s">
        <v>166</v>
      </c>
      <c r="K3" s="792" t="s">
        <v>167</v>
      </c>
      <c r="L3" s="792" t="s">
        <v>168</v>
      </c>
      <c r="M3" s="792" t="s">
        <v>169</v>
      </c>
      <c r="N3" s="792" t="s">
        <v>166</v>
      </c>
      <c r="O3" s="792" t="s">
        <v>167</v>
      </c>
      <c r="P3" s="792" t="s">
        <v>168</v>
      </c>
      <c r="Q3" s="792" t="s">
        <v>169</v>
      </c>
      <c r="R3" s="792" t="s">
        <v>166</v>
      </c>
      <c r="S3" s="792" t="s">
        <v>167</v>
      </c>
      <c r="T3" s="792" t="s">
        <v>168</v>
      </c>
      <c r="U3" s="832" t="s">
        <v>169</v>
      </c>
    </row>
    <row r="4" spans="1:21" ht="43.2" customHeight="1" x14ac:dyDescent="0.25">
      <c r="A4" s="833" t="s">
        <v>282</v>
      </c>
      <c r="B4" s="143">
        <v>27876437.370000001</v>
      </c>
      <c r="C4" s="144">
        <v>4536424.26</v>
      </c>
      <c r="D4" s="144">
        <v>0</v>
      </c>
      <c r="E4" s="144">
        <f>B4+C4-D4</f>
        <v>32412861.630000003</v>
      </c>
      <c r="F4" s="145">
        <f t="shared" ref="F4:F13" si="0">E4</f>
        <v>32412861.630000003</v>
      </c>
      <c r="G4" s="146">
        <v>5318129.05</v>
      </c>
      <c r="H4" s="146">
        <v>206997.5</v>
      </c>
      <c r="I4" s="147">
        <f>F4+G4-H4</f>
        <v>37523993.18</v>
      </c>
      <c r="J4" s="145">
        <v>36837871.710000001</v>
      </c>
      <c r="K4" s="146">
        <v>873620</v>
      </c>
      <c r="L4" s="146">
        <v>0</v>
      </c>
      <c r="M4" s="147">
        <f>SUM(J4+K4+-L4)</f>
        <v>37711491.710000001</v>
      </c>
      <c r="N4" s="147">
        <v>41141434.670000002</v>
      </c>
      <c r="O4" s="146">
        <v>1665873.55</v>
      </c>
      <c r="P4" s="146">
        <v>0</v>
      </c>
      <c r="Q4" s="147">
        <f>SUM(N4:P4)</f>
        <v>42807308.219999999</v>
      </c>
      <c r="R4" s="147">
        <v>42807308.219999999</v>
      </c>
      <c r="S4" s="146">
        <v>2148694.2799999998</v>
      </c>
      <c r="T4" s="146">
        <v>0</v>
      </c>
      <c r="U4" s="834">
        <f>SUM(R4+S4-T4)</f>
        <v>44956002.5</v>
      </c>
    </row>
    <row r="5" spans="1:21" ht="33" customHeight="1" x14ac:dyDescent="0.25">
      <c r="A5" s="835" t="s">
        <v>170</v>
      </c>
      <c r="B5" s="143"/>
      <c r="C5" s="144"/>
      <c r="D5" s="144"/>
      <c r="E5" s="144"/>
      <c r="F5" s="145"/>
      <c r="G5" s="146"/>
      <c r="H5" s="146"/>
      <c r="I5" s="147"/>
      <c r="J5" s="145">
        <v>72600</v>
      </c>
      <c r="K5" s="146">
        <v>0</v>
      </c>
      <c r="L5" s="146">
        <v>0</v>
      </c>
      <c r="M5" s="147">
        <f t="shared" ref="M5:M13" si="1">SUM(J5+K5-L5)</f>
        <v>72600</v>
      </c>
      <c r="N5" s="147">
        <v>72600</v>
      </c>
      <c r="O5" s="146">
        <v>0</v>
      </c>
      <c r="P5" s="146">
        <v>0</v>
      </c>
      <c r="Q5" s="147">
        <f>SUM(N5:P5)</f>
        <v>72600</v>
      </c>
      <c r="R5" s="147">
        <v>72600</v>
      </c>
      <c r="S5" s="146">
        <v>0</v>
      </c>
      <c r="T5" s="146">
        <v>0</v>
      </c>
      <c r="U5" s="834">
        <f t="shared" ref="U5:U13" si="2">SUM(R5+S5-T5)</f>
        <v>72600</v>
      </c>
    </row>
    <row r="6" spans="1:21" ht="43.95" customHeight="1" x14ac:dyDescent="0.25">
      <c r="A6" s="836" t="s">
        <v>285</v>
      </c>
      <c r="B6" s="143">
        <v>2838326.05</v>
      </c>
      <c r="C6" s="144">
        <v>625215.54</v>
      </c>
      <c r="D6" s="144">
        <v>540345</v>
      </c>
      <c r="E6" s="144">
        <f t="shared" ref="E6:E13" si="3">B6+C6-D6</f>
        <v>2923196.59</v>
      </c>
      <c r="F6" s="148">
        <f t="shared" si="0"/>
        <v>2923196.59</v>
      </c>
      <c r="G6" s="149">
        <v>121018.24000000001</v>
      </c>
      <c r="H6" s="149">
        <v>60566.239999999998</v>
      </c>
      <c r="I6" s="150">
        <f t="shared" ref="I6:I13" si="4">F6+G6-H6</f>
        <v>2983648.59</v>
      </c>
      <c r="J6" s="148">
        <v>2478577.77</v>
      </c>
      <c r="K6" s="149">
        <v>49361</v>
      </c>
      <c r="L6" s="149">
        <v>0</v>
      </c>
      <c r="M6" s="150">
        <f t="shared" si="1"/>
        <v>2527938.77</v>
      </c>
      <c r="N6" s="147">
        <v>2572989.77</v>
      </c>
      <c r="O6" s="149">
        <v>392646.2</v>
      </c>
      <c r="P6" s="149">
        <v>0</v>
      </c>
      <c r="Q6" s="150">
        <f>SUM(N6:P6)</f>
        <v>2965635.97</v>
      </c>
      <c r="R6" s="147">
        <v>2965635.97</v>
      </c>
      <c r="S6" s="149">
        <v>122591.62</v>
      </c>
      <c r="T6" s="149">
        <v>38431.1</v>
      </c>
      <c r="U6" s="834">
        <f t="shared" si="2"/>
        <v>3049796.49</v>
      </c>
    </row>
    <row r="7" spans="1:21" ht="36.75" customHeight="1" x14ac:dyDescent="0.25">
      <c r="A7" s="836" t="s">
        <v>171</v>
      </c>
      <c r="B7" s="143">
        <v>2859442978.9200001</v>
      </c>
      <c r="C7" s="144">
        <v>279251345.80000001</v>
      </c>
      <c r="D7" s="144">
        <v>94788597.260000005</v>
      </c>
      <c r="E7" s="144">
        <f t="shared" si="3"/>
        <v>3043905727.46</v>
      </c>
      <c r="F7" s="148">
        <f t="shared" si="0"/>
        <v>3043905727.46</v>
      </c>
      <c r="G7" s="149">
        <v>195644386.38</v>
      </c>
      <c r="H7" s="149">
        <v>94608577.180000007</v>
      </c>
      <c r="I7" s="150">
        <f t="shared" si="4"/>
        <v>3144941536.6600003</v>
      </c>
      <c r="J7" s="148">
        <v>3479918379.21</v>
      </c>
      <c r="K7" s="149">
        <v>281055103.62</v>
      </c>
      <c r="L7" s="149">
        <v>221967144</v>
      </c>
      <c r="M7" s="150">
        <f t="shared" si="1"/>
        <v>3539006338.8299999</v>
      </c>
      <c r="N7" s="147">
        <v>3819970916.2800002</v>
      </c>
      <c r="O7" s="149">
        <v>287019854.56999999</v>
      </c>
      <c r="P7" s="149">
        <v>94795181.209999993</v>
      </c>
      <c r="Q7" s="150">
        <f t="shared" ref="Q7:Q13" si="5">SUM(N7+O7-P7)</f>
        <v>4012195589.6400003</v>
      </c>
      <c r="R7" s="147">
        <v>4012195589.6399999</v>
      </c>
      <c r="S7" s="149">
        <v>585526087.00999999</v>
      </c>
      <c r="T7" s="149">
        <v>149183216.52000001</v>
      </c>
      <c r="U7" s="834">
        <f t="shared" si="2"/>
        <v>4448538460.1299992</v>
      </c>
    </row>
    <row r="8" spans="1:21" ht="36.75" customHeight="1" x14ac:dyDescent="0.25">
      <c r="A8" s="836" t="s">
        <v>283</v>
      </c>
      <c r="B8" s="143"/>
      <c r="C8" s="144"/>
      <c r="D8" s="144"/>
      <c r="E8" s="144"/>
      <c r="F8" s="148"/>
      <c r="G8" s="149"/>
      <c r="H8" s="149"/>
      <c r="I8" s="150"/>
      <c r="J8" s="148">
        <v>305172801.79000002</v>
      </c>
      <c r="K8" s="149">
        <v>230420132</v>
      </c>
      <c r="L8" s="149">
        <v>203974642</v>
      </c>
      <c r="M8" s="150">
        <f t="shared" si="1"/>
        <v>331618291.79000002</v>
      </c>
      <c r="N8" s="147">
        <v>190993627.78999999</v>
      </c>
      <c r="O8" s="149">
        <v>36209473</v>
      </c>
      <c r="P8" s="149">
        <v>36447106</v>
      </c>
      <c r="Q8" s="150">
        <f t="shared" si="5"/>
        <v>190755994.78999999</v>
      </c>
      <c r="R8" s="147">
        <v>190755994.78999999</v>
      </c>
      <c r="S8" s="149">
        <v>12128670</v>
      </c>
      <c r="T8" s="149">
        <v>202884664.78999999</v>
      </c>
      <c r="U8" s="834">
        <f t="shared" si="2"/>
        <v>0</v>
      </c>
    </row>
    <row r="9" spans="1:21" ht="36.75" customHeight="1" x14ac:dyDescent="0.25">
      <c r="A9" s="836" t="s">
        <v>284</v>
      </c>
      <c r="B9" s="143">
        <v>81839970.599999994</v>
      </c>
      <c r="C9" s="144">
        <v>2710840.36</v>
      </c>
      <c r="D9" s="144">
        <v>17180080.449999999</v>
      </c>
      <c r="E9" s="144">
        <f t="shared" si="3"/>
        <v>67370730.50999999</v>
      </c>
      <c r="F9" s="148">
        <f t="shared" si="0"/>
        <v>67370730.50999999</v>
      </c>
      <c r="G9" s="149">
        <v>5812226.6299999999</v>
      </c>
      <c r="H9" s="149">
        <v>6384395.25</v>
      </c>
      <c r="I9" s="150">
        <f t="shared" si="4"/>
        <v>66798561.889999986</v>
      </c>
      <c r="J9" s="148">
        <v>105019196.54000001</v>
      </c>
      <c r="K9" s="149">
        <v>13115422.42</v>
      </c>
      <c r="L9" s="149">
        <v>5716894.5899999999</v>
      </c>
      <c r="M9" s="150">
        <f t="shared" si="1"/>
        <v>112417724.37</v>
      </c>
      <c r="N9" s="147">
        <v>119392486.28</v>
      </c>
      <c r="O9" s="149">
        <v>10601306.689999999</v>
      </c>
      <c r="P9" s="149">
        <v>26361934.559999999</v>
      </c>
      <c r="Q9" s="150">
        <f t="shared" si="5"/>
        <v>103631858.41</v>
      </c>
      <c r="R9" s="147">
        <v>103631858.41</v>
      </c>
      <c r="S9" s="149">
        <v>3286747.37</v>
      </c>
      <c r="T9" s="149">
        <v>1782737.5</v>
      </c>
      <c r="U9" s="834">
        <f t="shared" si="2"/>
        <v>105135868.28</v>
      </c>
    </row>
    <row r="10" spans="1:21" ht="44.55" customHeight="1" x14ac:dyDescent="0.25">
      <c r="A10" s="836" t="s">
        <v>286</v>
      </c>
      <c r="B10" s="143">
        <v>53598748.280000001</v>
      </c>
      <c r="C10" s="144">
        <v>7503010.8700000001</v>
      </c>
      <c r="D10" s="144">
        <v>8410229.6799999997</v>
      </c>
      <c r="E10" s="144">
        <f t="shared" si="3"/>
        <v>52691529.469999999</v>
      </c>
      <c r="F10" s="148">
        <f t="shared" si="0"/>
        <v>52691529.469999999</v>
      </c>
      <c r="G10" s="149">
        <v>4712461.18</v>
      </c>
      <c r="H10" s="149">
        <v>9403770.0399999991</v>
      </c>
      <c r="I10" s="150">
        <f t="shared" si="4"/>
        <v>48000220.609999999</v>
      </c>
      <c r="J10" s="148">
        <v>52530411.479999997</v>
      </c>
      <c r="K10" s="149">
        <v>3336231.65</v>
      </c>
      <c r="L10" s="149">
        <v>5180214.8</v>
      </c>
      <c r="M10" s="150">
        <f t="shared" si="1"/>
        <v>50686428.329999998</v>
      </c>
      <c r="N10" s="147">
        <v>57542067.969999999</v>
      </c>
      <c r="O10" s="149">
        <v>5618889.9299999997</v>
      </c>
      <c r="P10" s="149">
        <v>599403.28</v>
      </c>
      <c r="Q10" s="150">
        <f t="shared" si="5"/>
        <v>62561554.619999997</v>
      </c>
      <c r="R10" s="147">
        <v>62561554.619999997</v>
      </c>
      <c r="S10" s="149">
        <v>5145608.03</v>
      </c>
      <c r="T10" s="149">
        <v>848329.83</v>
      </c>
      <c r="U10" s="834">
        <f t="shared" si="2"/>
        <v>66858832.819999993</v>
      </c>
    </row>
    <row r="11" spans="1:21" ht="36.75" customHeight="1" x14ac:dyDescent="0.25">
      <c r="A11" s="836" t="s">
        <v>172</v>
      </c>
      <c r="B11" s="143">
        <v>2164690339.75</v>
      </c>
      <c r="C11" s="144">
        <v>70448435</v>
      </c>
      <c r="D11" s="144">
        <v>62486055</v>
      </c>
      <c r="E11" s="144">
        <f t="shared" si="3"/>
        <v>2172652719.75</v>
      </c>
      <c r="F11" s="148">
        <f t="shared" si="0"/>
        <v>2172652719.75</v>
      </c>
      <c r="G11" s="149">
        <v>7116178.75</v>
      </c>
      <c r="H11" s="149">
        <v>39630961</v>
      </c>
      <c r="I11" s="150">
        <f t="shared" si="4"/>
        <v>2140137937.5</v>
      </c>
      <c r="J11" s="148">
        <v>1966405464.6700001</v>
      </c>
      <c r="K11" s="149">
        <v>179357721</v>
      </c>
      <c r="L11" s="149">
        <v>132081630</v>
      </c>
      <c r="M11" s="150">
        <f t="shared" si="1"/>
        <v>2013681555.6700001</v>
      </c>
      <c r="N11" s="147">
        <v>2223369344.6500001</v>
      </c>
      <c r="O11" s="149">
        <v>22691555.710000001</v>
      </c>
      <c r="P11" s="149">
        <v>22968708.199999999</v>
      </c>
      <c r="Q11" s="150">
        <f t="shared" si="5"/>
        <v>2223092192.1600003</v>
      </c>
      <c r="R11" s="147">
        <v>2223092192.1599998</v>
      </c>
      <c r="S11" s="149">
        <v>174499495.91999999</v>
      </c>
      <c r="T11" s="149">
        <v>138833820.78999999</v>
      </c>
      <c r="U11" s="834">
        <f t="shared" si="2"/>
        <v>2258757867.29</v>
      </c>
    </row>
    <row r="12" spans="1:21" ht="36.75" customHeight="1" x14ac:dyDescent="0.25">
      <c r="A12" s="837" t="s">
        <v>173</v>
      </c>
      <c r="B12" s="143"/>
      <c r="C12" s="144"/>
      <c r="D12" s="144"/>
      <c r="E12" s="144"/>
      <c r="F12" s="151"/>
      <c r="G12" s="152"/>
      <c r="H12" s="152"/>
      <c r="I12" s="153"/>
      <c r="J12" s="151">
        <v>129229664</v>
      </c>
      <c r="K12" s="152">
        <v>114224827.5</v>
      </c>
      <c r="L12" s="152">
        <v>117102707.5</v>
      </c>
      <c r="M12" s="153">
        <f t="shared" si="1"/>
        <v>126351784</v>
      </c>
      <c r="N12" s="147">
        <v>139061460.28999999</v>
      </c>
      <c r="O12" s="152">
        <v>9939536</v>
      </c>
      <c r="P12" s="152">
        <v>8017494</v>
      </c>
      <c r="Q12" s="153">
        <f t="shared" si="5"/>
        <v>140983502.28999999</v>
      </c>
      <c r="R12" s="147">
        <v>140983502.28999999</v>
      </c>
      <c r="S12" s="152">
        <v>8237334</v>
      </c>
      <c r="T12" s="152">
        <v>147196526.28999999</v>
      </c>
      <c r="U12" s="834">
        <f t="shared" si="2"/>
        <v>2024310</v>
      </c>
    </row>
    <row r="13" spans="1:21" ht="36.75" customHeight="1" thickBot="1" x14ac:dyDescent="0.3">
      <c r="A13" s="857" t="s">
        <v>174</v>
      </c>
      <c r="B13" s="858">
        <v>1166589</v>
      </c>
      <c r="C13" s="859">
        <v>118960</v>
      </c>
      <c r="D13" s="859">
        <v>99960</v>
      </c>
      <c r="E13" s="859">
        <f t="shared" si="3"/>
        <v>1185589</v>
      </c>
      <c r="F13" s="860">
        <f t="shared" si="0"/>
        <v>1185589</v>
      </c>
      <c r="G13" s="861">
        <v>30000</v>
      </c>
      <c r="H13" s="861">
        <v>0</v>
      </c>
      <c r="I13" s="862">
        <f t="shared" si="4"/>
        <v>1215589</v>
      </c>
      <c r="J13" s="860">
        <v>1664515</v>
      </c>
      <c r="K13" s="861">
        <v>98925</v>
      </c>
      <c r="L13" s="861">
        <v>2</v>
      </c>
      <c r="M13" s="862">
        <f t="shared" si="1"/>
        <v>1763438</v>
      </c>
      <c r="N13" s="854">
        <v>2112808</v>
      </c>
      <c r="O13" s="861">
        <v>112000</v>
      </c>
      <c r="P13" s="861">
        <v>0</v>
      </c>
      <c r="Q13" s="862">
        <f t="shared" si="5"/>
        <v>2224808</v>
      </c>
      <c r="R13" s="854">
        <v>2224808</v>
      </c>
      <c r="S13" s="861">
        <v>250000</v>
      </c>
      <c r="T13" s="861">
        <v>0</v>
      </c>
      <c r="U13" s="855">
        <f t="shared" si="2"/>
        <v>2474808</v>
      </c>
    </row>
    <row r="14" spans="1:21" s="134" customFormat="1" ht="33" customHeight="1" thickBot="1" x14ac:dyDescent="0.3">
      <c r="A14" s="856" t="s">
        <v>46</v>
      </c>
      <c r="B14" s="348">
        <f t="shared" ref="B14:I14" si="6">SUM(B4:B13)</f>
        <v>5191453389.9700003</v>
      </c>
      <c r="C14" s="349">
        <f t="shared" si="6"/>
        <v>365194231.83000004</v>
      </c>
      <c r="D14" s="349">
        <f t="shared" si="6"/>
        <v>183505267.39000002</v>
      </c>
      <c r="E14" s="349">
        <f t="shared" si="6"/>
        <v>5373142354.4099998</v>
      </c>
      <c r="F14" s="350">
        <f t="shared" si="6"/>
        <v>5373142354.4099998</v>
      </c>
      <c r="G14" s="350">
        <f t="shared" si="6"/>
        <v>218754400.22999999</v>
      </c>
      <c r="H14" s="350">
        <f t="shared" si="6"/>
        <v>150295267.21000001</v>
      </c>
      <c r="I14" s="350">
        <f t="shared" si="6"/>
        <v>5441601487.4300003</v>
      </c>
      <c r="J14" s="351">
        <f t="shared" ref="J14:Q14" si="7">SUM(J4:J13)</f>
        <v>6079329482.1700001</v>
      </c>
      <c r="K14" s="351">
        <f t="shared" si="7"/>
        <v>822531344.19000006</v>
      </c>
      <c r="L14" s="351">
        <f t="shared" si="7"/>
        <v>686023234.88999999</v>
      </c>
      <c r="M14" s="351">
        <f t="shared" si="7"/>
        <v>6215837591.4699993</v>
      </c>
      <c r="N14" s="351">
        <f t="shared" si="7"/>
        <v>6596229735.6999998</v>
      </c>
      <c r="O14" s="351">
        <f t="shared" si="7"/>
        <v>374251135.64999998</v>
      </c>
      <c r="P14" s="351">
        <f t="shared" si="7"/>
        <v>189189827.24999997</v>
      </c>
      <c r="Q14" s="351">
        <f t="shared" si="7"/>
        <v>6781291044.1000013</v>
      </c>
      <c r="R14" s="351">
        <f t="shared" ref="R14:U14" si="8">SUM(R4:R13)</f>
        <v>6781291044.0999994</v>
      </c>
      <c r="S14" s="351">
        <f t="shared" si="8"/>
        <v>791345228.2299999</v>
      </c>
      <c r="T14" s="351">
        <f t="shared" si="8"/>
        <v>640767726.81999993</v>
      </c>
      <c r="U14" s="838">
        <f t="shared" si="8"/>
        <v>6931868545.5099983</v>
      </c>
    </row>
    <row r="15" spans="1:21" ht="33.75" customHeight="1" x14ac:dyDescent="0.25">
      <c r="A15" s="839" t="s">
        <v>175</v>
      </c>
      <c r="B15" s="144">
        <v>166040160.69</v>
      </c>
      <c r="C15" s="144">
        <v>180313291.28999999</v>
      </c>
      <c r="D15" s="144">
        <v>227616904.77000001</v>
      </c>
      <c r="E15" s="144">
        <f>B15+C15-D15</f>
        <v>118736547.21000001</v>
      </c>
      <c r="F15" s="145">
        <v>118736547.20999999</v>
      </c>
      <c r="G15" s="146">
        <v>157906127.97</v>
      </c>
      <c r="H15" s="146">
        <v>163672953.03999999</v>
      </c>
      <c r="I15" s="147">
        <f>F15+G15-H15</f>
        <v>112969722.14000002</v>
      </c>
      <c r="J15" s="145">
        <v>92964930.810000002</v>
      </c>
      <c r="K15" s="146">
        <v>248436092.88</v>
      </c>
      <c r="L15" s="146">
        <v>175934889.52000001</v>
      </c>
      <c r="M15" s="147">
        <f>SUM(J15+K15-L15)</f>
        <v>165466134.16999999</v>
      </c>
      <c r="N15" s="147">
        <v>262971916.75999999</v>
      </c>
      <c r="O15" s="146">
        <v>280214914.57999998</v>
      </c>
      <c r="P15" s="146">
        <v>221113546.53999999</v>
      </c>
      <c r="Q15" s="147">
        <f>SUM(N15+O15-P15)</f>
        <v>322073284.79999995</v>
      </c>
      <c r="R15" s="147">
        <v>322073284.80000001</v>
      </c>
      <c r="S15" s="146">
        <v>267105604.90000001</v>
      </c>
      <c r="T15" s="146">
        <v>421224764.01999998</v>
      </c>
      <c r="U15" s="834">
        <f t="shared" ref="U15:U19" si="9">SUM(R15+S15-T15)</f>
        <v>167954125.68000007</v>
      </c>
    </row>
    <row r="16" spans="1:21" ht="33.75" customHeight="1" x14ac:dyDescent="0.25">
      <c r="A16" s="836" t="s">
        <v>176</v>
      </c>
      <c r="B16" s="144">
        <v>1597149.38</v>
      </c>
      <c r="C16" s="144">
        <v>3564490.42</v>
      </c>
      <c r="D16" s="144">
        <v>5161639.8</v>
      </c>
      <c r="E16" s="144">
        <f>B16+C16-D16</f>
        <v>0</v>
      </c>
      <c r="F16" s="148">
        <v>0</v>
      </c>
      <c r="G16" s="149">
        <v>5917104.8399999999</v>
      </c>
      <c r="H16" s="149">
        <v>5567601.8399999999</v>
      </c>
      <c r="I16" s="150">
        <f>F16+G16-H16</f>
        <v>349503</v>
      </c>
      <c r="J16" s="145">
        <v>1052530</v>
      </c>
      <c r="K16" s="149">
        <v>873620</v>
      </c>
      <c r="L16" s="149">
        <v>873620</v>
      </c>
      <c r="M16" s="150">
        <f>SUM(J16+K16-L16)</f>
        <v>1052530</v>
      </c>
      <c r="N16" s="147">
        <v>1052530</v>
      </c>
      <c r="O16" s="149">
        <v>1665873.55</v>
      </c>
      <c r="P16" s="149">
        <v>2718403.55</v>
      </c>
      <c r="Q16" s="150">
        <f>SUM(N16+O16-P16)</f>
        <v>0</v>
      </c>
      <c r="R16" s="147">
        <v>0</v>
      </c>
      <c r="S16" s="149">
        <v>0</v>
      </c>
      <c r="T16" s="149">
        <v>0</v>
      </c>
      <c r="U16" s="834">
        <f t="shared" si="9"/>
        <v>0</v>
      </c>
    </row>
    <row r="17" spans="1:21" ht="33.75" customHeight="1" x14ac:dyDescent="0.25">
      <c r="A17" s="836" t="s">
        <v>177</v>
      </c>
      <c r="B17" s="144">
        <v>0</v>
      </c>
      <c r="C17" s="144">
        <v>15288000</v>
      </c>
      <c r="D17" s="144">
        <v>288000</v>
      </c>
      <c r="E17" s="144">
        <f>B17+C17-D17</f>
        <v>15000000</v>
      </c>
      <c r="F17" s="151">
        <v>15000000</v>
      </c>
      <c r="G17" s="152">
        <v>0</v>
      </c>
      <c r="H17" s="152">
        <v>15000000</v>
      </c>
      <c r="I17" s="153">
        <f>F17+G17-H17</f>
        <v>0</v>
      </c>
      <c r="J17" s="145">
        <v>2462678.7200000002</v>
      </c>
      <c r="K17" s="152">
        <v>1859746.6</v>
      </c>
      <c r="L17" s="152">
        <v>2728008.32</v>
      </c>
      <c r="M17" s="150">
        <f>SUM(J17+K17-L17)</f>
        <v>1594417.0000000005</v>
      </c>
      <c r="N17" s="147">
        <v>0</v>
      </c>
      <c r="O17" s="152">
        <v>830060</v>
      </c>
      <c r="P17" s="152">
        <v>0</v>
      </c>
      <c r="Q17" s="150">
        <f>SUM(N17+O17-P17)</f>
        <v>830060</v>
      </c>
      <c r="R17" s="147">
        <v>830060</v>
      </c>
      <c r="S17" s="152">
        <v>0</v>
      </c>
      <c r="T17" s="152">
        <v>830060</v>
      </c>
      <c r="U17" s="834">
        <f t="shared" si="9"/>
        <v>0</v>
      </c>
    </row>
    <row r="18" spans="1:21" ht="41.55" customHeight="1" x14ac:dyDescent="0.25">
      <c r="A18" s="840" t="s">
        <v>178</v>
      </c>
      <c r="B18" s="154"/>
      <c r="C18" s="154"/>
      <c r="D18" s="154"/>
      <c r="E18" s="154"/>
      <c r="F18" s="155">
        <v>0</v>
      </c>
      <c r="G18" s="156">
        <v>0</v>
      </c>
      <c r="H18" s="156">
        <v>0</v>
      </c>
      <c r="I18" s="157">
        <v>0</v>
      </c>
      <c r="J18" s="145">
        <v>840326</v>
      </c>
      <c r="K18" s="156">
        <v>0</v>
      </c>
      <c r="L18" s="156">
        <v>840326</v>
      </c>
      <c r="M18" s="157">
        <f>SUM(J18+K18-L18)</f>
        <v>0</v>
      </c>
      <c r="N18" s="147">
        <v>800000</v>
      </c>
      <c r="O18" s="156">
        <v>622000</v>
      </c>
      <c r="P18" s="156">
        <v>800000</v>
      </c>
      <c r="Q18" s="157">
        <f>SUM(N18+O18-P18)</f>
        <v>622000</v>
      </c>
      <c r="R18" s="147">
        <v>622000</v>
      </c>
      <c r="S18" s="156">
        <v>0</v>
      </c>
      <c r="T18" s="156">
        <v>622000</v>
      </c>
      <c r="U18" s="834">
        <f t="shared" si="9"/>
        <v>0</v>
      </c>
    </row>
    <row r="19" spans="1:21" ht="33.75" customHeight="1" thickBot="1" x14ac:dyDescent="0.3">
      <c r="A19" s="848" t="s">
        <v>179</v>
      </c>
      <c r="B19" s="849"/>
      <c r="C19" s="849"/>
      <c r="D19" s="849"/>
      <c r="E19" s="849"/>
      <c r="F19" s="850">
        <v>0</v>
      </c>
      <c r="G19" s="851">
        <v>0</v>
      </c>
      <c r="H19" s="851">
        <v>0</v>
      </c>
      <c r="I19" s="852">
        <v>0</v>
      </c>
      <c r="J19" s="853">
        <v>13706771.439999999</v>
      </c>
      <c r="K19" s="851">
        <v>6159195.3399999999</v>
      </c>
      <c r="L19" s="851">
        <v>546821.22</v>
      </c>
      <c r="M19" s="852">
        <f>SUM(J19+K19-L19)</f>
        <v>19319145.560000002</v>
      </c>
      <c r="N19" s="854">
        <v>27260827.710000001</v>
      </c>
      <c r="O19" s="851">
        <v>3386531.77</v>
      </c>
      <c r="P19" s="851">
        <v>582499.01</v>
      </c>
      <c r="Q19" s="852">
        <f>SUM(N19+O19-P19)</f>
        <v>30064860.469999999</v>
      </c>
      <c r="R19" s="854">
        <v>30064860.469999999</v>
      </c>
      <c r="S19" s="851">
        <v>4121287.51</v>
      </c>
      <c r="T19" s="851">
        <v>1511597.76</v>
      </c>
      <c r="U19" s="855">
        <f t="shared" si="9"/>
        <v>32674550.219999995</v>
      </c>
    </row>
    <row r="20" spans="1:21" ht="39" customHeight="1" thickBot="1" x14ac:dyDescent="0.3">
      <c r="A20" s="841" t="s">
        <v>46</v>
      </c>
      <c r="B20" s="842">
        <f>SUM(B14:B17)</f>
        <v>5359090700.04</v>
      </c>
      <c r="C20" s="842">
        <f>SUM(C14:C17)</f>
        <v>564360013.53999996</v>
      </c>
      <c r="D20" s="842">
        <f>SUM(D14:D17)</f>
        <v>416571811.96000004</v>
      </c>
      <c r="E20" s="842">
        <f>SUM(E14:E17)</f>
        <v>5506878901.6199999</v>
      </c>
      <c r="F20" s="843">
        <f>SUM(F14:F19)</f>
        <v>5506878901.6199999</v>
      </c>
      <c r="G20" s="843">
        <f>SUM(G14:G19)</f>
        <v>382577633.03999996</v>
      </c>
      <c r="H20" s="843">
        <f>SUM(H14:H19)</f>
        <v>334535822.08999997</v>
      </c>
      <c r="I20" s="843">
        <f>SUM(I14:I19)</f>
        <v>5554920712.5700006</v>
      </c>
      <c r="J20" s="844">
        <f t="shared" ref="J20:Q20" si="10">SUM(J14:J19)</f>
        <v>6190356719.1400003</v>
      </c>
      <c r="K20" s="845">
        <f t="shared" si="10"/>
        <v>1079859999.01</v>
      </c>
      <c r="L20" s="845">
        <f t="shared" si="10"/>
        <v>866946899.95000005</v>
      </c>
      <c r="M20" s="846">
        <f t="shared" si="10"/>
        <v>6403269818.1999998</v>
      </c>
      <c r="N20" s="846">
        <f t="shared" si="10"/>
        <v>6888315010.1700001</v>
      </c>
      <c r="O20" s="845">
        <f t="shared" si="10"/>
        <v>660970515.54999995</v>
      </c>
      <c r="P20" s="845">
        <f t="shared" si="10"/>
        <v>414404276.34999996</v>
      </c>
      <c r="Q20" s="846">
        <f t="shared" si="10"/>
        <v>7134881249.3700018</v>
      </c>
      <c r="R20" s="846">
        <f t="shared" ref="R20:U20" si="11">SUM(R14:R19)</f>
        <v>7134881249.3699999</v>
      </c>
      <c r="S20" s="845">
        <f t="shared" si="11"/>
        <v>1062572120.6399999</v>
      </c>
      <c r="T20" s="845">
        <f t="shared" si="11"/>
        <v>1064956148.5999999</v>
      </c>
      <c r="U20" s="847">
        <f t="shared" si="11"/>
        <v>7132497221.4099989</v>
      </c>
    </row>
    <row r="21" spans="1:21" ht="19.5" customHeight="1" x14ac:dyDescent="0.25">
      <c r="A21" s="141"/>
      <c r="B21" s="142"/>
      <c r="C21" s="142"/>
      <c r="D21" s="142"/>
      <c r="E21" s="142"/>
      <c r="F21" s="142"/>
      <c r="G21" s="142"/>
      <c r="H21" s="142"/>
      <c r="I21" s="142"/>
      <c r="M21" s="135"/>
    </row>
    <row r="22" spans="1:21" ht="20.2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M22" s="135"/>
      <c r="N22" s="135"/>
    </row>
    <row r="23" spans="1:21" ht="25.05" customHeight="1" x14ac:dyDescent="0.25">
      <c r="A23" s="136"/>
      <c r="B23" s="136"/>
      <c r="C23" s="136"/>
      <c r="D23" s="136"/>
      <c r="E23" s="136"/>
      <c r="F23" s="136"/>
      <c r="G23" s="136"/>
      <c r="H23" s="136"/>
      <c r="I23" s="136"/>
    </row>
    <row r="24" spans="1:21" ht="25.05" customHeight="1" x14ac:dyDescent="0.25">
      <c r="A24" s="137"/>
      <c r="B24" s="138"/>
      <c r="C24" s="138"/>
      <c r="D24" s="138"/>
      <c r="E24" s="138"/>
      <c r="F24" s="138"/>
      <c r="G24" s="138"/>
      <c r="H24" s="138"/>
      <c r="I24" s="138"/>
    </row>
    <row r="25" spans="1:21" ht="25.05" customHeight="1" x14ac:dyDescent="0.25">
      <c r="A25" s="137"/>
      <c r="B25" s="139"/>
      <c r="C25" s="139"/>
      <c r="D25" s="139"/>
      <c r="E25" s="139"/>
      <c r="F25" s="139"/>
      <c r="G25" s="139"/>
      <c r="H25" s="139"/>
      <c r="I25" s="139"/>
    </row>
    <row r="26" spans="1:21" ht="25.05" customHeight="1" x14ac:dyDescent="0.25">
      <c r="A26" s="137"/>
      <c r="B26" s="139"/>
      <c r="C26" s="139"/>
      <c r="D26" s="139"/>
      <c r="E26" s="139"/>
      <c r="F26" s="139"/>
      <c r="G26" s="139"/>
      <c r="H26" s="139"/>
      <c r="I26" s="139"/>
    </row>
    <row r="27" spans="1:21" ht="25.05" customHeight="1" x14ac:dyDescent="0.25">
      <c r="A27" s="137"/>
      <c r="B27" s="139"/>
      <c r="C27" s="139"/>
      <c r="D27" s="139"/>
      <c r="E27" s="139"/>
      <c r="F27" s="139"/>
      <c r="G27" s="139"/>
      <c r="H27" s="139"/>
      <c r="I27" s="139"/>
    </row>
    <row r="28" spans="1:21" ht="25.05" customHeight="1" x14ac:dyDescent="0.25">
      <c r="A28" s="137"/>
      <c r="B28" s="139"/>
      <c r="C28" s="139"/>
      <c r="D28" s="139"/>
      <c r="E28" s="139"/>
      <c r="F28" s="139"/>
      <c r="G28" s="139"/>
      <c r="H28" s="139"/>
      <c r="I28" s="139"/>
    </row>
    <row r="29" spans="1:21" ht="25.05" customHeight="1" x14ac:dyDescent="0.25">
      <c r="A29" s="137"/>
      <c r="B29" s="139"/>
      <c r="C29" s="139"/>
      <c r="D29" s="139"/>
      <c r="E29" s="139"/>
      <c r="F29" s="139"/>
      <c r="G29" s="139"/>
      <c r="H29" s="139"/>
      <c r="I29" s="139"/>
    </row>
    <row r="30" spans="1:21" ht="25.05" customHeight="1" x14ac:dyDescent="0.25">
      <c r="A30" s="137"/>
      <c r="B30" s="139"/>
      <c r="C30" s="139"/>
      <c r="D30" s="139"/>
      <c r="E30" s="139"/>
      <c r="F30" s="139"/>
      <c r="G30" s="139"/>
      <c r="H30" s="139"/>
      <c r="I30" s="139"/>
    </row>
    <row r="31" spans="1:21" ht="25.05" customHeight="1" x14ac:dyDescent="0.25">
      <c r="A31" s="137"/>
      <c r="B31" s="139"/>
      <c r="C31" s="139"/>
      <c r="D31" s="139"/>
      <c r="E31" s="139"/>
      <c r="F31" s="139"/>
      <c r="G31" s="139"/>
      <c r="H31" s="139"/>
      <c r="I31" s="139"/>
    </row>
    <row r="32" spans="1:21" ht="25.05" customHeight="1" x14ac:dyDescent="0.25">
      <c r="A32" s="137"/>
      <c r="B32" s="139"/>
      <c r="C32" s="139"/>
      <c r="D32" s="139"/>
      <c r="E32" s="139"/>
      <c r="F32" s="139"/>
      <c r="G32" s="139"/>
      <c r="H32" s="139"/>
      <c r="I32" s="139"/>
    </row>
    <row r="33" spans="1:9" ht="25.05" customHeight="1" x14ac:dyDescent="0.25">
      <c r="A33" s="137"/>
      <c r="B33" s="139"/>
      <c r="C33" s="139"/>
      <c r="D33" s="139"/>
      <c r="E33" s="139"/>
      <c r="F33" s="139"/>
      <c r="G33" s="139"/>
      <c r="H33" s="139"/>
      <c r="I33" s="139"/>
    </row>
    <row r="34" spans="1:9" ht="25.05" customHeight="1" x14ac:dyDescent="0.25">
      <c r="A34" s="137"/>
      <c r="B34" s="139"/>
      <c r="C34" s="139"/>
      <c r="D34" s="139"/>
      <c r="E34" s="139"/>
      <c r="F34" s="139"/>
      <c r="G34" s="139"/>
      <c r="H34" s="139"/>
      <c r="I34" s="139"/>
    </row>
  </sheetData>
  <mergeCells count="7">
    <mergeCell ref="A1:T1"/>
    <mergeCell ref="R2:U2"/>
    <mergeCell ref="N2:Q2"/>
    <mergeCell ref="J2:M2"/>
    <mergeCell ref="A2:A3"/>
    <mergeCell ref="B2:E2"/>
    <mergeCell ref="F2:I2"/>
  </mergeCells>
  <printOptions horizontalCentered="1"/>
  <pageMargins left="0.55118110236220474" right="0.55118110236220474" top="0.39370078740157483" bottom="0.47244094488188981" header="0" footer="0.19685039370078741"/>
  <pageSetup paperSize="9" scale="72" orientation="landscape" r:id="rId1"/>
  <headerFooter alignWithMargins="0">
    <oddFooter>&amp;L&amp;"Arial,Obyčejné"&amp;9Přehled o hospodaření za rok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pageSetUpPr fitToPage="1"/>
  </sheetPr>
  <dimension ref="A1:N13"/>
  <sheetViews>
    <sheetView view="pageBreakPreview" zoomScale="80" zoomScaleNormal="100" zoomScaleSheetLayoutView="80" zoomScalePageLayoutView="55" workbookViewId="0">
      <selection activeCell="A14" sqref="A14"/>
    </sheetView>
  </sheetViews>
  <sheetFormatPr defaultColWidth="44.44140625" defaultRowHeight="13.8" x14ac:dyDescent="0.25"/>
  <cols>
    <col min="1" max="1" width="37" style="171" customWidth="1"/>
    <col min="2" max="5" width="14.21875" style="169" hidden="1" customWidth="1"/>
    <col min="6" max="6" width="16.21875" style="169" customWidth="1"/>
    <col min="7" max="8" width="14.21875" style="169" customWidth="1"/>
    <col min="9" max="9" width="18" style="169" customWidth="1"/>
    <col min="10" max="10" width="14.77734375" style="169" customWidth="1"/>
    <col min="11" max="11" width="14.21875" style="169" customWidth="1"/>
    <col min="12" max="12" width="17.44140625" style="169" customWidth="1"/>
    <col min="13" max="13" width="14.44140625" style="169" customWidth="1"/>
    <col min="14" max="16384" width="44.44140625" style="169"/>
  </cols>
  <sheetData>
    <row r="1" spans="1:14" ht="76.2" customHeight="1" x14ac:dyDescent="0.25">
      <c r="A1" s="1167" t="s">
        <v>614</v>
      </c>
      <c r="B1" s="1167"/>
      <c r="C1" s="1167"/>
      <c r="D1" s="1167"/>
      <c r="E1" s="1167"/>
      <c r="F1" s="1167"/>
      <c r="G1" s="1167"/>
      <c r="H1" s="1167"/>
      <c r="I1" s="1167"/>
      <c r="J1" s="1167"/>
      <c r="K1" s="1167"/>
      <c r="L1" s="1167"/>
      <c r="M1" s="248" t="s">
        <v>180</v>
      </c>
    </row>
    <row r="2" spans="1:14" ht="25.5" customHeight="1" x14ac:dyDescent="0.25">
      <c r="A2" s="1172" t="s">
        <v>281</v>
      </c>
      <c r="B2" s="1173">
        <v>2017</v>
      </c>
      <c r="C2" s="1173"/>
      <c r="D2" s="1174"/>
      <c r="E2" s="1174"/>
      <c r="F2" s="1173">
        <v>2020</v>
      </c>
      <c r="G2" s="1174"/>
      <c r="H2" s="1174"/>
      <c r="I2" s="1174"/>
      <c r="J2" s="1173">
        <v>2021</v>
      </c>
      <c r="K2" s="1174"/>
      <c r="L2" s="1174"/>
      <c r="M2" s="1174"/>
    </row>
    <row r="3" spans="1:14" ht="24" customHeight="1" x14ac:dyDescent="0.25">
      <c r="A3" s="1172"/>
      <c r="B3" s="340" t="s">
        <v>166</v>
      </c>
      <c r="C3" s="340" t="s">
        <v>167</v>
      </c>
      <c r="D3" s="340" t="s">
        <v>168</v>
      </c>
      <c r="E3" s="340" t="s">
        <v>169</v>
      </c>
      <c r="F3" s="353" t="s">
        <v>166</v>
      </c>
      <c r="G3" s="353" t="s">
        <v>167</v>
      </c>
      <c r="H3" s="353" t="s">
        <v>168</v>
      </c>
      <c r="I3" s="353" t="s">
        <v>169</v>
      </c>
      <c r="J3" s="340" t="s">
        <v>166</v>
      </c>
      <c r="K3" s="340" t="s">
        <v>167</v>
      </c>
      <c r="L3" s="340" t="s">
        <v>168</v>
      </c>
      <c r="M3" s="340" t="s">
        <v>169</v>
      </c>
    </row>
    <row r="4" spans="1:14" s="170" customFormat="1" ht="48" customHeight="1" x14ac:dyDescent="0.25">
      <c r="A4" s="158" t="s">
        <v>288</v>
      </c>
      <c r="B4" s="131">
        <v>404033.5</v>
      </c>
      <c r="C4" s="159">
        <v>0</v>
      </c>
      <c r="D4" s="160">
        <v>60137</v>
      </c>
      <c r="E4" s="131">
        <v>343896.5</v>
      </c>
      <c r="F4" s="131">
        <v>343896.5</v>
      </c>
      <c r="G4" s="159">
        <v>178339.48</v>
      </c>
      <c r="H4" s="160">
        <v>0</v>
      </c>
      <c r="I4" s="131">
        <v>522235.98</v>
      </c>
      <c r="J4" s="131">
        <v>522235.98</v>
      </c>
      <c r="K4" s="159">
        <v>0</v>
      </c>
      <c r="L4" s="160">
        <v>0</v>
      </c>
      <c r="M4" s="131">
        <f>J4+K4-L4</f>
        <v>522235.98</v>
      </c>
      <c r="N4" s="251"/>
    </row>
    <row r="5" spans="1:14" s="170" customFormat="1" ht="48" customHeight="1" x14ac:dyDescent="0.25">
      <c r="A5" s="161" t="s">
        <v>287</v>
      </c>
      <c r="B5" s="162">
        <v>4600446.75</v>
      </c>
      <c r="C5" s="163">
        <v>250619.21</v>
      </c>
      <c r="D5" s="130">
        <v>45399.1</v>
      </c>
      <c r="E5" s="131">
        <f>SUM(B5+C5-D5)</f>
        <v>4805666.8600000003</v>
      </c>
      <c r="F5" s="131">
        <v>5352738</v>
      </c>
      <c r="G5" s="163">
        <v>495953.17</v>
      </c>
      <c r="H5" s="130">
        <v>45715.3</v>
      </c>
      <c r="I5" s="131">
        <f>F5+G5-H5</f>
        <v>5802975.8700000001</v>
      </c>
      <c r="J5" s="131">
        <v>5787014.8700000001</v>
      </c>
      <c r="K5" s="163">
        <v>307097.3</v>
      </c>
      <c r="L5" s="130">
        <v>147134.39999999999</v>
      </c>
      <c r="M5" s="131">
        <f>J5+K5-L5</f>
        <v>5946977.7699999996</v>
      </c>
      <c r="N5" s="251"/>
    </row>
    <row r="6" spans="1:14" s="170" customFormat="1" ht="36.75" customHeight="1" x14ac:dyDescent="0.25">
      <c r="A6" s="161" t="s">
        <v>228</v>
      </c>
      <c r="B6" s="164">
        <v>364000</v>
      </c>
      <c r="C6" s="130">
        <v>0</v>
      </c>
      <c r="D6" s="130">
        <v>0</v>
      </c>
      <c r="E6" s="131">
        <f>SUM(B6+C6-D6)</f>
        <v>364000</v>
      </c>
      <c r="F6" s="131">
        <v>108000</v>
      </c>
      <c r="G6" s="130">
        <v>0</v>
      </c>
      <c r="H6" s="130">
        <v>12000</v>
      </c>
      <c r="I6" s="131">
        <f t="shared" ref="I6:I11" si="0">F6+G6-H6</f>
        <v>96000</v>
      </c>
      <c r="J6" s="131">
        <v>96000</v>
      </c>
      <c r="K6" s="130">
        <v>0</v>
      </c>
      <c r="L6" s="130">
        <v>0</v>
      </c>
      <c r="M6" s="131">
        <f t="shared" ref="M6:M11" si="1">J6+K6-L6</f>
        <v>96000</v>
      </c>
    </row>
    <row r="7" spans="1:14" s="170" customFormat="1" ht="36.75" customHeight="1" x14ac:dyDescent="0.25">
      <c r="A7" s="161" t="s">
        <v>171</v>
      </c>
      <c r="B7" s="162">
        <v>7136424</v>
      </c>
      <c r="C7" s="130">
        <v>85305</v>
      </c>
      <c r="D7" s="130">
        <v>85305</v>
      </c>
      <c r="E7" s="131">
        <v>7136424</v>
      </c>
      <c r="F7" s="131">
        <v>7503801.1600000001</v>
      </c>
      <c r="G7" s="130">
        <v>1475241.44</v>
      </c>
      <c r="H7" s="130">
        <v>1475241.44</v>
      </c>
      <c r="I7" s="131">
        <f t="shared" si="0"/>
        <v>7503801.1600000001</v>
      </c>
      <c r="J7" s="131">
        <v>939801.16</v>
      </c>
      <c r="K7" s="130">
        <v>1126250.44</v>
      </c>
      <c r="L7" s="130">
        <v>1126250.44</v>
      </c>
      <c r="M7" s="131">
        <f t="shared" si="1"/>
        <v>939801.16000000015</v>
      </c>
    </row>
    <row r="8" spans="1:14" s="170" customFormat="1" ht="48" customHeight="1" x14ac:dyDescent="0.25">
      <c r="A8" s="161" t="s">
        <v>289</v>
      </c>
      <c r="B8" s="162">
        <v>72915352.109999999</v>
      </c>
      <c r="C8" s="165">
        <v>7565956.0599999996</v>
      </c>
      <c r="D8" s="165">
        <v>707880.2</v>
      </c>
      <c r="E8" s="131">
        <v>79773427.969999999</v>
      </c>
      <c r="F8" s="131">
        <v>93068663.659999996</v>
      </c>
      <c r="G8" s="165">
        <v>9373719.6600000001</v>
      </c>
      <c r="H8" s="165">
        <v>3378599.22</v>
      </c>
      <c r="I8" s="131">
        <f t="shared" si="0"/>
        <v>99063784.099999994</v>
      </c>
      <c r="J8" s="131">
        <v>97991784.099999994</v>
      </c>
      <c r="K8" s="165">
        <v>5780925.4800000004</v>
      </c>
      <c r="L8" s="165">
        <v>3354928.01</v>
      </c>
      <c r="M8" s="131">
        <f t="shared" si="1"/>
        <v>100417781.56999999</v>
      </c>
    </row>
    <row r="9" spans="1:14" s="170" customFormat="1" ht="48.75" customHeight="1" x14ac:dyDescent="0.25">
      <c r="A9" s="161" t="s">
        <v>286</v>
      </c>
      <c r="B9" s="162">
        <v>196905947.36000001</v>
      </c>
      <c r="C9" s="165">
        <v>14850969.970000001</v>
      </c>
      <c r="D9" s="165">
        <v>5434821.8099999996</v>
      </c>
      <c r="E9" s="166">
        <v>206322095.52000001</v>
      </c>
      <c r="F9" s="166">
        <v>223591943.66</v>
      </c>
      <c r="G9" s="165">
        <v>27661824.850000001</v>
      </c>
      <c r="H9" s="165">
        <v>7834121.8099999996</v>
      </c>
      <c r="I9" s="131">
        <f t="shared" si="0"/>
        <v>243419646.69999999</v>
      </c>
      <c r="J9" s="166">
        <v>243419646.69999999</v>
      </c>
      <c r="K9" s="165">
        <v>21390873.859999999</v>
      </c>
      <c r="L9" s="165">
        <v>9332910.5999999996</v>
      </c>
      <c r="M9" s="131">
        <f t="shared" si="1"/>
        <v>255477609.96000001</v>
      </c>
      <c r="N9" s="251"/>
    </row>
    <row r="10" spans="1:14" s="170" customFormat="1" ht="36" customHeight="1" x14ac:dyDescent="0.25">
      <c r="A10" s="161" t="s">
        <v>172</v>
      </c>
      <c r="B10" s="162">
        <v>0</v>
      </c>
      <c r="C10" s="130">
        <v>0</v>
      </c>
      <c r="D10" s="130">
        <v>0</v>
      </c>
      <c r="E10" s="166">
        <v>0</v>
      </c>
      <c r="F10" s="166">
        <v>0</v>
      </c>
      <c r="G10" s="130">
        <v>0</v>
      </c>
      <c r="H10" s="130">
        <v>0</v>
      </c>
      <c r="I10" s="131">
        <f t="shared" si="0"/>
        <v>0</v>
      </c>
      <c r="J10" s="166">
        <v>0</v>
      </c>
      <c r="K10" s="130">
        <v>0</v>
      </c>
      <c r="L10" s="130">
        <v>0</v>
      </c>
      <c r="M10" s="131">
        <f t="shared" si="1"/>
        <v>0</v>
      </c>
    </row>
    <row r="11" spans="1:14" s="170" customFormat="1" ht="36" customHeight="1" thickBot="1" x14ac:dyDescent="0.3">
      <c r="A11" s="167" t="s">
        <v>174</v>
      </c>
      <c r="B11" s="132">
        <v>173425</v>
      </c>
      <c r="C11" s="133">
        <v>0</v>
      </c>
      <c r="D11" s="133">
        <v>0</v>
      </c>
      <c r="E11" s="166">
        <v>173425</v>
      </c>
      <c r="F11" s="166">
        <v>173425</v>
      </c>
      <c r="G11" s="133">
        <v>0</v>
      </c>
      <c r="H11" s="133">
        <v>0</v>
      </c>
      <c r="I11" s="131">
        <f t="shared" si="0"/>
        <v>173425</v>
      </c>
      <c r="J11" s="166">
        <v>149425</v>
      </c>
      <c r="K11" s="133">
        <v>0</v>
      </c>
      <c r="L11" s="133">
        <v>0</v>
      </c>
      <c r="M11" s="131">
        <f t="shared" si="1"/>
        <v>149425</v>
      </c>
    </row>
    <row r="12" spans="1:14" s="168" customFormat="1" ht="44.55" customHeight="1" thickTop="1" x14ac:dyDescent="0.25">
      <c r="A12" s="341" t="s">
        <v>46</v>
      </c>
      <c r="B12" s="342">
        <f t="shared" ref="B12:I12" si="2">SUM(B4:B11)</f>
        <v>282499628.72000003</v>
      </c>
      <c r="C12" s="343">
        <f t="shared" si="2"/>
        <v>22752850.240000002</v>
      </c>
      <c r="D12" s="343">
        <f t="shared" si="2"/>
        <v>6333543.1099999994</v>
      </c>
      <c r="E12" s="344">
        <f t="shared" si="2"/>
        <v>298918935.85000002</v>
      </c>
      <c r="F12" s="345">
        <f t="shared" si="2"/>
        <v>330142467.98000002</v>
      </c>
      <c r="G12" s="346">
        <f t="shared" si="2"/>
        <v>39185078.600000001</v>
      </c>
      <c r="H12" s="346">
        <f t="shared" si="2"/>
        <v>12745677.77</v>
      </c>
      <c r="I12" s="347">
        <f t="shared" si="2"/>
        <v>356581868.81</v>
      </c>
      <c r="J12" s="345">
        <f>SUM(J4:J11)</f>
        <v>348905907.81</v>
      </c>
      <c r="K12" s="346">
        <f>SUM(K4:K11)</f>
        <v>28605147.079999998</v>
      </c>
      <c r="L12" s="346">
        <f>SUM(L4:L11)</f>
        <v>13961223.449999999</v>
      </c>
      <c r="M12" s="347">
        <f>SUM(M4:M11)</f>
        <v>363549831.44</v>
      </c>
      <c r="N12" s="252"/>
    </row>
    <row r="13" spans="1:14" ht="46.95" customHeight="1" x14ac:dyDescent="0.25">
      <c r="A13" s="1175" t="s">
        <v>636</v>
      </c>
      <c r="B13" s="1176"/>
      <c r="C13" s="1176"/>
      <c r="D13" s="1176"/>
      <c r="E13" s="1176"/>
      <c r="F13" s="1177"/>
      <c r="G13" s="1177"/>
      <c r="H13" s="1177"/>
      <c r="I13" s="1177"/>
      <c r="J13" s="1177"/>
      <c r="K13" s="1177"/>
      <c r="L13" s="1177"/>
      <c r="M13" s="1178"/>
    </row>
  </sheetData>
  <mergeCells count="6">
    <mergeCell ref="A2:A3"/>
    <mergeCell ref="J2:M2"/>
    <mergeCell ref="A1:L1"/>
    <mergeCell ref="A13:M13"/>
    <mergeCell ref="F2:I2"/>
    <mergeCell ref="B2:E2"/>
  </mergeCells>
  <printOptions horizontalCentered="1"/>
  <pageMargins left="0.55118110236220474" right="0.55118110236220474" top="0.39370078740157483" bottom="0.47244094488188981" header="0" footer="0.19685039370078741"/>
  <pageSetup paperSize="9" scale="85" orientation="landscape" r:id="rId1"/>
  <headerFooter alignWithMargins="0">
    <oddFooter>&amp;L&amp;"Arial,Obyčejné"&amp;9Přehled o hospodaření za rok 2021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IV393"/>
  <sheetViews>
    <sheetView view="pageBreakPreview" topLeftCell="A55" zoomScale="80" zoomScaleNormal="100" zoomScaleSheetLayoutView="80" workbookViewId="0">
      <selection activeCell="I71" sqref="I71"/>
    </sheetView>
  </sheetViews>
  <sheetFormatPr defaultColWidth="9.21875" defaultRowHeight="13.2" x14ac:dyDescent="0.25"/>
  <cols>
    <col min="1" max="1" width="88.21875" style="8" customWidth="1"/>
    <col min="2" max="2" width="23.5546875" style="400" customWidth="1"/>
    <col min="3" max="3" width="14" style="8" bestFit="1" customWidth="1"/>
    <col min="4" max="4" width="9.21875" style="390" customWidth="1"/>
    <col min="5" max="5" width="11.5546875" style="390" hidden="1" customWidth="1"/>
    <col min="6" max="6" width="9.21875" style="19" hidden="1" customWidth="1"/>
    <col min="7" max="16384" width="9.21875" style="19"/>
  </cols>
  <sheetData>
    <row r="1" spans="1:256" ht="61.2" customHeight="1" x14ac:dyDescent="0.25">
      <c r="A1" s="872" t="s">
        <v>547</v>
      </c>
      <c r="B1" s="247" t="s">
        <v>181</v>
      </c>
      <c r="C1" s="389"/>
    </row>
    <row r="2" spans="1:256" ht="37.950000000000003" customHeight="1" x14ac:dyDescent="0.25">
      <c r="A2" s="624" t="s">
        <v>17</v>
      </c>
      <c r="B2" s="625" t="s">
        <v>290</v>
      </c>
      <c r="C2" s="389"/>
    </row>
    <row r="3" spans="1:256" ht="40.200000000000003" customHeight="1" x14ac:dyDescent="0.25">
      <c r="A3" s="1179" t="s">
        <v>548</v>
      </c>
      <c r="B3" s="1180"/>
      <c r="C3" s="389"/>
    </row>
    <row r="4" spans="1:256" ht="27" customHeight="1" x14ac:dyDescent="0.25">
      <c r="A4" s="626" t="s">
        <v>549</v>
      </c>
      <c r="B4" s="627">
        <v>-35396.480000000003</v>
      </c>
      <c r="C4" s="389"/>
    </row>
    <row r="5" spans="1:256" ht="27" customHeight="1" x14ac:dyDescent="0.25">
      <c r="A5" s="626" t="s">
        <v>550</v>
      </c>
      <c r="B5" s="628">
        <v>-2311</v>
      </c>
      <c r="C5" s="389"/>
    </row>
    <row r="6" spans="1:256" ht="27" customHeight="1" x14ac:dyDescent="0.25">
      <c r="A6" s="626" t="s">
        <v>551</v>
      </c>
      <c r="B6" s="628">
        <v>-289800</v>
      </c>
      <c r="C6" s="389"/>
    </row>
    <row r="7" spans="1:256" ht="27" customHeight="1" thickBot="1" x14ac:dyDescent="0.3">
      <c r="A7" s="626" t="s">
        <v>553</v>
      </c>
      <c r="B7" s="628">
        <v>-1308576.97</v>
      </c>
      <c r="C7" s="389"/>
    </row>
    <row r="8" spans="1:256" ht="30.6" customHeight="1" thickTop="1" x14ac:dyDescent="0.25">
      <c r="A8" s="778" t="s">
        <v>291</v>
      </c>
      <c r="B8" s="779">
        <f>SUM(B4:B7)</f>
        <v>-1636084.45</v>
      </c>
      <c r="C8" s="389"/>
    </row>
    <row r="9" spans="1:256" ht="39.6" customHeight="1" x14ac:dyDescent="0.25">
      <c r="A9" s="1181" t="s">
        <v>552</v>
      </c>
      <c r="B9" s="1182"/>
      <c r="C9" s="391"/>
      <c r="D9" s="392"/>
      <c r="E9" s="392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3"/>
      <c r="AI9" s="393"/>
      <c r="AJ9" s="393"/>
      <c r="AK9" s="393"/>
      <c r="AL9" s="393"/>
      <c r="AM9" s="393"/>
      <c r="AN9" s="393"/>
      <c r="AO9" s="393"/>
      <c r="AP9" s="393"/>
      <c r="AQ9" s="393"/>
      <c r="AR9" s="393"/>
      <c r="AS9" s="393"/>
      <c r="AT9" s="393"/>
      <c r="AU9" s="393"/>
      <c r="AV9" s="393"/>
      <c r="AW9" s="393"/>
      <c r="AX9" s="393"/>
      <c r="AY9" s="393"/>
      <c r="AZ9" s="393"/>
      <c r="BA9" s="393"/>
      <c r="BB9" s="393"/>
      <c r="BC9" s="393"/>
      <c r="BD9" s="393"/>
      <c r="BE9" s="393"/>
      <c r="BF9" s="393"/>
      <c r="BG9" s="393"/>
      <c r="BH9" s="393"/>
      <c r="BI9" s="393"/>
      <c r="BJ9" s="393"/>
      <c r="BK9" s="393"/>
      <c r="BL9" s="393"/>
      <c r="BM9" s="393"/>
      <c r="BN9" s="393"/>
      <c r="BO9" s="393"/>
      <c r="BP9" s="393"/>
      <c r="BQ9" s="393"/>
      <c r="BR9" s="393"/>
      <c r="BS9" s="393"/>
      <c r="BT9" s="393"/>
      <c r="BU9" s="393"/>
      <c r="BV9" s="393"/>
      <c r="BW9" s="393"/>
      <c r="BX9" s="393"/>
      <c r="BY9" s="393"/>
      <c r="BZ9" s="393"/>
      <c r="CA9" s="393"/>
      <c r="CB9" s="393"/>
      <c r="CC9" s="393"/>
      <c r="CD9" s="393"/>
      <c r="CE9" s="393"/>
      <c r="CF9" s="393"/>
      <c r="CG9" s="393"/>
      <c r="CH9" s="393"/>
      <c r="CI9" s="393"/>
      <c r="CJ9" s="393"/>
      <c r="CK9" s="393"/>
      <c r="CL9" s="393"/>
      <c r="CM9" s="393"/>
      <c r="CN9" s="393"/>
      <c r="CO9" s="393"/>
      <c r="CP9" s="393"/>
      <c r="CQ9" s="393"/>
      <c r="CR9" s="393"/>
      <c r="CS9" s="393"/>
      <c r="CT9" s="393"/>
      <c r="CU9" s="393"/>
      <c r="CV9" s="393"/>
      <c r="CW9" s="393"/>
      <c r="CX9" s="393"/>
      <c r="CY9" s="393"/>
      <c r="CZ9" s="393"/>
      <c r="DA9" s="393"/>
      <c r="DB9" s="393"/>
      <c r="DC9" s="393"/>
      <c r="DD9" s="393"/>
      <c r="DE9" s="393"/>
      <c r="DF9" s="393"/>
      <c r="DG9" s="393"/>
      <c r="DH9" s="393"/>
      <c r="DI9" s="393"/>
      <c r="DJ9" s="393"/>
      <c r="DK9" s="393"/>
      <c r="DL9" s="393"/>
      <c r="DM9" s="393"/>
      <c r="DN9" s="393"/>
      <c r="DO9" s="393"/>
      <c r="DP9" s="393"/>
      <c r="DQ9" s="393"/>
      <c r="DR9" s="393"/>
      <c r="DS9" s="393"/>
      <c r="DT9" s="393"/>
      <c r="DU9" s="393"/>
      <c r="DV9" s="393"/>
      <c r="DW9" s="393"/>
      <c r="DX9" s="393"/>
      <c r="DY9" s="393"/>
      <c r="DZ9" s="393"/>
      <c r="EA9" s="393"/>
      <c r="EB9" s="393"/>
      <c r="EC9" s="393"/>
      <c r="ED9" s="393"/>
      <c r="EE9" s="393"/>
      <c r="EF9" s="393"/>
      <c r="EG9" s="393"/>
      <c r="EH9" s="393"/>
      <c r="EI9" s="393"/>
      <c r="EJ9" s="393"/>
      <c r="EK9" s="393"/>
      <c r="EL9" s="393"/>
      <c r="EM9" s="393"/>
      <c r="EN9" s="393"/>
      <c r="EO9" s="393"/>
      <c r="EP9" s="393"/>
      <c r="EQ9" s="393"/>
      <c r="ER9" s="393"/>
      <c r="ES9" s="393"/>
      <c r="ET9" s="393"/>
      <c r="EU9" s="393"/>
      <c r="EV9" s="393"/>
      <c r="EW9" s="393"/>
      <c r="EX9" s="393"/>
      <c r="EY9" s="393"/>
      <c r="EZ9" s="393"/>
      <c r="FA9" s="393"/>
      <c r="FB9" s="393"/>
      <c r="FC9" s="393"/>
      <c r="FD9" s="393"/>
      <c r="FE9" s="393"/>
      <c r="FF9" s="393"/>
      <c r="FG9" s="393"/>
      <c r="FH9" s="393"/>
      <c r="FI9" s="393"/>
      <c r="FJ9" s="393"/>
      <c r="FK9" s="393"/>
      <c r="FL9" s="393"/>
      <c r="FM9" s="393"/>
      <c r="FN9" s="393"/>
      <c r="FO9" s="393"/>
      <c r="FP9" s="393"/>
      <c r="FQ9" s="393"/>
      <c r="FR9" s="393"/>
      <c r="FS9" s="393"/>
      <c r="FT9" s="393"/>
      <c r="FU9" s="393"/>
      <c r="FV9" s="393"/>
      <c r="FW9" s="393"/>
      <c r="FX9" s="393"/>
      <c r="FY9" s="393"/>
      <c r="FZ9" s="393"/>
      <c r="GA9" s="393"/>
      <c r="GB9" s="393"/>
      <c r="GC9" s="393"/>
      <c r="GD9" s="393"/>
      <c r="GE9" s="393"/>
      <c r="GF9" s="393"/>
      <c r="GG9" s="393"/>
      <c r="GH9" s="393"/>
      <c r="GI9" s="393"/>
      <c r="GJ9" s="393"/>
      <c r="GK9" s="393"/>
      <c r="GL9" s="393"/>
      <c r="GM9" s="393"/>
      <c r="GN9" s="393"/>
      <c r="GO9" s="393"/>
      <c r="GP9" s="393"/>
      <c r="GQ9" s="393"/>
      <c r="GR9" s="393"/>
      <c r="GS9" s="393"/>
      <c r="GT9" s="393"/>
      <c r="GU9" s="393"/>
      <c r="GV9" s="393"/>
      <c r="GW9" s="393"/>
      <c r="GX9" s="393"/>
      <c r="GY9" s="393"/>
      <c r="GZ9" s="393"/>
      <c r="HA9" s="393"/>
      <c r="HB9" s="393"/>
      <c r="HC9" s="393"/>
      <c r="HD9" s="393"/>
      <c r="HE9" s="393"/>
      <c r="HF9" s="393"/>
      <c r="HG9" s="393"/>
      <c r="HH9" s="393"/>
      <c r="HI9" s="393"/>
      <c r="HJ9" s="393"/>
      <c r="HK9" s="393"/>
      <c r="HL9" s="393"/>
      <c r="HM9" s="393"/>
      <c r="HN9" s="393"/>
      <c r="HO9" s="393"/>
      <c r="HP9" s="393"/>
      <c r="HQ9" s="393"/>
      <c r="HR9" s="393"/>
      <c r="HS9" s="393"/>
      <c r="HT9" s="393"/>
      <c r="HU9" s="393"/>
      <c r="HV9" s="393"/>
      <c r="HW9" s="393"/>
      <c r="HX9" s="393"/>
      <c r="HY9" s="393"/>
      <c r="HZ9" s="393"/>
      <c r="IA9" s="393"/>
      <c r="IB9" s="393"/>
      <c r="IC9" s="393"/>
      <c r="ID9" s="393"/>
      <c r="IE9" s="393"/>
      <c r="IF9" s="393"/>
      <c r="IG9" s="393"/>
      <c r="IH9" s="393"/>
      <c r="II9" s="393"/>
      <c r="IJ9" s="393"/>
      <c r="IK9" s="393"/>
      <c r="IL9" s="393"/>
      <c r="IM9" s="393"/>
      <c r="IN9" s="393"/>
      <c r="IO9" s="393"/>
      <c r="IP9" s="393"/>
      <c r="IQ9" s="393"/>
      <c r="IR9" s="393"/>
      <c r="IS9" s="393"/>
      <c r="IT9" s="393"/>
      <c r="IU9" s="393"/>
      <c r="IV9" s="393"/>
    </row>
    <row r="10" spans="1:256" ht="26.55" customHeight="1" x14ac:dyDescent="0.25">
      <c r="A10" s="629" t="s">
        <v>554</v>
      </c>
      <c r="B10" s="630">
        <v>-181440</v>
      </c>
      <c r="C10" s="391"/>
      <c r="D10" s="392"/>
      <c r="E10" s="392"/>
      <c r="F10" s="393"/>
      <c r="G10" s="393"/>
      <c r="H10" s="393"/>
      <c r="I10" s="393"/>
      <c r="J10" s="393"/>
      <c r="K10" s="393"/>
      <c r="L10" s="393"/>
      <c r="M10" s="393"/>
      <c r="N10" s="393"/>
      <c r="O10" s="393"/>
      <c r="P10" s="393"/>
      <c r="Q10" s="393"/>
      <c r="R10" s="393"/>
      <c r="S10" s="393"/>
      <c r="T10" s="393"/>
      <c r="U10" s="393"/>
      <c r="V10" s="393"/>
      <c r="W10" s="393"/>
      <c r="X10" s="393"/>
      <c r="Y10" s="393"/>
      <c r="Z10" s="393"/>
      <c r="AA10" s="393"/>
      <c r="AB10" s="393"/>
      <c r="AC10" s="393"/>
      <c r="AD10" s="393"/>
      <c r="AE10" s="393"/>
      <c r="AF10" s="393"/>
      <c r="AG10" s="393"/>
      <c r="AH10" s="393"/>
      <c r="AI10" s="393"/>
      <c r="AJ10" s="393"/>
      <c r="AK10" s="393"/>
      <c r="AL10" s="393"/>
      <c r="AM10" s="393"/>
      <c r="AN10" s="393"/>
      <c r="AO10" s="393"/>
      <c r="AP10" s="393"/>
      <c r="AQ10" s="393"/>
      <c r="AR10" s="393"/>
      <c r="AS10" s="393"/>
      <c r="AT10" s="393"/>
      <c r="AU10" s="393"/>
      <c r="AV10" s="393"/>
      <c r="AW10" s="393"/>
      <c r="AX10" s="393"/>
      <c r="AY10" s="393"/>
      <c r="AZ10" s="393"/>
      <c r="BA10" s="393"/>
      <c r="BB10" s="393"/>
      <c r="BC10" s="393"/>
      <c r="BD10" s="393"/>
      <c r="BE10" s="393"/>
      <c r="BF10" s="393"/>
      <c r="BG10" s="393"/>
      <c r="BH10" s="393"/>
      <c r="BI10" s="393"/>
      <c r="BJ10" s="393"/>
      <c r="BK10" s="393"/>
      <c r="BL10" s="393"/>
      <c r="BM10" s="393"/>
      <c r="BN10" s="393"/>
      <c r="BO10" s="393"/>
      <c r="BP10" s="393"/>
      <c r="BQ10" s="393"/>
      <c r="BR10" s="393"/>
      <c r="BS10" s="393"/>
      <c r="BT10" s="393"/>
      <c r="BU10" s="393"/>
      <c r="BV10" s="393"/>
      <c r="BW10" s="393"/>
      <c r="BX10" s="393"/>
      <c r="BY10" s="393"/>
      <c r="BZ10" s="393"/>
      <c r="CA10" s="393"/>
      <c r="CB10" s="393"/>
      <c r="CC10" s="393"/>
      <c r="CD10" s="393"/>
      <c r="CE10" s="393"/>
      <c r="CF10" s="393"/>
      <c r="CG10" s="393"/>
      <c r="CH10" s="393"/>
      <c r="CI10" s="393"/>
      <c r="CJ10" s="393"/>
      <c r="CK10" s="393"/>
      <c r="CL10" s="393"/>
      <c r="CM10" s="393"/>
      <c r="CN10" s="393"/>
      <c r="CO10" s="393"/>
      <c r="CP10" s="393"/>
      <c r="CQ10" s="393"/>
      <c r="CR10" s="393"/>
      <c r="CS10" s="393"/>
      <c r="CT10" s="393"/>
      <c r="CU10" s="393"/>
      <c r="CV10" s="393"/>
      <c r="CW10" s="393"/>
      <c r="CX10" s="393"/>
      <c r="CY10" s="393"/>
      <c r="CZ10" s="393"/>
      <c r="DA10" s="393"/>
      <c r="DB10" s="393"/>
      <c r="DC10" s="393"/>
      <c r="DD10" s="393"/>
      <c r="DE10" s="393"/>
      <c r="DF10" s="393"/>
      <c r="DG10" s="393"/>
      <c r="DH10" s="393"/>
      <c r="DI10" s="393"/>
      <c r="DJ10" s="393"/>
      <c r="DK10" s="393"/>
      <c r="DL10" s="393"/>
      <c r="DM10" s="393"/>
      <c r="DN10" s="393"/>
      <c r="DO10" s="393"/>
      <c r="DP10" s="393"/>
      <c r="DQ10" s="393"/>
      <c r="DR10" s="393"/>
      <c r="DS10" s="393"/>
      <c r="DT10" s="393"/>
      <c r="DU10" s="393"/>
      <c r="DV10" s="393"/>
      <c r="DW10" s="393"/>
      <c r="DX10" s="393"/>
      <c r="DY10" s="393"/>
      <c r="DZ10" s="393"/>
      <c r="EA10" s="393"/>
      <c r="EB10" s="393"/>
      <c r="EC10" s="393"/>
      <c r="ED10" s="393"/>
      <c r="EE10" s="393"/>
      <c r="EF10" s="393"/>
      <c r="EG10" s="393"/>
      <c r="EH10" s="393"/>
      <c r="EI10" s="393"/>
      <c r="EJ10" s="393"/>
      <c r="EK10" s="393"/>
      <c r="EL10" s="393"/>
      <c r="EM10" s="393"/>
      <c r="EN10" s="393"/>
      <c r="EO10" s="393"/>
      <c r="EP10" s="393"/>
      <c r="EQ10" s="393"/>
      <c r="ER10" s="393"/>
      <c r="ES10" s="393"/>
      <c r="ET10" s="393"/>
      <c r="EU10" s="393"/>
      <c r="EV10" s="393"/>
      <c r="EW10" s="393"/>
      <c r="EX10" s="393"/>
      <c r="EY10" s="393"/>
      <c r="EZ10" s="393"/>
      <c r="FA10" s="393"/>
      <c r="FB10" s="393"/>
      <c r="FC10" s="393"/>
      <c r="FD10" s="393"/>
      <c r="FE10" s="393"/>
      <c r="FF10" s="393"/>
      <c r="FG10" s="393"/>
      <c r="FH10" s="393"/>
      <c r="FI10" s="393"/>
      <c r="FJ10" s="393"/>
      <c r="FK10" s="393"/>
      <c r="FL10" s="393"/>
      <c r="FM10" s="393"/>
      <c r="FN10" s="393"/>
      <c r="FO10" s="393"/>
      <c r="FP10" s="393"/>
      <c r="FQ10" s="393"/>
      <c r="FR10" s="393"/>
      <c r="FS10" s="393"/>
      <c r="FT10" s="393"/>
      <c r="FU10" s="393"/>
      <c r="FV10" s="393"/>
      <c r="FW10" s="393"/>
      <c r="FX10" s="393"/>
      <c r="FY10" s="393"/>
      <c r="FZ10" s="393"/>
      <c r="GA10" s="393"/>
      <c r="GB10" s="393"/>
      <c r="GC10" s="393"/>
      <c r="GD10" s="393"/>
      <c r="GE10" s="393"/>
      <c r="GF10" s="393"/>
      <c r="GG10" s="393"/>
      <c r="GH10" s="393"/>
      <c r="GI10" s="393"/>
      <c r="GJ10" s="393"/>
      <c r="GK10" s="393"/>
      <c r="GL10" s="393"/>
      <c r="GM10" s="393"/>
      <c r="GN10" s="393"/>
      <c r="GO10" s="393"/>
      <c r="GP10" s="393"/>
      <c r="GQ10" s="393"/>
      <c r="GR10" s="393"/>
      <c r="GS10" s="393"/>
      <c r="GT10" s="393"/>
      <c r="GU10" s="393"/>
      <c r="GV10" s="393"/>
      <c r="GW10" s="393"/>
      <c r="GX10" s="393"/>
      <c r="GY10" s="393"/>
      <c r="GZ10" s="393"/>
      <c r="HA10" s="393"/>
      <c r="HB10" s="393"/>
      <c r="HC10" s="393"/>
      <c r="HD10" s="393"/>
      <c r="HE10" s="393"/>
      <c r="HF10" s="393"/>
      <c r="HG10" s="393"/>
      <c r="HH10" s="393"/>
      <c r="HI10" s="393"/>
      <c r="HJ10" s="393"/>
      <c r="HK10" s="393"/>
      <c r="HL10" s="393"/>
      <c r="HM10" s="393"/>
      <c r="HN10" s="393"/>
      <c r="HO10" s="393"/>
      <c r="HP10" s="393"/>
      <c r="HQ10" s="393"/>
      <c r="HR10" s="393"/>
      <c r="HS10" s="393"/>
      <c r="HT10" s="393"/>
      <c r="HU10" s="393"/>
      <c r="HV10" s="393"/>
      <c r="HW10" s="393"/>
      <c r="HX10" s="393"/>
      <c r="HY10" s="393"/>
      <c r="HZ10" s="393"/>
      <c r="IA10" s="393"/>
      <c r="IB10" s="393"/>
      <c r="IC10" s="393"/>
      <c r="ID10" s="393"/>
      <c r="IE10" s="393"/>
      <c r="IF10" s="393"/>
      <c r="IG10" s="393"/>
      <c r="IH10" s="393"/>
      <c r="II10" s="393"/>
      <c r="IJ10" s="393"/>
      <c r="IK10" s="393"/>
      <c r="IL10" s="393"/>
      <c r="IM10" s="393"/>
      <c r="IN10" s="393"/>
      <c r="IO10" s="393"/>
      <c r="IP10" s="393"/>
      <c r="IQ10" s="393"/>
      <c r="IR10" s="393"/>
      <c r="IS10" s="393"/>
      <c r="IT10" s="393"/>
      <c r="IU10" s="393"/>
      <c r="IV10" s="393"/>
    </row>
    <row r="11" spans="1:256" ht="26.55" customHeight="1" x14ac:dyDescent="0.25">
      <c r="A11" s="631" t="s">
        <v>555</v>
      </c>
      <c r="B11" s="632">
        <v>-14</v>
      </c>
      <c r="C11" s="391"/>
      <c r="D11" s="392"/>
      <c r="E11" s="392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3"/>
      <c r="AI11" s="393"/>
      <c r="AJ11" s="393"/>
      <c r="AK11" s="393"/>
      <c r="AL11" s="393"/>
      <c r="AM11" s="393"/>
      <c r="AN11" s="393"/>
      <c r="AO11" s="393"/>
      <c r="AP11" s="393"/>
      <c r="AQ11" s="393"/>
      <c r="AR11" s="393"/>
      <c r="AS11" s="393"/>
      <c r="AT11" s="393"/>
      <c r="AU11" s="393"/>
      <c r="AV11" s="393"/>
      <c r="AW11" s="393"/>
      <c r="AX11" s="393"/>
      <c r="AY11" s="393"/>
      <c r="AZ11" s="393"/>
      <c r="BA11" s="393"/>
      <c r="BB11" s="393"/>
      <c r="BC11" s="393"/>
      <c r="BD11" s="393"/>
      <c r="BE11" s="393"/>
      <c r="BF11" s="393"/>
      <c r="BG11" s="393"/>
      <c r="BH11" s="393"/>
      <c r="BI11" s="393"/>
      <c r="BJ11" s="393"/>
      <c r="BK11" s="393"/>
      <c r="BL11" s="393"/>
      <c r="BM11" s="393"/>
      <c r="BN11" s="393"/>
      <c r="BO11" s="393"/>
      <c r="BP11" s="393"/>
      <c r="BQ11" s="393"/>
      <c r="BR11" s="393"/>
      <c r="BS11" s="393"/>
      <c r="BT11" s="393"/>
      <c r="BU11" s="393"/>
      <c r="BV11" s="393"/>
      <c r="BW11" s="393"/>
      <c r="BX11" s="393"/>
      <c r="BY11" s="393"/>
      <c r="BZ11" s="393"/>
      <c r="CA11" s="393"/>
      <c r="CB11" s="393"/>
      <c r="CC11" s="393"/>
      <c r="CD11" s="393"/>
      <c r="CE11" s="393"/>
      <c r="CF11" s="393"/>
      <c r="CG11" s="393"/>
      <c r="CH11" s="393"/>
      <c r="CI11" s="393"/>
      <c r="CJ11" s="393"/>
      <c r="CK11" s="393"/>
      <c r="CL11" s="393"/>
      <c r="CM11" s="393"/>
      <c r="CN11" s="393"/>
      <c r="CO11" s="393"/>
      <c r="CP11" s="393"/>
      <c r="CQ11" s="393"/>
      <c r="CR11" s="393"/>
      <c r="CS11" s="393"/>
      <c r="CT11" s="393"/>
      <c r="CU11" s="393"/>
      <c r="CV11" s="393"/>
      <c r="CW11" s="393"/>
      <c r="CX11" s="393"/>
      <c r="CY11" s="393"/>
      <c r="CZ11" s="393"/>
      <c r="DA11" s="393"/>
      <c r="DB11" s="393"/>
      <c r="DC11" s="393"/>
      <c r="DD11" s="393"/>
      <c r="DE11" s="393"/>
      <c r="DF11" s="393"/>
      <c r="DG11" s="393"/>
      <c r="DH11" s="393"/>
      <c r="DI11" s="393"/>
      <c r="DJ11" s="393"/>
      <c r="DK11" s="393"/>
      <c r="DL11" s="393"/>
      <c r="DM11" s="393"/>
      <c r="DN11" s="393"/>
      <c r="DO11" s="393"/>
      <c r="DP11" s="393"/>
      <c r="DQ11" s="393"/>
      <c r="DR11" s="393"/>
      <c r="DS11" s="393"/>
      <c r="DT11" s="393"/>
      <c r="DU11" s="393"/>
      <c r="DV11" s="393"/>
      <c r="DW11" s="393"/>
      <c r="DX11" s="393"/>
      <c r="DY11" s="393"/>
      <c r="DZ11" s="393"/>
      <c r="EA11" s="393"/>
      <c r="EB11" s="393"/>
      <c r="EC11" s="393"/>
      <c r="ED11" s="393"/>
      <c r="EE11" s="393"/>
      <c r="EF11" s="393"/>
      <c r="EG11" s="393"/>
      <c r="EH11" s="393"/>
      <c r="EI11" s="393"/>
      <c r="EJ11" s="393"/>
      <c r="EK11" s="393"/>
      <c r="EL11" s="393"/>
      <c r="EM11" s="393"/>
      <c r="EN11" s="393"/>
      <c r="EO11" s="393"/>
      <c r="EP11" s="393"/>
      <c r="EQ11" s="393"/>
      <c r="ER11" s="393"/>
      <c r="ES11" s="393"/>
      <c r="ET11" s="393"/>
      <c r="EU11" s="393"/>
      <c r="EV11" s="393"/>
      <c r="EW11" s="393"/>
      <c r="EX11" s="393"/>
      <c r="EY11" s="393"/>
      <c r="EZ11" s="393"/>
      <c r="FA11" s="393"/>
      <c r="FB11" s="393"/>
      <c r="FC11" s="393"/>
      <c r="FD11" s="393"/>
      <c r="FE11" s="393"/>
      <c r="FF11" s="393"/>
      <c r="FG11" s="393"/>
      <c r="FH11" s="393"/>
      <c r="FI11" s="393"/>
      <c r="FJ11" s="393"/>
      <c r="FK11" s="393"/>
      <c r="FL11" s="393"/>
      <c r="FM11" s="393"/>
      <c r="FN11" s="393"/>
      <c r="FO11" s="393"/>
      <c r="FP11" s="393"/>
      <c r="FQ11" s="393"/>
      <c r="FR11" s="393"/>
      <c r="FS11" s="393"/>
      <c r="FT11" s="393"/>
      <c r="FU11" s="393"/>
      <c r="FV11" s="393"/>
      <c r="FW11" s="393"/>
      <c r="FX11" s="393"/>
      <c r="FY11" s="393"/>
      <c r="FZ11" s="393"/>
      <c r="GA11" s="393"/>
      <c r="GB11" s="393"/>
      <c r="GC11" s="393"/>
      <c r="GD11" s="393"/>
      <c r="GE11" s="393"/>
      <c r="GF11" s="393"/>
      <c r="GG11" s="393"/>
      <c r="GH11" s="393"/>
      <c r="GI11" s="393"/>
      <c r="GJ11" s="393"/>
      <c r="GK11" s="393"/>
      <c r="GL11" s="393"/>
      <c r="GM11" s="393"/>
      <c r="GN11" s="393"/>
      <c r="GO11" s="393"/>
      <c r="GP11" s="393"/>
      <c r="GQ11" s="393"/>
      <c r="GR11" s="393"/>
      <c r="GS11" s="393"/>
      <c r="GT11" s="393"/>
      <c r="GU11" s="393"/>
      <c r="GV11" s="393"/>
      <c r="GW11" s="393"/>
      <c r="GX11" s="393"/>
      <c r="GY11" s="393"/>
      <c r="GZ11" s="393"/>
      <c r="HA11" s="393"/>
      <c r="HB11" s="393"/>
      <c r="HC11" s="393"/>
      <c r="HD11" s="393"/>
      <c r="HE11" s="393"/>
      <c r="HF11" s="393"/>
      <c r="HG11" s="393"/>
      <c r="HH11" s="393"/>
      <c r="HI11" s="393"/>
      <c r="HJ11" s="393"/>
      <c r="HK11" s="393"/>
      <c r="HL11" s="393"/>
      <c r="HM11" s="393"/>
      <c r="HN11" s="393"/>
      <c r="HO11" s="393"/>
      <c r="HP11" s="393"/>
      <c r="HQ11" s="393"/>
      <c r="HR11" s="393"/>
      <c r="HS11" s="393"/>
      <c r="HT11" s="393"/>
      <c r="HU11" s="393"/>
      <c r="HV11" s="393"/>
      <c r="HW11" s="393"/>
      <c r="HX11" s="393"/>
      <c r="HY11" s="393"/>
      <c r="HZ11" s="393"/>
      <c r="IA11" s="393"/>
      <c r="IB11" s="393"/>
      <c r="IC11" s="393"/>
      <c r="ID11" s="393"/>
      <c r="IE11" s="393"/>
      <c r="IF11" s="393"/>
      <c r="IG11" s="393"/>
      <c r="IH11" s="393"/>
      <c r="II11" s="393"/>
      <c r="IJ11" s="393"/>
      <c r="IK11" s="393"/>
      <c r="IL11" s="393"/>
      <c r="IM11" s="393"/>
      <c r="IN11" s="393"/>
      <c r="IO11" s="393"/>
      <c r="IP11" s="393"/>
      <c r="IQ11" s="393"/>
      <c r="IR11" s="393"/>
      <c r="IS11" s="393"/>
      <c r="IT11" s="393"/>
      <c r="IU11" s="393"/>
      <c r="IV11" s="393"/>
    </row>
    <row r="12" spans="1:256" ht="26.55" customHeight="1" x14ac:dyDescent="0.25">
      <c r="A12" s="631" t="s">
        <v>556</v>
      </c>
      <c r="B12" s="632">
        <v>-372869</v>
      </c>
      <c r="C12" s="391"/>
      <c r="D12" s="392"/>
      <c r="E12" s="392"/>
      <c r="F12" s="393"/>
      <c r="G12" s="393"/>
      <c r="H12" s="393"/>
      <c r="I12" s="393"/>
      <c r="J12" s="393"/>
      <c r="K12" s="393"/>
      <c r="L12" s="393"/>
      <c r="M12" s="393"/>
      <c r="N12" s="393"/>
      <c r="O12" s="393"/>
      <c r="P12" s="393"/>
      <c r="Q12" s="393"/>
      <c r="R12" s="393"/>
      <c r="S12" s="393"/>
      <c r="T12" s="393"/>
      <c r="U12" s="393"/>
      <c r="V12" s="393"/>
      <c r="W12" s="393"/>
      <c r="X12" s="393"/>
      <c r="Y12" s="393"/>
      <c r="Z12" s="393"/>
      <c r="AA12" s="393"/>
      <c r="AB12" s="393"/>
      <c r="AC12" s="393"/>
      <c r="AD12" s="393"/>
      <c r="AE12" s="393"/>
      <c r="AF12" s="393"/>
      <c r="AG12" s="393"/>
      <c r="AH12" s="393"/>
      <c r="AI12" s="393"/>
      <c r="AJ12" s="393"/>
      <c r="AK12" s="393"/>
      <c r="AL12" s="393"/>
      <c r="AM12" s="393"/>
      <c r="AN12" s="393"/>
      <c r="AO12" s="393"/>
      <c r="AP12" s="393"/>
      <c r="AQ12" s="393"/>
      <c r="AR12" s="393"/>
      <c r="AS12" s="393"/>
      <c r="AT12" s="393"/>
      <c r="AU12" s="393"/>
      <c r="AV12" s="393"/>
      <c r="AW12" s="393"/>
      <c r="AX12" s="393"/>
      <c r="AY12" s="393"/>
      <c r="AZ12" s="393"/>
      <c r="BA12" s="393"/>
      <c r="BB12" s="393"/>
      <c r="BC12" s="393"/>
      <c r="BD12" s="393"/>
      <c r="BE12" s="393"/>
      <c r="BF12" s="393"/>
      <c r="BG12" s="393"/>
      <c r="BH12" s="393"/>
      <c r="BI12" s="393"/>
      <c r="BJ12" s="393"/>
      <c r="BK12" s="393"/>
      <c r="BL12" s="393"/>
      <c r="BM12" s="393"/>
      <c r="BN12" s="393"/>
      <c r="BO12" s="393"/>
      <c r="BP12" s="393"/>
      <c r="BQ12" s="393"/>
      <c r="BR12" s="393"/>
      <c r="BS12" s="393"/>
      <c r="BT12" s="393"/>
      <c r="BU12" s="393"/>
      <c r="BV12" s="393"/>
      <c r="BW12" s="393"/>
      <c r="BX12" s="393"/>
      <c r="BY12" s="393"/>
      <c r="BZ12" s="393"/>
      <c r="CA12" s="393"/>
      <c r="CB12" s="393"/>
      <c r="CC12" s="393"/>
      <c r="CD12" s="393"/>
      <c r="CE12" s="393"/>
      <c r="CF12" s="393"/>
      <c r="CG12" s="393"/>
      <c r="CH12" s="393"/>
      <c r="CI12" s="393"/>
      <c r="CJ12" s="393"/>
      <c r="CK12" s="393"/>
      <c r="CL12" s="393"/>
      <c r="CM12" s="393"/>
      <c r="CN12" s="393"/>
      <c r="CO12" s="393"/>
      <c r="CP12" s="393"/>
      <c r="CQ12" s="393"/>
      <c r="CR12" s="393"/>
      <c r="CS12" s="393"/>
      <c r="CT12" s="393"/>
      <c r="CU12" s="393"/>
      <c r="CV12" s="393"/>
      <c r="CW12" s="393"/>
      <c r="CX12" s="393"/>
      <c r="CY12" s="393"/>
      <c r="CZ12" s="393"/>
      <c r="DA12" s="393"/>
      <c r="DB12" s="393"/>
      <c r="DC12" s="393"/>
      <c r="DD12" s="393"/>
      <c r="DE12" s="393"/>
      <c r="DF12" s="393"/>
      <c r="DG12" s="393"/>
      <c r="DH12" s="393"/>
      <c r="DI12" s="393"/>
      <c r="DJ12" s="393"/>
      <c r="DK12" s="393"/>
      <c r="DL12" s="393"/>
      <c r="DM12" s="393"/>
      <c r="DN12" s="393"/>
      <c r="DO12" s="393"/>
      <c r="DP12" s="393"/>
      <c r="DQ12" s="393"/>
      <c r="DR12" s="393"/>
      <c r="DS12" s="393"/>
      <c r="DT12" s="393"/>
      <c r="DU12" s="393"/>
      <c r="DV12" s="393"/>
      <c r="DW12" s="393"/>
      <c r="DX12" s="393"/>
      <c r="DY12" s="393"/>
      <c r="DZ12" s="393"/>
      <c r="EA12" s="393"/>
      <c r="EB12" s="393"/>
      <c r="EC12" s="393"/>
      <c r="ED12" s="393"/>
      <c r="EE12" s="393"/>
      <c r="EF12" s="393"/>
      <c r="EG12" s="393"/>
      <c r="EH12" s="393"/>
      <c r="EI12" s="393"/>
      <c r="EJ12" s="393"/>
      <c r="EK12" s="393"/>
      <c r="EL12" s="393"/>
      <c r="EM12" s="393"/>
      <c r="EN12" s="393"/>
      <c r="EO12" s="393"/>
      <c r="EP12" s="393"/>
      <c r="EQ12" s="393"/>
      <c r="ER12" s="393"/>
      <c r="ES12" s="393"/>
      <c r="ET12" s="393"/>
      <c r="EU12" s="393"/>
      <c r="EV12" s="393"/>
      <c r="EW12" s="393"/>
      <c r="EX12" s="393"/>
      <c r="EY12" s="393"/>
      <c r="EZ12" s="393"/>
      <c r="FA12" s="393"/>
      <c r="FB12" s="393"/>
      <c r="FC12" s="393"/>
      <c r="FD12" s="393"/>
      <c r="FE12" s="393"/>
      <c r="FF12" s="393"/>
      <c r="FG12" s="393"/>
      <c r="FH12" s="393"/>
      <c r="FI12" s="393"/>
      <c r="FJ12" s="393"/>
      <c r="FK12" s="393"/>
      <c r="FL12" s="393"/>
      <c r="FM12" s="393"/>
      <c r="FN12" s="393"/>
      <c r="FO12" s="393"/>
      <c r="FP12" s="393"/>
      <c r="FQ12" s="393"/>
      <c r="FR12" s="393"/>
      <c r="FS12" s="393"/>
      <c r="FT12" s="393"/>
      <c r="FU12" s="393"/>
      <c r="FV12" s="393"/>
      <c r="FW12" s="393"/>
      <c r="FX12" s="393"/>
      <c r="FY12" s="393"/>
      <c r="FZ12" s="393"/>
      <c r="GA12" s="393"/>
      <c r="GB12" s="393"/>
      <c r="GC12" s="393"/>
      <c r="GD12" s="393"/>
      <c r="GE12" s="393"/>
      <c r="GF12" s="393"/>
      <c r="GG12" s="393"/>
      <c r="GH12" s="393"/>
      <c r="GI12" s="393"/>
      <c r="GJ12" s="393"/>
      <c r="GK12" s="393"/>
      <c r="GL12" s="393"/>
      <c r="GM12" s="393"/>
      <c r="GN12" s="393"/>
      <c r="GO12" s="393"/>
      <c r="GP12" s="393"/>
      <c r="GQ12" s="393"/>
      <c r="GR12" s="393"/>
      <c r="GS12" s="393"/>
      <c r="GT12" s="393"/>
      <c r="GU12" s="393"/>
      <c r="GV12" s="393"/>
      <c r="GW12" s="393"/>
      <c r="GX12" s="393"/>
      <c r="GY12" s="393"/>
      <c r="GZ12" s="393"/>
      <c r="HA12" s="393"/>
      <c r="HB12" s="393"/>
      <c r="HC12" s="393"/>
      <c r="HD12" s="393"/>
      <c r="HE12" s="393"/>
      <c r="HF12" s="393"/>
      <c r="HG12" s="393"/>
      <c r="HH12" s="393"/>
      <c r="HI12" s="393"/>
      <c r="HJ12" s="393"/>
      <c r="HK12" s="393"/>
      <c r="HL12" s="393"/>
      <c r="HM12" s="393"/>
      <c r="HN12" s="393"/>
      <c r="HO12" s="393"/>
      <c r="HP12" s="393"/>
      <c r="HQ12" s="393"/>
      <c r="HR12" s="393"/>
      <c r="HS12" s="393"/>
      <c r="HT12" s="393"/>
      <c r="HU12" s="393"/>
      <c r="HV12" s="393"/>
      <c r="HW12" s="393"/>
      <c r="HX12" s="393"/>
      <c r="HY12" s="393"/>
      <c r="HZ12" s="393"/>
      <c r="IA12" s="393"/>
      <c r="IB12" s="393"/>
      <c r="IC12" s="393"/>
      <c r="ID12" s="393"/>
      <c r="IE12" s="393"/>
      <c r="IF12" s="393"/>
      <c r="IG12" s="393"/>
      <c r="IH12" s="393"/>
      <c r="II12" s="393"/>
      <c r="IJ12" s="393"/>
      <c r="IK12" s="393"/>
      <c r="IL12" s="393"/>
      <c r="IM12" s="393"/>
      <c r="IN12" s="393"/>
      <c r="IO12" s="393"/>
      <c r="IP12" s="393"/>
      <c r="IQ12" s="393"/>
      <c r="IR12" s="393"/>
      <c r="IS12" s="393"/>
      <c r="IT12" s="393"/>
      <c r="IU12" s="393"/>
      <c r="IV12" s="393"/>
    </row>
    <row r="13" spans="1:256" ht="26.55" customHeight="1" x14ac:dyDescent="0.25">
      <c r="A13" s="633" t="s">
        <v>557</v>
      </c>
      <c r="B13" s="634">
        <v>-208822.52</v>
      </c>
      <c r="C13" s="391"/>
      <c r="D13" s="392"/>
      <c r="E13" s="392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3"/>
      <c r="AI13" s="393"/>
      <c r="AJ13" s="393"/>
      <c r="AK13" s="393"/>
      <c r="AL13" s="393"/>
      <c r="AM13" s="393"/>
      <c r="AN13" s="393"/>
      <c r="AO13" s="393"/>
      <c r="AP13" s="393"/>
      <c r="AQ13" s="393"/>
      <c r="AR13" s="393"/>
      <c r="AS13" s="393"/>
      <c r="AT13" s="393"/>
      <c r="AU13" s="393"/>
      <c r="AV13" s="393"/>
      <c r="AW13" s="393"/>
      <c r="AX13" s="393"/>
      <c r="AY13" s="393"/>
      <c r="AZ13" s="393"/>
      <c r="BA13" s="393"/>
      <c r="BB13" s="393"/>
      <c r="BC13" s="393"/>
      <c r="BD13" s="393"/>
      <c r="BE13" s="393"/>
      <c r="BF13" s="393"/>
      <c r="BG13" s="393"/>
      <c r="BH13" s="393"/>
      <c r="BI13" s="393"/>
      <c r="BJ13" s="393"/>
      <c r="BK13" s="393"/>
      <c r="BL13" s="393"/>
      <c r="BM13" s="393"/>
      <c r="BN13" s="393"/>
      <c r="BO13" s="393"/>
      <c r="BP13" s="393"/>
      <c r="BQ13" s="393"/>
      <c r="BR13" s="393"/>
      <c r="BS13" s="393"/>
      <c r="BT13" s="393"/>
      <c r="BU13" s="393"/>
      <c r="BV13" s="393"/>
      <c r="BW13" s="393"/>
      <c r="BX13" s="393"/>
      <c r="BY13" s="393"/>
      <c r="BZ13" s="393"/>
      <c r="CA13" s="393"/>
      <c r="CB13" s="393"/>
      <c r="CC13" s="393"/>
      <c r="CD13" s="393"/>
      <c r="CE13" s="393"/>
      <c r="CF13" s="393"/>
      <c r="CG13" s="393"/>
      <c r="CH13" s="393"/>
      <c r="CI13" s="393"/>
      <c r="CJ13" s="393"/>
      <c r="CK13" s="393"/>
      <c r="CL13" s="393"/>
      <c r="CM13" s="393"/>
      <c r="CN13" s="393"/>
      <c r="CO13" s="393"/>
      <c r="CP13" s="393"/>
      <c r="CQ13" s="393"/>
      <c r="CR13" s="393"/>
      <c r="CS13" s="393"/>
      <c r="CT13" s="393"/>
      <c r="CU13" s="393"/>
      <c r="CV13" s="393"/>
      <c r="CW13" s="393"/>
      <c r="CX13" s="393"/>
      <c r="CY13" s="393"/>
      <c r="CZ13" s="393"/>
      <c r="DA13" s="393"/>
      <c r="DB13" s="393"/>
      <c r="DC13" s="393"/>
      <c r="DD13" s="393"/>
      <c r="DE13" s="393"/>
      <c r="DF13" s="393"/>
      <c r="DG13" s="393"/>
      <c r="DH13" s="393"/>
      <c r="DI13" s="393"/>
      <c r="DJ13" s="393"/>
      <c r="DK13" s="393"/>
      <c r="DL13" s="393"/>
      <c r="DM13" s="393"/>
      <c r="DN13" s="393"/>
      <c r="DO13" s="393"/>
      <c r="DP13" s="393"/>
      <c r="DQ13" s="393"/>
      <c r="DR13" s="393"/>
      <c r="DS13" s="393"/>
      <c r="DT13" s="393"/>
      <c r="DU13" s="393"/>
      <c r="DV13" s="393"/>
      <c r="DW13" s="393"/>
      <c r="DX13" s="393"/>
      <c r="DY13" s="393"/>
      <c r="DZ13" s="393"/>
      <c r="EA13" s="393"/>
      <c r="EB13" s="393"/>
      <c r="EC13" s="393"/>
      <c r="ED13" s="393"/>
      <c r="EE13" s="393"/>
      <c r="EF13" s="393"/>
      <c r="EG13" s="393"/>
      <c r="EH13" s="393"/>
      <c r="EI13" s="393"/>
      <c r="EJ13" s="393"/>
      <c r="EK13" s="393"/>
      <c r="EL13" s="393"/>
      <c r="EM13" s="393"/>
      <c r="EN13" s="393"/>
      <c r="EO13" s="393"/>
      <c r="EP13" s="393"/>
      <c r="EQ13" s="393"/>
      <c r="ER13" s="393"/>
      <c r="ES13" s="393"/>
      <c r="ET13" s="393"/>
      <c r="EU13" s="393"/>
      <c r="EV13" s="393"/>
      <c r="EW13" s="393"/>
      <c r="EX13" s="393"/>
      <c r="EY13" s="393"/>
      <c r="EZ13" s="393"/>
      <c r="FA13" s="393"/>
      <c r="FB13" s="393"/>
      <c r="FC13" s="393"/>
      <c r="FD13" s="393"/>
      <c r="FE13" s="393"/>
      <c r="FF13" s="393"/>
      <c r="FG13" s="393"/>
      <c r="FH13" s="393"/>
      <c r="FI13" s="393"/>
      <c r="FJ13" s="393"/>
      <c r="FK13" s="393"/>
      <c r="FL13" s="393"/>
      <c r="FM13" s="393"/>
      <c r="FN13" s="393"/>
      <c r="FO13" s="393"/>
      <c r="FP13" s="393"/>
      <c r="FQ13" s="393"/>
      <c r="FR13" s="393"/>
      <c r="FS13" s="393"/>
      <c r="FT13" s="393"/>
      <c r="FU13" s="393"/>
      <c r="FV13" s="393"/>
      <c r="FW13" s="393"/>
      <c r="FX13" s="393"/>
      <c r="FY13" s="393"/>
      <c r="FZ13" s="393"/>
      <c r="GA13" s="393"/>
      <c r="GB13" s="393"/>
      <c r="GC13" s="393"/>
      <c r="GD13" s="393"/>
      <c r="GE13" s="393"/>
      <c r="GF13" s="393"/>
      <c r="GG13" s="393"/>
      <c r="GH13" s="393"/>
      <c r="GI13" s="393"/>
      <c r="GJ13" s="393"/>
      <c r="GK13" s="393"/>
      <c r="GL13" s="393"/>
      <c r="GM13" s="393"/>
      <c r="GN13" s="393"/>
      <c r="GO13" s="393"/>
      <c r="GP13" s="393"/>
      <c r="GQ13" s="393"/>
      <c r="GR13" s="393"/>
      <c r="GS13" s="393"/>
      <c r="GT13" s="393"/>
      <c r="GU13" s="393"/>
      <c r="GV13" s="393"/>
      <c r="GW13" s="393"/>
      <c r="GX13" s="393"/>
      <c r="GY13" s="393"/>
      <c r="GZ13" s="393"/>
      <c r="HA13" s="393"/>
      <c r="HB13" s="393"/>
      <c r="HC13" s="393"/>
      <c r="HD13" s="393"/>
      <c r="HE13" s="393"/>
      <c r="HF13" s="393"/>
      <c r="HG13" s="393"/>
      <c r="HH13" s="393"/>
      <c r="HI13" s="393"/>
      <c r="HJ13" s="393"/>
      <c r="HK13" s="393"/>
      <c r="HL13" s="393"/>
      <c r="HM13" s="393"/>
      <c r="HN13" s="393"/>
      <c r="HO13" s="393"/>
      <c r="HP13" s="393"/>
      <c r="HQ13" s="393"/>
      <c r="HR13" s="393"/>
      <c r="HS13" s="393"/>
      <c r="HT13" s="393"/>
      <c r="HU13" s="393"/>
      <c r="HV13" s="393"/>
      <c r="HW13" s="393"/>
      <c r="HX13" s="393"/>
      <c r="HY13" s="393"/>
      <c r="HZ13" s="393"/>
      <c r="IA13" s="393"/>
      <c r="IB13" s="393"/>
      <c r="IC13" s="393"/>
      <c r="ID13" s="393"/>
      <c r="IE13" s="393"/>
      <c r="IF13" s="393"/>
      <c r="IG13" s="393"/>
      <c r="IH13" s="393"/>
      <c r="II13" s="393"/>
      <c r="IJ13" s="393"/>
      <c r="IK13" s="393"/>
      <c r="IL13" s="393"/>
      <c r="IM13" s="393"/>
      <c r="IN13" s="393"/>
      <c r="IO13" s="393"/>
      <c r="IP13" s="393"/>
      <c r="IQ13" s="393"/>
      <c r="IR13" s="393"/>
      <c r="IS13" s="393"/>
      <c r="IT13" s="393"/>
      <c r="IU13" s="393"/>
      <c r="IV13" s="393"/>
    </row>
    <row r="14" spans="1:256" ht="26.55" customHeight="1" x14ac:dyDescent="0.25">
      <c r="A14" s="633" t="s">
        <v>631</v>
      </c>
      <c r="B14" s="634">
        <v>-19258.5</v>
      </c>
      <c r="C14" s="391"/>
      <c r="D14" s="392"/>
      <c r="E14" s="392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393"/>
      <c r="W14" s="393"/>
      <c r="X14" s="393"/>
      <c r="Y14" s="393"/>
      <c r="Z14" s="393"/>
      <c r="AA14" s="393"/>
      <c r="AB14" s="393"/>
      <c r="AC14" s="393"/>
      <c r="AD14" s="393"/>
      <c r="AE14" s="393"/>
      <c r="AF14" s="393"/>
      <c r="AG14" s="393"/>
      <c r="AH14" s="393"/>
      <c r="AI14" s="393"/>
      <c r="AJ14" s="393"/>
      <c r="AK14" s="393"/>
      <c r="AL14" s="393"/>
      <c r="AM14" s="393"/>
      <c r="AN14" s="393"/>
      <c r="AO14" s="393"/>
      <c r="AP14" s="393"/>
      <c r="AQ14" s="393"/>
      <c r="AR14" s="393"/>
      <c r="AS14" s="393"/>
      <c r="AT14" s="393"/>
      <c r="AU14" s="393"/>
      <c r="AV14" s="393"/>
      <c r="AW14" s="393"/>
      <c r="AX14" s="393"/>
      <c r="AY14" s="393"/>
      <c r="AZ14" s="393"/>
      <c r="BA14" s="393"/>
      <c r="BB14" s="393"/>
      <c r="BC14" s="393"/>
      <c r="BD14" s="393"/>
      <c r="BE14" s="393"/>
      <c r="BF14" s="393"/>
      <c r="BG14" s="393"/>
      <c r="BH14" s="393"/>
      <c r="BI14" s="393"/>
      <c r="BJ14" s="393"/>
      <c r="BK14" s="393"/>
      <c r="BL14" s="393"/>
      <c r="BM14" s="393"/>
      <c r="BN14" s="393"/>
      <c r="BO14" s="393"/>
      <c r="BP14" s="393"/>
      <c r="BQ14" s="393"/>
      <c r="BR14" s="393"/>
      <c r="BS14" s="393"/>
      <c r="BT14" s="393"/>
      <c r="BU14" s="393"/>
      <c r="BV14" s="393"/>
      <c r="BW14" s="393"/>
      <c r="BX14" s="393"/>
      <c r="BY14" s="393"/>
      <c r="BZ14" s="393"/>
      <c r="CA14" s="393"/>
      <c r="CB14" s="393"/>
      <c r="CC14" s="393"/>
      <c r="CD14" s="393"/>
      <c r="CE14" s="393"/>
      <c r="CF14" s="393"/>
      <c r="CG14" s="393"/>
      <c r="CH14" s="393"/>
      <c r="CI14" s="393"/>
      <c r="CJ14" s="393"/>
      <c r="CK14" s="393"/>
      <c r="CL14" s="393"/>
      <c r="CM14" s="393"/>
      <c r="CN14" s="393"/>
      <c r="CO14" s="393"/>
      <c r="CP14" s="393"/>
      <c r="CQ14" s="393"/>
      <c r="CR14" s="393"/>
      <c r="CS14" s="393"/>
      <c r="CT14" s="393"/>
      <c r="CU14" s="393"/>
      <c r="CV14" s="393"/>
      <c r="CW14" s="393"/>
      <c r="CX14" s="393"/>
      <c r="CY14" s="393"/>
      <c r="CZ14" s="393"/>
      <c r="DA14" s="393"/>
      <c r="DB14" s="393"/>
      <c r="DC14" s="393"/>
      <c r="DD14" s="393"/>
      <c r="DE14" s="393"/>
      <c r="DF14" s="393"/>
      <c r="DG14" s="393"/>
      <c r="DH14" s="393"/>
      <c r="DI14" s="393"/>
      <c r="DJ14" s="393"/>
      <c r="DK14" s="393"/>
      <c r="DL14" s="393"/>
      <c r="DM14" s="393"/>
      <c r="DN14" s="393"/>
      <c r="DO14" s="393"/>
      <c r="DP14" s="393"/>
      <c r="DQ14" s="393"/>
      <c r="DR14" s="393"/>
      <c r="DS14" s="393"/>
      <c r="DT14" s="393"/>
      <c r="DU14" s="393"/>
      <c r="DV14" s="393"/>
      <c r="DW14" s="393"/>
      <c r="DX14" s="393"/>
      <c r="DY14" s="393"/>
      <c r="DZ14" s="393"/>
      <c r="EA14" s="393"/>
      <c r="EB14" s="393"/>
      <c r="EC14" s="393"/>
      <c r="ED14" s="393"/>
      <c r="EE14" s="393"/>
      <c r="EF14" s="393"/>
      <c r="EG14" s="393"/>
      <c r="EH14" s="393"/>
      <c r="EI14" s="393"/>
      <c r="EJ14" s="393"/>
      <c r="EK14" s="393"/>
      <c r="EL14" s="393"/>
      <c r="EM14" s="393"/>
      <c r="EN14" s="393"/>
      <c r="EO14" s="393"/>
      <c r="EP14" s="393"/>
      <c r="EQ14" s="393"/>
      <c r="ER14" s="393"/>
      <c r="ES14" s="393"/>
      <c r="ET14" s="393"/>
      <c r="EU14" s="393"/>
      <c r="EV14" s="393"/>
      <c r="EW14" s="393"/>
      <c r="EX14" s="393"/>
      <c r="EY14" s="393"/>
      <c r="EZ14" s="393"/>
      <c r="FA14" s="393"/>
      <c r="FB14" s="393"/>
      <c r="FC14" s="393"/>
      <c r="FD14" s="393"/>
      <c r="FE14" s="393"/>
      <c r="FF14" s="393"/>
      <c r="FG14" s="393"/>
      <c r="FH14" s="393"/>
      <c r="FI14" s="393"/>
      <c r="FJ14" s="393"/>
      <c r="FK14" s="393"/>
      <c r="FL14" s="393"/>
      <c r="FM14" s="393"/>
      <c r="FN14" s="393"/>
      <c r="FO14" s="393"/>
      <c r="FP14" s="393"/>
      <c r="FQ14" s="393"/>
      <c r="FR14" s="393"/>
      <c r="FS14" s="393"/>
      <c r="FT14" s="393"/>
      <c r="FU14" s="393"/>
      <c r="FV14" s="393"/>
      <c r="FW14" s="393"/>
      <c r="FX14" s="393"/>
      <c r="FY14" s="393"/>
      <c r="FZ14" s="393"/>
      <c r="GA14" s="393"/>
      <c r="GB14" s="393"/>
      <c r="GC14" s="393"/>
      <c r="GD14" s="393"/>
      <c r="GE14" s="393"/>
      <c r="GF14" s="393"/>
      <c r="GG14" s="393"/>
      <c r="GH14" s="393"/>
      <c r="GI14" s="393"/>
      <c r="GJ14" s="393"/>
      <c r="GK14" s="393"/>
      <c r="GL14" s="393"/>
      <c r="GM14" s="393"/>
      <c r="GN14" s="393"/>
      <c r="GO14" s="393"/>
      <c r="GP14" s="393"/>
      <c r="GQ14" s="393"/>
      <c r="GR14" s="393"/>
      <c r="GS14" s="393"/>
      <c r="GT14" s="393"/>
      <c r="GU14" s="393"/>
      <c r="GV14" s="393"/>
      <c r="GW14" s="393"/>
      <c r="GX14" s="393"/>
      <c r="GY14" s="393"/>
      <c r="GZ14" s="393"/>
      <c r="HA14" s="393"/>
      <c r="HB14" s="393"/>
      <c r="HC14" s="393"/>
      <c r="HD14" s="393"/>
      <c r="HE14" s="393"/>
      <c r="HF14" s="393"/>
      <c r="HG14" s="393"/>
      <c r="HH14" s="393"/>
      <c r="HI14" s="393"/>
      <c r="HJ14" s="393"/>
      <c r="HK14" s="393"/>
      <c r="HL14" s="393"/>
      <c r="HM14" s="393"/>
      <c r="HN14" s="393"/>
      <c r="HO14" s="393"/>
      <c r="HP14" s="393"/>
      <c r="HQ14" s="393"/>
      <c r="HR14" s="393"/>
      <c r="HS14" s="393"/>
      <c r="HT14" s="393"/>
      <c r="HU14" s="393"/>
      <c r="HV14" s="393"/>
      <c r="HW14" s="393"/>
      <c r="HX14" s="393"/>
      <c r="HY14" s="393"/>
      <c r="HZ14" s="393"/>
      <c r="IA14" s="393"/>
      <c r="IB14" s="393"/>
      <c r="IC14" s="393"/>
      <c r="ID14" s="393"/>
      <c r="IE14" s="393"/>
      <c r="IF14" s="393"/>
      <c r="IG14" s="393"/>
      <c r="IH14" s="393"/>
      <c r="II14" s="393"/>
      <c r="IJ14" s="393"/>
      <c r="IK14" s="393"/>
      <c r="IL14" s="393"/>
      <c r="IM14" s="393"/>
      <c r="IN14" s="393"/>
      <c r="IO14" s="393"/>
      <c r="IP14" s="393"/>
      <c r="IQ14" s="393"/>
      <c r="IR14" s="393"/>
      <c r="IS14" s="393"/>
      <c r="IT14" s="393"/>
      <c r="IU14" s="393"/>
      <c r="IV14" s="393"/>
    </row>
    <row r="15" spans="1:256" ht="26.55" customHeight="1" x14ac:dyDescent="0.25">
      <c r="A15" s="633" t="s">
        <v>632</v>
      </c>
      <c r="B15" s="634">
        <v>-29369.75</v>
      </c>
      <c r="C15" s="391"/>
      <c r="D15" s="392"/>
      <c r="E15" s="392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393"/>
      <c r="W15" s="393"/>
      <c r="X15" s="393"/>
      <c r="Y15" s="393"/>
      <c r="Z15" s="393"/>
      <c r="AA15" s="393"/>
      <c r="AB15" s="393"/>
      <c r="AC15" s="393"/>
      <c r="AD15" s="393"/>
      <c r="AE15" s="393"/>
      <c r="AF15" s="393"/>
      <c r="AG15" s="393"/>
      <c r="AH15" s="393"/>
      <c r="AI15" s="393"/>
      <c r="AJ15" s="393"/>
      <c r="AK15" s="393"/>
      <c r="AL15" s="393"/>
      <c r="AM15" s="393"/>
      <c r="AN15" s="393"/>
      <c r="AO15" s="393"/>
      <c r="AP15" s="393"/>
      <c r="AQ15" s="393"/>
      <c r="AR15" s="393"/>
      <c r="AS15" s="393"/>
      <c r="AT15" s="393"/>
      <c r="AU15" s="393"/>
      <c r="AV15" s="393"/>
      <c r="AW15" s="393"/>
      <c r="AX15" s="393"/>
      <c r="AY15" s="393"/>
      <c r="AZ15" s="393"/>
      <c r="BA15" s="393"/>
      <c r="BB15" s="393"/>
      <c r="BC15" s="393"/>
      <c r="BD15" s="393"/>
      <c r="BE15" s="393"/>
      <c r="BF15" s="393"/>
      <c r="BG15" s="393"/>
      <c r="BH15" s="393"/>
      <c r="BI15" s="393"/>
      <c r="BJ15" s="393"/>
      <c r="BK15" s="393"/>
      <c r="BL15" s="393"/>
      <c r="BM15" s="393"/>
      <c r="BN15" s="393"/>
      <c r="BO15" s="393"/>
      <c r="BP15" s="393"/>
      <c r="BQ15" s="393"/>
      <c r="BR15" s="393"/>
      <c r="BS15" s="393"/>
      <c r="BT15" s="393"/>
      <c r="BU15" s="393"/>
      <c r="BV15" s="393"/>
      <c r="BW15" s="393"/>
      <c r="BX15" s="393"/>
      <c r="BY15" s="393"/>
      <c r="BZ15" s="393"/>
      <c r="CA15" s="393"/>
      <c r="CB15" s="393"/>
      <c r="CC15" s="393"/>
      <c r="CD15" s="393"/>
      <c r="CE15" s="393"/>
      <c r="CF15" s="393"/>
      <c r="CG15" s="393"/>
      <c r="CH15" s="393"/>
      <c r="CI15" s="393"/>
      <c r="CJ15" s="393"/>
      <c r="CK15" s="393"/>
      <c r="CL15" s="393"/>
      <c r="CM15" s="393"/>
      <c r="CN15" s="393"/>
      <c r="CO15" s="393"/>
      <c r="CP15" s="393"/>
      <c r="CQ15" s="393"/>
      <c r="CR15" s="393"/>
      <c r="CS15" s="393"/>
      <c r="CT15" s="393"/>
      <c r="CU15" s="393"/>
      <c r="CV15" s="393"/>
      <c r="CW15" s="393"/>
      <c r="CX15" s="393"/>
      <c r="CY15" s="393"/>
      <c r="CZ15" s="393"/>
      <c r="DA15" s="393"/>
      <c r="DB15" s="393"/>
      <c r="DC15" s="393"/>
      <c r="DD15" s="393"/>
      <c r="DE15" s="393"/>
      <c r="DF15" s="393"/>
      <c r="DG15" s="393"/>
      <c r="DH15" s="393"/>
      <c r="DI15" s="393"/>
      <c r="DJ15" s="393"/>
      <c r="DK15" s="393"/>
      <c r="DL15" s="393"/>
      <c r="DM15" s="393"/>
      <c r="DN15" s="393"/>
      <c r="DO15" s="393"/>
      <c r="DP15" s="393"/>
      <c r="DQ15" s="393"/>
      <c r="DR15" s="393"/>
      <c r="DS15" s="393"/>
      <c r="DT15" s="393"/>
      <c r="DU15" s="393"/>
      <c r="DV15" s="393"/>
      <c r="DW15" s="393"/>
      <c r="DX15" s="393"/>
      <c r="DY15" s="393"/>
      <c r="DZ15" s="393"/>
      <c r="EA15" s="393"/>
      <c r="EB15" s="393"/>
      <c r="EC15" s="393"/>
      <c r="ED15" s="393"/>
      <c r="EE15" s="393"/>
      <c r="EF15" s="393"/>
      <c r="EG15" s="393"/>
      <c r="EH15" s="393"/>
      <c r="EI15" s="393"/>
      <c r="EJ15" s="393"/>
      <c r="EK15" s="393"/>
      <c r="EL15" s="393"/>
      <c r="EM15" s="393"/>
      <c r="EN15" s="393"/>
      <c r="EO15" s="393"/>
      <c r="EP15" s="393"/>
      <c r="EQ15" s="393"/>
      <c r="ER15" s="393"/>
      <c r="ES15" s="393"/>
      <c r="ET15" s="393"/>
      <c r="EU15" s="393"/>
      <c r="EV15" s="393"/>
      <c r="EW15" s="393"/>
      <c r="EX15" s="393"/>
      <c r="EY15" s="393"/>
      <c r="EZ15" s="393"/>
      <c r="FA15" s="393"/>
      <c r="FB15" s="393"/>
      <c r="FC15" s="393"/>
      <c r="FD15" s="393"/>
      <c r="FE15" s="393"/>
      <c r="FF15" s="393"/>
      <c r="FG15" s="393"/>
      <c r="FH15" s="393"/>
      <c r="FI15" s="393"/>
      <c r="FJ15" s="393"/>
      <c r="FK15" s="393"/>
      <c r="FL15" s="393"/>
      <c r="FM15" s="393"/>
      <c r="FN15" s="393"/>
      <c r="FO15" s="393"/>
      <c r="FP15" s="393"/>
      <c r="FQ15" s="393"/>
      <c r="FR15" s="393"/>
      <c r="FS15" s="393"/>
      <c r="FT15" s="393"/>
      <c r="FU15" s="393"/>
      <c r="FV15" s="393"/>
      <c r="FW15" s="393"/>
      <c r="FX15" s="393"/>
      <c r="FY15" s="393"/>
      <c r="FZ15" s="393"/>
      <c r="GA15" s="393"/>
      <c r="GB15" s="393"/>
      <c r="GC15" s="393"/>
      <c r="GD15" s="393"/>
      <c r="GE15" s="393"/>
      <c r="GF15" s="393"/>
      <c r="GG15" s="393"/>
      <c r="GH15" s="393"/>
      <c r="GI15" s="393"/>
      <c r="GJ15" s="393"/>
      <c r="GK15" s="393"/>
      <c r="GL15" s="393"/>
      <c r="GM15" s="393"/>
      <c r="GN15" s="393"/>
      <c r="GO15" s="393"/>
      <c r="GP15" s="393"/>
      <c r="GQ15" s="393"/>
      <c r="GR15" s="393"/>
      <c r="GS15" s="393"/>
      <c r="GT15" s="393"/>
      <c r="GU15" s="393"/>
      <c r="GV15" s="393"/>
      <c r="GW15" s="393"/>
      <c r="GX15" s="393"/>
      <c r="GY15" s="393"/>
      <c r="GZ15" s="393"/>
      <c r="HA15" s="393"/>
      <c r="HB15" s="393"/>
      <c r="HC15" s="393"/>
      <c r="HD15" s="393"/>
      <c r="HE15" s="393"/>
      <c r="HF15" s="393"/>
      <c r="HG15" s="393"/>
      <c r="HH15" s="393"/>
      <c r="HI15" s="393"/>
      <c r="HJ15" s="393"/>
      <c r="HK15" s="393"/>
      <c r="HL15" s="393"/>
      <c r="HM15" s="393"/>
      <c r="HN15" s="393"/>
      <c r="HO15" s="393"/>
      <c r="HP15" s="393"/>
      <c r="HQ15" s="393"/>
      <c r="HR15" s="393"/>
      <c r="HS15" s="393"/>
      <c r="HT15" s="393"/>
      <c r="HU15" s="393"/>
      <c r="HV15" s="393"/>
      <c r="HW15" s="393"/>
      <c r="HX15" s="393"/>
      <c r="HY15" s="393"/>
      <c r="HZ15" s="393"/>
      <c r="IA15" s="393"/>
      <c r="IB15" s="393"/>
      <c r="IC15" s="393"/>
      <c r="ID15" s="393"/>
      <c r="IE15" s="393"/>
      <c r="IF15" s="393"/>
      <c r="IG15" s="393"/>
      <c r="IH15" s="393"/>
      <c r="II15" s="393"/>
      <c r="IJ15" s="393"/>
      <c r="IK15" s="393"/>
      <c r="IL15" s="393"/>
      <c r="IM15" s="393"/>
      <c r="IN15" s="393"/>
      <c r="IO15" s="393"/>
      <c r="IP15" s="393"/>
      <c r="IQ15" s="393"/>
      <c r="IR15" s="393"/>
      <c r="IS15" s="393"/>
      <c r="IT15" s="393"/>
      <c r="IU15" s="393"/>
      <c r="IV15" s="393"/>
    </row>
    <row r="16" spans="1:256" ht="26.55" customHeight="1" thickBot="1" x14ac:dyDescent="0.3">
      <c r="A16" s="633" t="s">
        <v>633</v>
      </c>
      <c r="B16" s="634">
        <v>-9027.5</v>
      </c>
      <c r="C16" s="391"/>
      <c r="D16" s="392"/>
      <c r="E16" s="392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3"/>
      <c r="AF16" s="393"/>
      <c r="AG16" s="393"/>
      <c r="AH16" s="393"/>
      <c r="AI16" s="393"/>
      <c r="AJ16" s="393"/>
      <c r="AK16" s="393"/>
      <c r="AL16" s="393"/>
      <c r="AM16" s="393"/>
      <c r="AN16" s="393"/>
      <c r="AO16" s="393"/>
      <c r="AP16" s="393"/>
      <c r="AQ16" s="393"/>
      <c r="AR16" s="393"/>
      <c r="AS16" s="393"/>
      <c r="AT16" s="393"/>
      <c r="AU16" s="393"/>
      <c r="AV16" s="393"/>
      <c r="AW16" s="393"/>
      <c r="AX16" s="393"/>
      <c r="AY16" s="393"/>
      <c r="AZ16" s="393"/>
      <c r="BA16" s="393"/>
      <c r="BB16" s="393"/>
      <c r="BC16" s="393"/>
      <c r="BD16" s="393"/>
      <c r="BE16" s="393"/>
      <c r="BF16" s="393"/>
      <c r="BG16" s="393"/>
      <c r="BH16" s="393"/>
      <c r="BI16" s="393"/>
      <c r="BJ16" s="393"/>
      <c r="BK16" s="393"/>
      <c r="BL16" s="393"/>
      <c r="BM16" s="393"/>
      <c r="BN16" s="393"/>
      <c r="BO16" s="393"/>
      <c r="BP16" s="393"/>
      <c r="BQ16" s="393"/>
      <c r="BR16" s="393"/>
      <c r="BS16" s="393"/>
      <c r="BT16" s="393"/>
      <c r="BU16" s="393"/>
      <c r="BV16" s="393"/>
      <c r="BW16" s="393"/>
      <c r="BX16" s="393"/>
      <c r="BY16" s="393"/>
      <c r="BZ16" s="393"/>
      <c r="CA16" s="393"/>
      <c r="CB16" s="393"/>
      <c r="CC16" s="393"/>
      <c r="CD16" s="393"/>
      <c r="CE16" s="393"/>
      <c r="CF16" s="393"/>
      <c r="CG16" s="393"/>
      <c r="CH16" s="393"/>
      <c r="CI16" s="393"/>
      <c r="CJ16" s="393"/>
      <c r="CK16" s="393"/>
      <c r="CL16" s="393"/>
      <c r="CM16" s="393"/>
      <c r="CN16" s="393"/>
      <c r="CO16" s="393"/>
      <c r="CP16" s="393"/>
      <c r="CQ16" s="393"/>
      <c r="CR16" s="393"/>
      <c r="CS16" s="393"/>
      <c r="CT16" s="393"/>
      <c r="CU16" s="393"/>
      <c r="CV16" s="393"/>
      <c r="CW16" s="393"/>
      <c r="CX16" s="393"/>
      <c r="CY16" s="393"/>
      <c r="CZ16" s="393"/>
      <c r="DA16" s="393"/>
      <c r="DB16" s="393"/>
      <c r="DC16" s="393"/>
      <c r="DD16" s="393"/>
      <c r="DE16" s="393"/>
      <c r="DF16" s="393"/>
      <c r="DG16" s="393"/>
      <c r="DH16" s="393"/>
      <c r="DI16" s="393"/>
      <c r="DJ16" s="393"/>
      <c r="DK16" s="393"/>
      <c r="DL16" s="393"/>
      <c r="DM16" s="393"/>
      <c r="DN16" s="393"/>
      <c r="DO16" s="393"/>
      <c r="DP16" s="393"/>
      <c r="DQ16" s="393"/>
      <c r="DR16" s="393"/>
      <c r="DS16" s="393"/>
      <c r="DT16" s="393"/>
      <c r="DU16" s="393"/>
      <c r="DV16" s="393"/>
      <c r="DW16" s="393"/>
      <c r="DX16" s="393"/>
      <c r="DY16" s="393"/>
      <c r="DZ16" s="393"/>
      <c r="EA16" s="393"/>
      <c r="EB16" s="393"/>
      <c r="EC16" s="393"/>
      <c r="ED16" s="393"/>
      <c r="EE16" s="393"/>
      <c r="EF16" s="393"/>
      <c r="EG16" s="393"/>
      <c r="EH16" s="393"/>
      <c r="EI16" s="393"/>
      <c r="EJ16" s="393"/>
      <c r="EK16" s="393"/>
      <c r="EL16" s="393"/>
      <c r="EM16" s="393"/>
      <c r="EN16" s="393"/>
      <c r="EO16" s="393"/>
      <c r="EP16" s="393"/>
      <c r="EQ16" s="393"/>
      <c r="ER16" s="393"/>
      <c r="ES16" s="393"/>
      <c r="ET16" s="393"/>
      <c r="EU16" s="393"/>
      <c r="EV16" s="393"/>
      <c r="EW16" s="393"/>
      <c r="EX16" s="393"/>
      <c r="EY16" s="393"/>
      <c r="EZ16" s="393"/>
      <c r="FA16" s="393"/>
      <c r="FB16" s="393"/>
      <c r="FC16" s="393"/>
      <c r="FD16" s="393"/>
      <c r="FE16" s="393"/>
      <c r="FF16" s="393"/>
      <c r="FG16" s="393"/>
      <c r="FH16" s="393"/>
      <c r="FI16" s="393"/>
      <c r="FJ16" s="393"/>
      <c r="FK16" s="393"/>
      <c r="FL16" s="393"/>
      <c r="FM16" s="393"/>
      <c r="FN16" s="393"/>
      <c r="FO16" s="393"/>
      <c r="FP16" s="393"/>
      <c r="FQ16" s="393"/>
      <c r="FR16" s="393"/>
      <c r="FS16" s="393"/>
      <c r="FT16" s="393"/>
      <c r="FU16" s="393"/>
      <c r="FV16" s="393"/>
      <c r="FW16" s="393"/>
      <c r="FX16" s="393"/>
      <c r="FY16" s="393"/>
      <c r="FZ16" s="393"/>
      <c r="GA16" s="393"/>
      <c r="GB16" s="393"/>
      <c r="GC16" s="393"/>
      <c r="GD16" s="393"/>
      <c r="GE16" s="393"/>
      <c r="GF16" s="393"/>
      <c r="GG16" s="393"/>
      <c r="GH16" s="393"/>
      <c r="GI16" s="393"/>
      <c r="GJ16" s="393"/>
      <c r="GK16" s="393"/>
      <c r="GL16" s="393"/>
      <c r="GM16" s="393"/>
      <c r="GN16" s="393"/>
      <c r="GO16" s="393"/>
      <c r="GP16" s="393"/>
      <c r="GQ16" s="393"/>
      <c r="GR16" s="393"/>
      <c r="GS16" s="393"/>
      <c r="GT16" s="393"/>
      <c r="GU16" s="393"/>
      <c r="GV16" s="393"/>
      <c r="GW16" s="393"/>
      <c r="GX16" s="393"/>
      <c r="GY16" s="393"/>
      <c r="GZ16" s="393"/>
      <c r="HA16" s="393"/>
      <c r="HB16" s="393"/>
      <c r="HC16" s="393"/>
      <c r="HD16" s="393"/>
      <c r="HE16" s="393"/>
      <c r="HF16" s="393"/>
      <c r="HG16" s="393"/>
      <c r="HH16" s="393"/>
      <c r="HI16" s="393"/>
      <c r="HJ16" s="393"/>
      <c r="HK16" s="393"/>
      <c r="HL16" s="393"/>
      <c r="HM16" s="393"/>
      <c r="HN16" s="393"/>
      <c r="HO16" s="393"/>
      <c r="HP16" s="393"/>
      <c r="HQ16" s="393"/>
      <c r="HR16" s="393"/>
      <c r="HS16" s="393"/>
      <c r="HT16" s="393"/>
      <c r="HU16" s="393"/>
      <c r="HV16" s="393"/>
      <c r="HW16" s="393"/>
      <c r="HX16" s="393"/>
      <c r="HY16" s="393"/>
      <c r="HZ16" s="393"/>
      <c r="IA16" s="393"/>
      <c r="IB16" s="393"/>
      <c r="IC16" s="393"/>
      <c r="ID16" s="393"/>
      <c r="IE16" s="393"/>
      <c r="IF16" s="393"/>
      <c r="IG16" s="393"/>
      <c r="IH16" s="393"/>
      <c r="II16" s="393"/>
      <c r="IJ16" s="393"/>
      <c r="IK16" s="393"/>
      <c r="IL16" s="393"/>
      <c r="IM16" s="393"/>
      <c r="IN16" s="393"/>
      <c r="IO16" s="393"/>
      <c r="IP16" s="393"/>
      <c r="IQ16" s="393"/>
      <c r="IR16" s="393"/>
      <c r="IS16" s="393"/>
      <c r="IT16" s="393"/>
      <c r="IU16" s="393"/>
      <c r="IV16" s="393"/>
    </row>
    <row r="17" spans="1:256" ht="30" customHeight="1" thickTop="1" thickBot="1" x14ac:dyDescent="0.3">
      <c r="A17" s="780" t="s">
        <v>384</v>
      </c>
      <c r="B17" s="781">
        <f>SUM(B10:B16)</f>
        <v>-820801.27</v>
      </c>
      <c r="C17" s="391"/>
      <c r="D17" s="392"/>
      <c r="E17" s="392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3"/>
      <c r="AI17" s="393"/>
      <c r="AJ17" s="393"/>
      <c r="AK17" s="393"/>
      <c r="AL17" s="393"/>
      <c r="AM17" s="393"/>
      <c r="AN17" s="393"/>
      <c r="AO17" s="393"/>
      <c r="AP17" s="393"/>
      <c r="AQ17" s="393"/>
      <c r="AR17" s="393"/>
      <c r="AS17" s="393"/>
      <c r="AT17" s="393"/>
      <c r="AU17" s="393"/>
      <c r="AV17" s="393"/>
      <c r="AW17" s="393"/>
      <c r="AX17" s="393"/>
      <c r="AY17" s="393"/>
      <c r="AZ17" s="393"/>
      <c r="BA17" s="393"/>
      <c r="BB17" s="393"/>
      <c r="BC17" s="393"/>
      <c r="BD17" s="393"/>
      <c r="BE17" s="393"/>
      <c r="BF17" s="393"/>
      <c r="BG17" s="393"/>
      <c r="BH17" s="393"/>
      <c r="BI17" s="393"/>
      <c r="BJ17" s="393"/>
      <c r="BK17" s="393"/>
      <c r="BL17" s="393"/>
      <c r="BM17" s="393"/>
      <c r="BN17" s="393"/>
      <c r="BO17" s="393"/>
      <c r="BP17" s="393"/>
      <c r="BQ17" s="393"/>
      <c r="BR17" s="393"/>
      <c r="BS17" s="393"/>
      <c r="BT17" s="393"/>
      <c r="BU17" s="393"/>
      <c r="BV17" s="393"/>
      <c r="BW17" s="393"/>
      <c r="BX17" s="393"/>
      <c r="BY17" s="393"/>
      <c r="BZ17" s="393"/>
      <c r="CA17" s="393"/>
      <c r="CB17" s="393"/>
      <c r="CC17" s="393"/>
      <c r="CD17" s="393"/>
      <c r="CE17" s="393"/>
      <c r="CF17" s="393"/>
      <c r="CG17" s="393"/>
      <c r="CH17" s="393"/>
      <c r="CI17" s="393"/>
      <c r="CJ17" s="393"/>
      <c r="CK17" s="393"/>
      <c r="CL17" s="393"/>
      <c r="CM17" s="393"/>
      <c r="CN17" s="393"/>
      <c r="CO17" s="393"/>
      <c r="CP17" s="393"/>
      <c r="CQ17" s="393"/>
      <c r="CR17" s="393"/>
      <c r="CS17" s="393"/>
      <c r="CT17" s="393"/>
      <c r="CU17" s="393"/>
      <c r="CV17" s="393"/>
      <c r="CW17" s="393"/>
      <c r="CX17" s="393"/>
      <c r="CY17" s="393"/>
      <c r="CZ17" s="393"/>
      <c r="DA17" s="393"/>
      <c r="DB17" s="393"/>
      <c r="DC17" s="393"/>
      <c r="DD17" s="393"/>
      <c r="DE17" s="393"/>
      <c r="DF17" s="393"/>
      <c r="DG17" s="393"/>
      <c r="DH17" s="393"/>
      <c r="DI17" s="393"/>
      <c r="DJ17" s="393"/>
      <c r="DK17" s="393"/>
      <c r="DL17" s="393"/>
      <c r="DM17" s="393"/>
      <c r="DN17" s="393"/>
      <c r="DO17" s="393"/>
      <c r="DP17" s="393"/>
      <c r="DQ17" s="393"/>
      <c r="DR17" s="393"/>
      <c r="DS17" s="393"/>
      <c r="DT17" s="393"/>
      <c r="DU17" s="393"/>
      <c r="DV17" s="393"/>
      <c r="DW17" s="393"/>
      <c r="DX17" s="393"/>
      <c r="DY17" s="393"/>
      <c r="DZ17" s="393"/>
      <c r="EA17" s="393"/>
      <c r="EB17" s="393"/>
      <c r="EC17" s="393"/>
      <c r="ED17" s="393"/>
      <c r="EE17" s="393"/>
      <c r="EF17" s="393"/>
      <c r="EG17" s="393"/>
      <c r="EH17" s="393"/>
      <c r="EI17" s="393"/>
      <c r="EJ17" s="393"/>
      <c r="EK17" s="393"/>
      <c r="EL17" s="393"/>
      <c r="EM17" s="393"/>
      <c r="EN17" s="393"/>
      <c r="EO17" s="393"/>
      <c r="EP17" s="393"/>
      <c r="EQ17" s="393"/>
      <c r="ER17" s="393"/>
      <c r="ES17" s="393"/>
      <c r="ET17" s="393"/>
      <c r="EU17" s="393"/>
      <c r="EV17" s="393"/>
      <c r="EW17" s="393"/>
      <c r="EX17" s="393"/>
      <c r="EY17" s="393"/>
      <c r="EZ17" s="393"/>
      <c r="FA17" s="393"/>
      <c r="FB17" s="393"/>
      <c r="FC17" s="393"/>
      <c r="FD17" s="393"/>
      <c r="FE17" s="393"/>
      <c r="FF17" s="393"/>
      <c r="FG17" s="393"/>
      <c r="FH17" s="393"/>
      <c r="FI17" s="393"/>
      <c r="FJ17" s="393"/>
      <c r="FK17" s="393"/>
      <c r="FL17" s="393"/>
      <c r="FM17" s="393"/>
      <c r="FN17" s="393"/>
      <c r="FO17" s="393"/>
      <c r="FP17" s="393"/>
      <c r="FQ17" s="393"/>
      <c r="FR17" s="393"/>
      <c r="FS17" s="393"/>
      <c r="FT17" s="393"/>
      <c r="FU17" s="393"/>
      <c r="FV17" s="393"/>
      <c r="FW17" s="393"/>
      <c r="FX17" s="393"/>
      <c r="FY17" s="393"/>
      <c r="FZ17" s="393"/>
      <c r="GA17" s="393"/>
      <c r="GB17" s="393"/>
      <c r="GC17" s="393"/>
      <c r="GD17" s="393"/>
      <c r="GE17" s="393"/>
      <c r="GF17" s="393"/>
      <c r="GG17" s="393"/>
      <c r="GH17" s="393"/>
      <c r="GI17" s="393"/>
      <c r="GJ17" s="393"/>
      <c r="GK17" s="393"/>
      <c r="GL17" s="393"/>
      <c r="GM17" s="393"/>
      <c r="GN17" s="393"/>
      <c r="GO17" s="393"/>
      <c r="GP17" s="393"/>
      <c r="GQ17" s="393"/>
      <c r="GR17" s="393"/>
      <c r="GS17" s="393"/>
      <c r="GT17" s="393"/>
      <c r="GU17" s="393"/>
      <c r="GV17" s="393"/>
      <c r="GW17" s="393"/>
      <c r="GX17" s="393"/>
      <c r="GY17" s="393"/>
      <c r="GZ17" s="393"/>
      <c r="HA17" s="393"/>
      <c r="HB17" s="393"/>
      <c r="HC17" s="393"/>
      <c r="HD17" s="393"/>
      <c r="HE17" s="393"/>
      <c r="HF17" s="393"/>
      <c r="HG17" s="393"/>
      <c r="HH17" s="393"/>
      <c r="HI17" s="393"/>
      <c r="HJ17" s="393"/>
      <c r="HK17" s="393"/>
      <c r="HL17" s="393"/>
      <c r="HM17" s="393"/>
      <c r="HN17" s="393"/>
      <c r="HO17" s="393"/>
      <c r="HP17" s="393"/>
      <c r="HQ17" s="393"/>
      <c r="HR17" s="393"/>
      <c r="HS17" s="393"/>
      <c r="HT17" s="393"/>
      <c r="HU17" s="393"/>
      <c r="HV17" s="393"/>
      <c r="HW17" s="393"/>
      <c r="HX17" s="393"/>
      <c r="HY17" s="393"/>
      <c r="HZ17" s="393"/>
      <c r="IA17" s="393"/>
      <c r="IB17" s="393"/>
      <c r="IC17" s="393"/>
      <c r="ID17" s="393"/>
      <c r="IE17" s="393"/>
      <c r="IF17" s="393"/>
      <c r="IG17" s="393"/>
      <c r="IH17" s="393"/>
      <c r="II17" s="393"/>
      <c r="IJ17" s="393"/>
      <c r="IK17" s="393"/>
      <c r="IL17" s="393"/>
      <c r="IM17" s="393"/>
      <c r="IN17" s="393"/>
      <c r="IO17" s="393"/>
      <c r="IP17" s="393"/>
      <c r="IQ17" s="393"/>
      <c r="IR17" s="393"/>
      <c r="IS17" s="393"/>
      <c r="IT17" s="393"/>
      <c r="IU17" s="393"/>
      <c r="IV17" s="393"/>
    </row>
    <row r="18" spans="1:256" ht="30.6" customHeight="1" thickTop="1" thickBot="1" x14ac:dyDescent="0.3">
      <c r="A18" s="782" t="s">
        <v>184</v>
      </c>
      <c r="B18" s="783">
        <f>B8+B17</f>
        <v>-2456885.7199999997</v>
      </c>
      <c r="C18" s="394"/>
      <c r="D18" s="392"/>
      <c r="E18" s="392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  <c r="V18" s="393"/>
      <c r="W18" s="393"/>
      <c r="X18" s="393"/>
      <c r="Y18" s="393"/>
      <c r="Z18" s="393"/>
      <c r="AA18" s="393"/>
      <c r="AB18" s="393"/>
      <c r="AC18" s="393"/>
      <c r="AD18" s="393"/>
      <c r="AE18" s="393"/>
      <c r="AF18" s="393"/>
      <c r="AG18" s="393"/>
      <c r="AH18" s="393"/>
      <c r="AI18" s="393"/>
      <c r="AJ18" s="393"/>
      <c r="AK18" s="393"/>
      <c r="AL18" s="393"/>
      <c r="AM18" s="393"/>
      <c r="AN18" s="393"/>
      <c r="AO18" s="393"/>
      <c r="AP18" s="393"/>
      <c r="AQ18" s="393"/>
      <c r="AR18" s="393"/>
      <c r="AS18" s="393"/>
      <c r="AT18" s="393"/>
      <c r="AU18" s="393"/>
      <c r="AV18" s="393"/>
      <c r="AW18" s="393"/>
      <c r="AX18" s="393"/>
      <c r="AY18" s="393"/>
      <c r="AZ18" s="393"/>
      <c r="BA18" s="393"/>
      <c r="BB18" s="393"/>
      <c r="BC18" s="393"/>
      <c r="BD18" s="393"/>
      <c r="BE18" s="393"/>
      <c r="BF18" s="393"/>
      <c r="BG18" s="393"/>
      <c r="BH18" s="393"/>
      <c r="BI18" s="393"/>
      <c r="BJ18" s="393"/>
      <c r="BK18" s="393"/>
      <c r="BL18" s="393"/>
      <c r="BM18" s="393"/>
      <c r="BN18" s="393"/>
      <c r="BO18" s="393"/>
      <c r="BP18" s="393"/>
      <c r="BQ18" s="393"/>
      <c r="BR18" s="393"/>
      <c r="BS18" s="393"/>
      <c r="BT18" s="393"/>
      <c r="BU18" s="393"/>
      <c r="BV18" s="393"/>
      <c r="BW18" s="393"/>
      <c r="BX18" s="393"/>
      <c r="BY18" s="393"/>
      <c r="BZ18" s="393"/>
      <c r="CA18" s="393"/>
      <c r="CB18" s="393"/>
      <c r="CC18" s="393"/>
      <c r="CD18" s="393"/>
      <c r="CE18" s="393"/>
      <c r="CF18" s="393"/>
      <c r="CG18" s="393"/>
      <c r="CH18" s="393"/>
      <c r="CI18" s="393"/>
      <c r="CJ18" s="393"/>
      <c r="CK18" s="393"/>
      <c r="CL18" s="393"/>
      <c r="CM18" s="393"/>
      <c r="CN18" s="393"/>
      <c r="CO18" s="393"/>
      <c r="CP18" s="393"/>
      <c r="CQ18" s="393"/>
      <c r="CR18" s="393"/>
      <c r="CS18" s="393"/>
      <c r="CT18" s="393"/>
      <c r="CU18" s="393"/>
      <c r="CV18" s="393"/>
      <c r="CW18" s="393"/>
      <c r="CX18" s="393"/>
      <c r="CY18" s="393"/>
      <c r="CZ18" s="393"/>
      <c r="DA18" s="393"/>
      <c r="DB18" s="393"/>
      <c r="DC18" s="393"/>
      <c r="DD18" s="393"/>
      <c r="DE18" s="393"/>
      <c r="DF18" s="393"/>
      <c r="DG18" s="393"/>
      <c r="DH18" s="393"/>
      <c r="DI18" s="393"/>
      <c r="DJ18" s="393"/>
      <c r="DK18" s="393"/>
      <c r="DL18" s="393"/>
      <c r="DM18" s="393"/>
      <c r="DN18" s="393"/>
      <c r="DO18" s="393"/>
      <c r="DP18" s="393"/>
      <c r="DQ18" s="393"/>
      <c r="DR18" s="393"/>
      <c r="DS18" s="393"/>
      <c r="DT18" s="393"/>
      <c r="DU18" s="393"/>
      <c r="DV18" s="393"/>
      <c r="DW18" s="393"/>
      <c r="DX18" s="393"/>
      <c r="DY18" s="393"/>
      <c r="DZ18" s="393"/>
      <c r="EA18" s="393"/>
      <c r="EB18" s="393"/>
      <c r="EC18" s="393"/>
      <c r="ED18" s="393"/>
      <c r="EE18" s="393"/>
      <c r="EF18" s="393"/>
      <c r="EG18" s="393"/>
      <c r="EH18" s="393"/>
      <c r="EI18" s="393"/>
      <c r="EJ18" s="393"/>
      <c r="EK18" s="393"/>
      <c r="EL18" s="393"/>
      <c r="EM18" s="393"/>
      <c r="EN18" s="393"/>
      <c r="EO18" s="393"/>
      <c r="EP18" s="393"/>
      <c r="EQ18" s="393"/>
      <c r="ER18" s="393"/>
      <c r="ES18" s="393"/>
      <c r="ET18" s="393"/>
      <c r="EU18" s="393"/>
      <c r="EV18" s="393"/>
      <c r="EW18" s="393"/>
      <c r="EX18" s="393"/>
      <c r="EY18" s="393"/>
      <c r="EZ18" s="393"/>
      <c r="FA18" s="393"/>
      <c r="FB18" s="393"/>
      <c r="FC18" s="393"/>
      <c r="FD18" s="393"/>
      <c r="FE18" s="393"/>
      <c r="FF18" s="393"/>
      <c r="FG18" s="393"/>
      <c r="FH18" s="393"/>
      <c r="FI18" s="393"/>
      <c r="FJ18" s="393"/>
      <c r="FK18" s="393"/>
      <c r="FL18" s="393"/>
      <c r="FM18" s="393"/>
      <c r="FN18" s="393"/>
      <c r="FO18" s="393"/>
      <c r="FP18" s="393"/>
      <c r="FQ18" s="393"/>
      <c r="FR18" s="393"/>
      <c r="FS18" s="393"/>
      <c r="FT18" s="393"/>
      <c r="FU18" s="393"/>
      <c r="FV18" s="393"/>
      <c r="FW18" s="393"/>
      <c r="FX18" s="393"/>
      <c r="FY18" s="393"/>
      <c r="FZ18" s="393"/>
      <c r="GA18" s="393"/>
      <c r="GB18" s="393"/>
      <c r="GC18" s="393"/>
      <c r="GD18" s="393"/>
      <c r="GE18" s="393"/>
      <c r="GF18" s="393"/>
      <c r="GG18" s="393"/>
      <c r="GH18" s="393"/>
      <c r="GI18" s="393"/>
      <c r="GJ18" s="393"/>
      <c r="GK18" s="393"/>
      <c r="GL18" s="393"/>
      <c r="GM18" s="393"/>
      <c r="GN18" s="393"/>
      <c r="GO18" s="393"/>
      <c r="GP18" s="393"/>
      <c r="GQ18" s="393"/>
      <c r="GR18" s="393"/>
      <c r="GS18" s="393"/>
      <c r="GT18" s="393"/>
      <c r="GU18" s="393"/>
      <c r="GV18" s="393"/>
      <c r="GW18" s="393"/>
      <c r="GX18" s="393"/>
      <c r="GY18" s="393"/>
      <c r="GZ18" s="393"/>
      <c r="HA18" s="393"/>
      <c r="HB18" s="393"/>
      <c r="HC18" s="393"/>
      <c r="HD18" s="393"/>
      <c r="HE18" s="393"/>
      <c r="HF18" s="393"/>
      <c r="HG18" s="393"/>
      <c r="HH18" s="393"/>
      <c r="HI18" s="393"/>
      <c r="HJ18" s="393"/>
      <c r="HK18" s="393"/>
      <c r="HL18" s="393"/>
      <c r="HM18" s="393"/>
      <c r="HN18" s="393"/>
      <c r="HO18" s="393"/>
      <c r="HP18" s="393"/>
      <c r="HQ18" s="393"/>
      <c r="HR18" s="393"/>
      <c r="HS18" s="393"/>
      <c r="HT18" s="393"/>
      <c r="HU18" s="393"/>
      <c r="HV18" s="393"/>
      <c r="HW18" s="393"/>
      <c r="HX18" s="393"/>
      <c r="HY18" s="393"/>
      <c r="HZ18" s="393"/>
      <c r="IA18" s="393"/>
      <c r="IB18" s="393"/>
      <c r="IC18" s="393"/>
      <c r="ID18" s="393"/>
      <c r="IE18" s="393"/>
      <c r="IF18" s="393"/>
      <c r="IG18" s="393"/>
      <c r="IH18" s="393"/>
      <c r="II18" s="393"/>
      <c r="IJ18" s="393"/>
      <c r="IK18" s="393"/>
      <c r="IL18" s="393"/>
      <c r="IM18" s="393"/>
      <c r="IN18" s="393"/>
      <c r="IO18" s="393"/>
      <c r="IP18" s="393"/>
      <c r="IQ18" s="393"/>
      <c r="IR18" s="393"/>
      <c r="IS18" s="393"/>
      <c r="IT18" s="393"/>
      <c r="IU18" s="393"/>
      <c r="IV18" s="393"/>
    </row>
    <row r="19" spans="1:256" ht="39.6" customHeight="1" x14ac:dyDescent="0.25">
      <c r="A19" s="1183" t="s">
        <v>558</v>
      </c>
      <c r="B19" s="1184"/>
      <c r="C19" s="391"/>
      <c r="D19" s="392"/>
      <c r="E19" s="392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3"/>
      <c r="AI19" s="393"/>
      <c r="AJ19" s="393"/>
      <c r="AK19" s="393"/>
      <c r="AL19" s="393"/>
      <c r="AM19" s="393"/>
      <c r="AN19" s="393"/>
      <c r="AO19" s="393"/>
      <c r="AP19" s="393"/>
      <c r="AQ19" s="393"/>
      <c r="AR19" s="393"/>
      <c r="AS19" s="393"/>
      <c r="AT19" s="393"/>
      <c r="AU19" s="393"/>
      <c r="AV19" s="393"/>
      <c r="AW19" s="393"/>
      <c r="AX19" s="393"/>
      <c r="AY19" s="393"/>
      <c r="AZ19" s="393"/>
      <c r="BA19" s="393"/>
      <c r="BB19" s="393"/>
      <c r="BC19" s="393"/>
      <c r="BD19" s="393"/>
      <c r="BE19" s="393"/>
      <c r="BF19" s="393"/>
      <c r="BG19" s="393"/>
      <c r="BH19" s="393"/>
      <c r="BI19" s="393"/>
      <c r="BJ19" s="393"/>
      <c r="BK19" s="393"/>
      <c r="BL19" s="393"/>
      <c r="BM19" s="393"/>
      <c r="BN19" s="393"/>
      <c r="BO19" s="393"/>
      <c r="BP19" s="393"/>
      <c r="BQ19" s="393"/>
      <c r="BR19" s="393"/>
      <c r="BS19" s="393"/>
      <c r="BT19" s="393"/>
      <c r="BU19" s="393"/>
      <c r="BV19" s="393"/>
      <c r="BW19" s="393"/>
      <c r="BX19" s="393"/>
      <c r="BY19" s="393"/>
      <c r="BZ19" s="393"/>
      <c r="CA19" s="393"/>
      <c r="CB19" s="393"/>
      <c r="CC19" s="393"/>
      <c r="CD19" s="393"/>
      <c r="CE19" s="393"/>
      <c r="CF19" s="393"/>
      <c r="CG19" s="393"/>
      <c r="CH19" s="393"/>
      <c r="CI19" s="393"/>
      <c r="CJ19" s="393"/>
      <c r="CK19" s="393"/>
      <c r="CL19" s="393"/>
      <c r="CM19" s="393"/>
      <c r="CN19" s="393"/>
      <c r="CO19" s="393"/>
      <c r="CP19" s="393"/>
      <c r="CQ19" s="393"/>
      <c r="CR19" s="393"/>
      <c r="CS19" s="393"/>
      <c r="CT19" s="393"/>
      <c r="CU19" s="393"/>
      <c r="CV19" s="393"/>
      <c r="CW19" s="393"/>
      <c r="CX19" s="393"/>
      <c r="CY19" s="393"/>
      <c r="CZ19" s="393"/>
      <c r="DA19" s="393"/>
      <c r="DB19" s="393"/>
      <c r="DC19" s="393"/>
      <c r="DD19" s="393"/>
      <c r="DE19" s="393"/>
      <c r="DF19" s="393"/>
      <c r="DG19" s="393"/>
      <c r="DH19" s="393"/>
      <c r="DI19" s="393"/>
      <c r="DJ19" s="393"/>
      <c r="DK19" s="393"/>
      <c r="DL19" s="393"/>
      <c r="DM19" s="393"/>
      <c r="DN19" s="393"/>
      <c r="DO19" s="393"/>
      <c r="DP19" s="393"/>
      <c r="DQ19" s="393"/>
      <c r="DR19" s="393"/>
      <c r="DS19" s="393"/>
      <c r="DT19" s="393"/>
      <c r="DU19" s="393"/>
      <c r="DV19" s="393"/>
      <c r="DW19" s="393"/>
      <c r="DX19" s="393"/>
      <c r="DY19" s="393"/>
      <c r="DZ19" s="393"/>
      <c r="EA19" s="393"/>
      <c r="EB19" s="393"/>
      <c r="EC19" s="393"/>
      <c r="ED19" s="393"/>
      <c r="EE19" s="393"/>
      <c r="EF19" s="393"/>
      <c r="EG19" s="393"/>
      <c r="EH19" s="393"/>
      <c r="EI19" s="393"/>
      <c r="EJ19" s="393"/>
      <c r="EK19" s="393"/>
      <c r="EL19" s="393"/>
      <c r="EM19" s="393"/>
      <c r="EN19" s="393"/>
      <c r="EO19" s="393"/>
      <c r="EP19" s="393"/>
      <c r="EQ19" s="393"/>
      <c r="ER19" s="393"/>
      <c r="ES19" s="393"/>
      <c r="ET19" s="393"/>
      <c r="EU19" s="393"/>
      <c r="EV19" s="393"/>
      <c r="EW19" s="393"/>
      <c r="EX19" s="393"/>
      <c r="EY19" s="393"/>
      <c r="EZ19" s="393"/>
      <c r="FA19" s="393"/>
      <c r="FB19" s="393"/>
      <c r="FC19" s="393"/>
      <c r="FD19" s="393"/>
      <c r="FE19" s="393"/>
      <c r="FF19" s="393"/>
      <c r="FG19" s="393"/>
      <c r="FH19" s="393"/>
      <c r="FI19" s="393"/>
      <c r="FJ19" s="393"/>
      <c r="FK19" s="393"/>
      <c r="FL19" s="393"/>
      <c r="FM19" s="393"/>
      <c r="FN19" s="393"/>
      <c r="FO19" s="393"/>
      <c r="FP19" s="393"/>
      <c r="FQ19" s="393"/>
      <c r="FR19" s="393"/>
      <c r="FS19" s="393"/>
      <c r="FT19" s="393"/>
      <c r="FU19" s="393"/>
      <c r="FV19" s="393"/>
      <c r="FW19" s="393"/>
      <c r="FX19" s="393"/>
      <c r="FY19" s="393"/>
      <c r="FZ19" s="393"/>
      <c r="GA19" s="393"/>
      <c r="GB19" s="393"/>
      <c r="GC19" s="393"/>
      <c r="GD19" s="393"/>
      <c r="GE19" s="393"/>
      <c r="GF19" s="393"/>
      <c r="GG19" s="393"/>
      <c r="GH19" s="393"/>
      <c r="GI19" s="393"/>
      <c r="GJ19" s="393"/>
      <c r="GK19" s="393"/>
      <c r="GL19" s="393"/>
      <c r="GM19" s="393"/>
      <c r="GN19" s="393"/>
      <c r="GO19" s="393"/>
      <c r="GP19" s="393"/>
      <c r="GQ19" s="393"/>
      <c r="GR19" s="393"/>
      <c r="GS19" s="393"/>
      <c r="GT19" s="393"/>
      <c r="GU19" s="393"/>
      <c r="GV19" s="393"/>
      <c r="GW19" s="393"/>
      <c r="GX19" s="393"/>
      <c r="GY19" s="393"/>
      <c r="GZ19" s="393"/>
      <c r="HA19" s="393"/>
      <c r="HB19" s="393"/>
      <c r="HC19" s="393"/>
      <c r="HD19" s="393"/>
      <c r="HE19" s="393"/>
      <c r="HF19" s="393"/>
      <c r="HG19" s="393"/>
      <c r="HH19" s="393"/>
      <c r="HI19" s="393"/>
      <c r="HJ19" s="393"/>
      <c r="HK19" s="393"/>
      <c r="HL19" s="393"/>
      <c r="HM19" s="393"/>
      <c r="HN19" s="393"/>
      <c r="HO19" s="393"/>
      <c r="HP19" s="393"/>
      <c r="HQ19" s="393"/>
      <c r="HR19" s="393"/>
      <c r="HS19" s="393"/>
      <c r="HT19" s="393"/>
      <c r="HU19" s="393"/>
      <c r="HV19" s="393"/>
      <c r="HW19" s="393"/>
      <c r="HX19" s="393"/>
      <c r="HY19" s="393"/>
      <c r="HZ19" s="393"/>
      <c r="IA19" s="393"/>
      <c r="IB19" s="393"/>
      <c r="IC19" s="393"/>
      <c r="ID19" s="393"/>
      <c r="IE19" s="393"/>
      <c r="IF19" s="393"/>
      <c r="IG19" s="393"/>
      <c r="IH19" s="393"/>
      <c r="II19" s="393"/>
      <c r="IJ19" s="393"/>
      <c r="IK19" s="393"/>
      <c r="IL19" s="393"/>
      <c r="IM19" s="393"/>
      <c r="IN19" s="393"/>
      <c r="IO19" s="393"/>
      <c r="IP19" s="393"/>
      <c r="IQ19" s="393"/>
      <c r="IR19" s="393"/>
      <c r="IS19" s="393"/>
      <c r="IT19" s="393"/>
      <c r="IU19" s="393"/>
      <c r="IV19" s="393"/>
    </row>
    <row r="20" spans="1:256" ht="25.2" customHeight="1" x14ac:dyDescent="0.25">
      <c r="A20" s="635" t="s">
        <v>634</v>
      </c>
      <c r="B20" s="636">
        <v>277090</v>
      </c>
      <c r="C20" s="391"/>
      <c r="D20" s="392"/>
      <c r="E20" s="392"/>
      <c r="F20" s="393"/>
      <c r="G20" s="393"/>
      <c r="H20" s="393"/>
      <c r="I20" s="393"/>
      <c r="J20" s="393"/>
      <c r="K20" s="393"/>
      <c r="L20" s="393"/>
      <c r="M20" s="393"/>
      <c r="N20" s="393"/>
      <c r="O20" s="393"/>
      <c r="P20" s="393"/>
      <c r="Q20" s="393"/>
      <c r="R20" s="393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393"/>
      <c r="AJ20" s="393"/>
      <c r="AK20" s="393"/>
      <c r="AL20" s="393"/>
      <c r="AM20" s="393"/>
      <c r="AN20" s="393"/>
      <c r="AO20" s="393"/>
      <c r="AP20" s="393"/>
      <c r="AQ20" s="393"/>
      <c r="AR20" s="393"/>
      <c r="AS20" s="393"/>
      <c r="AT20" s="393"/>
      <c r="AU20" s="393"/>
      <c r="AV20" s="393"/>
      <c r="AW20" s="393"/>
      <c r="AX20" s="393"/>
      <c r="AY20" s="393"/>
      <c r="AZ20" s="393"/>
      <c r="BA20" s="393"/>
      <c r="BB20" s="393"/>
      <c r="BC20" s="393"/>
      <c r="BD20" s="393"/>
      <c r="BE20" s="393"/>
      <c r="BF20" s="393"/>
      <c r="BG20" s="393"/>
      <c r="BH20" s="393"/>
      <c r="BI20" s="393"/>
      <c r="BJ20" s="393"/>
      <c r="BK20" s="393"/>
      <c r="BL20" s="393"/>
      <c r="BM20" s="393"/>
      <c r="BN20" s="393"/>
      <c r="BO20" s="393"/>
      <c r="BP20" s="393"/>
      <c r="BQ20" s="393"/>
      <c r="BR20" s="393"/>
      <c r="BS20" s="393"/>
      <c r="BT20" s="393"/>
      <c r="BU20" s="393"/>
      <c r="BV20" s="393"/>
      <c r="BW20" s="393"/>
      <c r="BX20" s="393"/>
      <c r="BY20" s="393"/>
      <c r="BZ20" s="393"/>
      <c r="CA20" s="393"/>
      <c r="CB20" s="393"/>
      <c r="CC20" s="393"/>
      <c r="CD20" s="393"/>
      <c r="CE20" s="393"/>
      <c r="CF20" s="393"/>
      <c r="CG20" s="393"/>
      <c r="CH20" s="393"/>
      <c r="CI20" s="393"/>
      <c r="CJ20" s="393"/>
      <c r="CK20" s="393"/>
      <c r="CL20" s="393"/>
      <c r="CM20" s="393"/>
      <c r="CN20" s="393"/>
      <c r="CO20" s="393"/>
      <c r="CP20" s="393"/>
      <c r="CQ20" s="393"/>
      <c r="CR20" s="393"/>
      <c r="CS20" s="393"/>
      <c r="CT20" s="393"/>
      <c r="CU20" s="393"/>
      <c r="CV20" s="393"/>
      <c r="CW20" s="393"/>
      <c r="CX20" s="393"/>
      <c r="CY20" s="393"/>
      <c r="CZ20" s="393"/>
      <c r="DA20" s="393"/>
      <c r="DB20" s="393"/>
      <c r="DC20" s="393"/>
      <c r="DD20" s="393"/>
      <c r="DE20" s="393"/>
      <c r="DF20" s="393"/>
      <c r="DG20" s="393"/>
      <c r="DH20" s="393"/>
      <c r="DI20" s="393"/>
      <c r="DJ20" s="393"/>
      <c r="DK20" s="393"/>
      <c r="DL20" s="393"/>
      <c r="DM20" s="393"/>
      <c r="DN20" s="393"/>
      <c r="DO20" s="393"/>
      <c r="DP20" s="393"/>
      <c r="DQ20" s="393"/>
      <c r="DR20" s="393"/>
      <c r="DS20" s="393"/>
      <c r="DT20" s="393"/>
      <c r="DU20" s="393"/>
      <c r="DV20" s="393"/>
      <c r="DW20" s="393"/>
      <c r="DX20" s="393"/>
      <c r="DY20" s="393"/>
      <c r="DZ20" s="393"/>
      <c r="EA20" s="393"/>
      <c r="EB20" s="393"/>
      <c r="EC20" s="393"/>
      <c r="ED20" s="393"/>
      <c r="EE20" s="393"/>
      <c r="EF20" s="393"/>
      <c r="EG20" s="393"/>
      <c r="EH20" s="393"/>
      <c r="EI20" s="393"/>
      <c r="EJ20" s="393"/>
      <c r="EK20" s="393"/>
      <c r="EL20" s="393"/>
      <c r="EM20" s="393"/>
      <c r="EN20" s="393"/>
      <c r="EO20" s="393"/>
      <c r="EP20" s="393"/>
      <c r="EQ20" s="393"/>
      <c r="ER20" s="393"/>
      <c r="ES20" s="393"/>
      <c r="ET20" s="393"/>
      <c r="EU20" s="393"/>
      <c r="EV20" s="393"/>
      <c r="EW20" s="393"/>
      <c r="EX20" s="393"/>
      <c r="EY20" s="393"/>
      <c r="EZ20" s="393"/>
      <c r="FA20" s="393"/>
      <c r="FB20" s="393"/>
      <c r="FC20" s="393"/>
      <c r="FD20" s="393"/>
      <c r="FE20" s="393"/>
      <c r="FF20" s="393"/>
      <c r="FG20" s="393"/>
      <c r="FH20" s="393"/>
      <c r="FI20" s="393"/>
      <c r="FJ20" s="393"/>
      <c r="FK20" s="393"/>
      <c r="FL20" s="393"/>
      <c r="FM20" s="393"/>
      <c r="FN20" s="393"/>
      <c r="FO20" s="393"/>
      <c r="FP20" s="393"/>
      <c r="FQ20" s="393"/>
      <c r="FR20" s="393"/>
      <c r="FS20" s="393"/>
      <c r="FT20" s="393"/>
      <c r="FU20" s="393"/>
      <c r="FV20" s="393"/>
      <c r="FW20" s="393"/>
      <c r="FX20" s="393"/>
      <c r="FY20" s="393"/>
      <c r="FZ20" s="393"/>
      <c r="GA20" s="393"/>
      <c r="GB20" s="393"/>
      <c r="GC20" s="393"/>
      <c r="GD20" s="393"/>
      <c r="GE20" s="393"/>
      <c r="GF20" s="393"/>
      <c r="GG20" s="393"/>
      <c r="GH20" s="393"/>
      <c r="GI20" s="393"/>
      <c r="GJ20" s="393"/>
      <c r="GK20" s="393"/>
      <c r="GL20" s="393"/>
      <c r="GM20" s="393"/>
      <c r="GN20" s="393"/>
      <c r="GO20" s="393"/>
      <c r="GP20" s="393"/>
      <c r="GQ20" s="393"/>
      <c r="GR20" s="393"/>
      <c r="GS20" s="393"/>
      <c r="GT20" s="393"/>
      <c r="GU20" s="393"/>
      <c r="GV20" s="393"/>
      <c r="GW20" s="393"/>
      <c r="GX20" s="393"/>
      <c r="GY20" s="393"/>
      <c r="GZ20" s="393"/>
      <c r="HA20" s="393"/>
      <c r="HB20" s="393"/>
      <c r="HC20" s="393"/>
      <c r="HD20" s="393"/>
      <c r="HE20" s="393"/>
      <c r="HF20" s="393"/>
      <c r="HG20" s="393"/>
      <c r="HH20" s="393"/>
      <c r="HI20" s="393"/>
      <c r="HJ20" s="393"/>
      <c r="HK20" s="393"/>
      <c r="HL20" s="393"/>
      <c r="HM20" s="393"/>
      <c r="HN20" s="393"/>
      <c r="HO20" s="393"/>
      <c r="HP20" s="393"/>
      <c r="HQ20" s="393"/>
      <c r="HR20" s="393"/>
      <c r="HS20" s="393"/>
      <c r="HT20" s="393"/>
      <c r="HU20" s="393"/>
      <c r="HV20" s="393"/>
      <c r="HW20" s="393"/>
      <c r="HX20" s="393"/>
      <c r="HY20" s="393"/>
      <c r="HZ20" s="393"/>
      <c r="IA20" s="393"/>
      <c r="IB20" s="393"/>
      <c r="IC20" s="393"/>
      <c r="ID20" s="393"/>
      <c r="IE20" s="393"/>
      <c r="IF20" s="393"/>
      <c r="IG20" s="393"/>
      <c r="IH20" s="393"/>
      <c r="II20" s="393"/>
      <c r="IJ20" s="393"/>
      <c r="IK20" s="393"/>
      <c r="IL20" s="393"/>
      <c r="IM20" s="393"/>
      <c r="IN20" s="393"/>
      <c r="IO20" s="393"/>
      <c r="IP20" s="393"/>
      <c r="IQ20" s="393"/>
      <c r="IR20" s="393"/>
      <c r="IS20" s="393"/>
      <c r="IT20" s="393"/>
      <c r="IU20" s="393"/>
      <c r="IV20" s="393"/>
    </row>
    <row r="21" spans="1:256" ht="25.2" customHeight="1" thickBot="1" x14ac:dyDescent="0.3">
      <c r="A21" s="637" t="s">
        <v>635</v>
      </c>
      <c r="B21" s="638">
        <v>68898.429999999993</v>
      </c>
      <c r="C21" s="391"/>
      <c r="D21" s="392"/>
      <c r="E21" s="392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3"/>
      <c r="AF21" s="393"/>
      <c r="AG21" s="393"/>
      <c r="AH21" s="393"/>
      <c r="AI21" s="393"/>
      <c r="AJ21" s="393"/>
      <c r="AK21" s="393"/>
      <c r="AL21" s="393"/>
      <c r="AM21" s="393"/>
      <c r="AN21" s="393"/>
      <c r="AO21" s="393"/>
      <c r="AP21" s="393"/>
      <c r="AQ21" s="393"/>
      <c r="AR21" s="393"/>
      <c r="AS21" s="393"/>
      <c r="AT21" s="393"/>
      <c r="AU21" s="393"/>
      <c r="AV21" s="393"/>
      <c r="AW21" s="393"/>
      <c r="AX21" s="393"/>
      <c r="AY21" s="393"/>
      <c r="AZ21" s="393"/>
      <c r="BA21" s="393"/>
      <c r="BB21" s="393"/>
      <c r="BC21" s="393"/>
      <c r="BD21" s="393"/>
      <c r="BE21" s="393"/>
      <c r="BF21" s="393"/>
      <c r="BG21" s="393"/>
      <c r="BH21" s="393"/>
      <c r="BI21" s="393"/>
      <c r="BJ21" s="393"/>
      <c r="BK21" s="393"/>
      <c r="BL21" s="393"/>
      <c r="BM21" s="393"/>
      <c r="BN21" s="393"/>
      <c r="BO21" s="393"/>
      <c r="BP21" s="393"/>
      <c r="BQ21" s="393"/>
      <c r="BR21" s="393"/>
      <c r="BS21" s="393"/>
      <c r="BT21" s="393"/>
      <c r="BU21" s="393"/>
      <c r="BV21" s="393"/>
      <c r="BW21" s="393"/>
      <c r="BX21" s="393"/>
      <c r="BY21" s="393"/>
      <c r="BZ21" s="393"/>
      <c r="CA21" s="393"/>
      <c r="CB21" s="393"/>
      <c r="CC21" s="393"/>
      <c r="CD21" s="393"/>
      <c r="CE21" s="393"/>
      <c r="CF21" s="393"/>
      <c r="CG21" s="393"/>
      <c r="CH21" s="393"/>
      <c r="CI21" s="393"/>
      <c r="CJ21" s="393"/>
      <c r="CK21" s="393"/>
      <c r="CL21" s="393"/>
      <c r="CM21" s="393"/>
      <c r="CN21" s="393"/>
      <c r="CO21" s="393"/>
      <c r="CP21" s="393"/>
      <c r="CQ21" s="393"/>
      <c r="CR21" s="393"/>
      <c r="CS21" s="393"/>
      <c r="CT21" s="393"/>
      <c r="CU21" s="393"/>
      <c r="CV21" s="393"/>
      <c r="CW21" s="393"/>
      <c r="CX21" s="393"/>
      <c r="CY21" s="393"/>
      <c r="CZ21" s="393"/>
      <c r="DA21" s="393"/>
      <c r="DB21" s="393"/>
      <c r="DC21" s="393"/>
      <c r="DD21" s="393"/>
      <c r="DE21" s="393"/>
      <c r="DF21" s="393"/>
      <c r="DG21" s="393"/>
      <c r="DH21" s="393"/>
      <c r="DI21" s="393"/>
      <c r="DJ21" s="393"/>
      <c r="DK21" s="393"/>
      <c r="DL21" s="393"/>
      <c r="DM21" s="393"/>
      <c r="DN21" s="393"/>
      <c r="DO21" s="393"/>
      <c r="DP21" s="393"/>
      <c r="DQ21" s="393"/>
      <c r="DR21" s="393"/>
      <c r="DS21" s="393"/>
      <c r="DT21" s="393"/>
      <c r="DU21" s="393"/>
      <c r="DV21" s="393"/>
      <c r="DW21" s="393"/>
      <c r="DX21" s="393"/>
      <c r="DY21" s="393"/>
      <c r="DZ21" s="393"/>
      <c r="EA21" s="393"/>
      <c r="EB21" s="393"/>
      <c r="EC21" s="393"/>
      <c r="ED21" s="393"/>
      <c r="EE21" s="393"/>
      <c r="EF21" s="393"/>
      <c r="EG21" s="393"/>
      <c r="EH21" s="393"/>
      <c r="EI21" s="393"/>
      <c r="EJ21" s="393"/>
      <c r="EK21" s="393"/>
      <c r="EL21" s="393"/>
      <c r="EM21" s="393"/>
      <c r="EN21" s="393"/>
      <c r="EO21" s="393"/>
      <c r="EP21" s="393"/>
      <c r="EQ21" s="393"/>
      <c r="ER21" s="393"/>
      <c r="ES21" s="393"/>
      <c r="ET21" s="393"/>
      <c r="EU21" s="393"/>
      <c r="EV21" s="393"/>
      <c r="EW21" s="393"/>
      <c r="EX21" s="393"/>
      <c r="EY21" s="393"/>
      <c r="EZ21" s="393"/>
      <c r="FA21" s="393"/>
      <c r="FB21" s="393"/>
      <c r="FC21" s="393"/>
      <c r="FD21" s="393"/>
      <c r="FE21" s="393"/>
      <c r="FF21" s="393"/>
      <c r="FG21" s="393"/>
      <c r="FH21" s="393"/>
      <c r="FI21" s="393"/>
      <c r="FJ21" s="393"/>
      <c r="FK21" s="393"/>
      <c r="FL21" s="393"/>
      <c r="FM21" s="393"/>
      <c r="FN21" s="393"/>
      <c r="FO21" s="393"/>
      <c r="FP21" s="393"/>
      <c r="FQ21" s="393"/>
      <c r="FR21" s="393"/>
      <c r="FS21" s="393"/>
      <c r="FT21" s="393"/>
      <c r="FU21" s="393"/>
      <c r="FV21" s="393"/>
      <c r="FW21" s="393"/>
      <c r="FX21" s="393"/>
      <c r="FY21" s="393"/>
      <c r="FZ21" s="393"/>
      <c r="GA21" s="393"/>
      <c r="GB21" s="393"/>
      <c r="GC21" s="393"/>
      <c r="GD21" s="393"/>
      <c r="GE21" s="393"/>
      <c r="GF21" s="393"/>
      <c r="GG21" s="393"/>
      <c r="GH21" s="393"/>
      <c r="GI21" s="393"/>
      <c r="GJ21" s="393"/>
      <c r="GK21" s="393"/>
      <c r="GL21" s="393"/>
      <c r="GM21" s="393"/>
      <c r="GN21" s="393"/>
      <c r="GO21" s="393"/>
      <c r="GP21" s="393"/>
      <c r="GQ21" s="393"/>
      <c r="GR21" s="393"/>
      <c r="GS21" s="393"/>
      <c r="GT21" s="393"/>
      <c r="GU21" s="393"/>
      <c r="GV21" s="393"/>
      <c r="GW21" s="393"/>
      <c r="GX21" s="393"/>
      <c r="GY21" s="393"/>
      <c r="GZ21" s="393"/>
      <c r="HA21" s="393"/>
      <c r="HB21" s="393"/>
      <c r="HC21" s="393"/>
      <c r="HD21" s="393"/>
      <c r="HE21" s="393"/>
      <c r="HF21" s="393"/>
      <c r="HG21" s="393"/>
      <c r="HH21" s="393"/>
      <c r="HI21" s="393"/>
      <c r="HJ21" s="393"/>
      <c r="HK21" s="393"/>
      <c r="HL21" s="393"/>
      <c r="HM21" s="393"/>
      <c r="HN21" s="393"/>
      <c r="HO21" s="393"/>
      <c r="HP21" s="393"/>
      <c r="HQ21" s="393"/>
      <c r="HR21" s="393"/>
      <c r="HS21" s="393"/>
      <c r="HT21" s="393"/>
      <c r="HU21" s="393"/>
      <c r="HV21" s="393"/>
      <c r="HW21" s="393"/>
      <c r="HX21" s="393"/>
      <c r="HY21" s="393"/>
      <c r="HZ21" s="393"/>
      <c r="IA21" s="393"/>
      <c r="IB21" s="393"/>
      <c r="IC21" s="393"/>
      <c r="ID21" s="393"/>
      <c r="IE21" s="393"/>
      <c r="IF21" s="393"/>
      <c r="IG21" s="393"/>
      <c r="IH21" s="393"/>
      <c r="II21" s="393"/>
      <c r="IJ21" s="393"/>
      <c r="IK21" s="393"/>
      <c r="IL21" s="393"/>
      <c r="IM21" s="393"/>
      <c r="IN21" s="393"/>
      <c r="IO21" s="393"/>
      <c r="IP21" s="393"/>
      <c r="IQ21" s="393"/>
      <c r="IR21" s="393"/>
      <c r="IS21" s="393"/>
      <c r="IT21" s="393"/>
      <c r="IU21" s="393"/>
      <c r="IV21" s="393"/>
    </row>
    <row r="22" spans="1:256" ht="32.549999999999997" customHeight="1" thickTop="1" thickBot="1" x14ac:dyDescent="0.3">
      <c r="A22" s="782" t="s">
        <v>185</v>
      </c>
      <c r="B22" s="783">
        <f>SUM(B20:B21)</f>
        <v>345988.43</v>
      </c>
      <c r="C22" s="391"/>
      <c r="D22" s="392"/>
      <c r="E22" s="392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3"/>
      <c r="R22" s="393"/>
      <c r="S22" s="393"/>
      <c r="T22" s="393"/>
      <c r="U22" s="393"/>
      <c r="V22" s="393"/>
      <c r="W22" s="393"/>
      <c r="X22" s="393"/>
      <c r="Y22" s="393"/>
      <c r="Z22" s="393"/>
      <c r="AA22" s="393"/>
      <c r="AB22" s="393"/>
      <c r="AC22" s="393"/>
      <c r="AD22" s="393"/>
      <c r="AE22" s="393"/>
      <c r="AF22" s="393"/>
      <c r="AG22" s="393"/>
      <c r="AH22" s="393"/>
      <c r="AI22" s="393"/>
      <c r="AJ22" s="393"/>
      <c r="AK22" s="393"/>
      <c r="AL22" s="393"/>
      <c r="AM22" s="393"/>
      <c r="AN22" s="393"/>
      <c r="AO22" s="393"/>
      <c r="AP22" s="393"/>
      <c r="AQ22" s="393"/>
      <c r="AR22" s="393"/>
      <c r="AS22" s="393"/>
      <c r="AT22" s="393"/>
      <c r="AU22" s="393"/>
      <c r="AV22" s="393"/>
      <c r="AW22" s="393"/>
      <c r="AX22" s="393"/>
      <c r="AY22" s="393"/>
      <c r="AZ22" s="393"/>
      <c r="BA22" s="393"/>
      <c r="BB22" s="393"/>
      <c r="BC22" s="393"/>
      <c r="BD22" s="393"/>
      <c r="BE22" s="393"/>
      <c r="BF22" s="393"/>
      <c r="BG22" s="393"/>
      <c r="BH22" s="393"/>
      <c r="BI22" s="393"/>
      <c r="BJ22" s="393"/>
      <c r="BK22" s="393"/>
      <c r="BL22" s="393"/>
      <c r="BM22" s="393"/>
      <c r="BN22" s="393"/>
      <c r="BO22" s="393"/>
      <c r="BP22" s="393"/>
      <c r="BQ22" s="393"/>
      <c r="BR22" s="393"/>
      <c r="BS22" s="393"/>
      <c r="BT22" s="393"/>
      <c r="BU22" s="393"/>
      <c r="BV22" s="393"/>
      <c r="BW22" s="393"/>
      <c r="BX22" s="393"/>
      <c r="BY22" s="393"/>
      <c r="BZ22" s="393"/>
      <c r="CA22" s="393"/>
      <c r="CB22" s="393"/>
      <c r="CC22" s="393"/>
      <c r="CD22" s="393"/>
      <c r="CE22" s="393"/>
      <c r="CF22" s="393"/>
      <c r="CG22" s="393"/>
      <c r="CH22" s="393"/>
      <c r="CI22" s="393"/>
      <c r="CJ22" s="393"/>
      <c r="CK22" s="393"/>
      <c r="CL22" s="393"/>
      <c r="CM22" s="393"/>
      <c r="CN22" s="393"/>
      <c r="CO22" s="393"/>
      <c r="CP22" s="393"/>
      <c r="CQ22" s="393"/>
      <c r="CR22" s="393"/>
      <c r="CS22" s="393"/>
      <c r="CT22" s="393"/>
      <c r="CU22" s="393"/>
      <c r="CV22" s="393"/>
      <c r="CW22" s="393"/>
      <c r="CX22" s="393"/>
      <c r="CY22" s="393"/>
      <c r="CZ22" s="393"/>
      <c r="DA22" s="393"/>
      <c r="DB22" s="393"/>
      <c r="DC22" s="393"/>
      <c r="DD22" s="393"/>
      <c r="DE22" s="393"/>
      <c r="DF22" s="393"/>
      <c r="DG22" s="393"/>
      <c r="DH22" s="393"/>
      <c r="DI22" s="393"/>
      <c r="DJ22" s="393"/>
      <c r="DK22" s="393"/>
      <c r="DL22" s="393"/>
      <c r="DM22" s="393"/>
      <c r="DN22" s="393"/>
      <c r="DO22" s="393"/>
      <c r="DP22" s="393"/>
      <c r="DQ22" s="393"/>
      <c r="DR22" s="393"/>
      <c r="DS22" s="393"/>
      <c r="DT22" s="393"/>
      <c r="DU22" s="393"/>
      <c r="DV22" s="393"/>
      <c r="DW22" s="393"/>
      <c r="DX22" s="393"/>
      <c r="DY22" s="393"/>
      <c r="DZ22" s="393"/>
      <c r="EA22" s="393"/>
      <c r="EB22" s="393"/>
      <c r="EC22" s="393"/>
      <c r="ED22" s="393"/>
      <c r="EE22" s="393"/>
      <c r="EF22" s="393"/>
      <c r="EG22" s="393"/>
      <c r="EH22" s="393"/>
      <c r="EI22" s="393"/>
      <c r="EJ22" s="393"/>
      <c r="EK22" s="393"/>
      <c r="EL22" s="393"/>
      <c r="EM22" s="393"/>
      <c r="EN22" s="393"/>
      <c r="EO22" s="393"/>
      <c r="EP22" s="393"/>
      <c r="EQ22" s="393"/>
      <c r="ER22" s="393"/>
      <c r="ES22" s="393"/>
      <c r="ET22" s="393"/>
      <c r="EU22" s="393"/>
      <c r="EV22" s="393"/>
      <c r="EW22" s="393"/>
      <c r="EX22" s="393"/>
      <c r="EY22" s="393"/>
      <c r="EZ22" s="393"/>
      <c r="FA22" s="393"/>
      <c r="FB22" s="393"/>
      <c r="FC22" s="393"/>
      <c r="FD22" s="393"/>
      <c r="FE22" s="393"/>
      <c r="FF22" s="393"/>
      <c r="FG22" s="393"/>
      <c r="FH22" s="393"/>
      <c r="FI22" s="393"/>
      <c r="FJ22" s="393"/>
      <c r="FK22" s="393"/>
      <c r="FL22" s="393"/>
      <c r="FM22" s="393"/>
      <c r="FN22" s="393"/>
      <c r="FO22" s="393"/>
      <c r="FP22" s="393"/>
      <c r="FQ22" s="393"/>
      <c r="FR22" s="393"/>
      <c r="FS22" s="393"/>
      <c r="FT22" s="393"/>
      <c r="FU22" s="393"/>
      <c r="FV22" s="393"/>
      <c r="FW22" s="393"/>
      <c r="FX22" s="393"/>
      <c r="FY22" s="393"/>
      <c r="FZ22" s="393"/>
      <c r="GA22" s="393"/>
      <c r="GB22" s="393"/>
      <c r="GC22" s="393"/>
      <c r="GD22" s="393"/>
      <c r="GE22" s="393"/>
      <c r="GF22" s="393"/>
      <c r="GG22" s="393"/>
      <c r="GH22" s="393"/>
      <c r="GI22" s="393"/>
      <c r="GJ22" s="393"/>
      <c r="GK22" s="393"/>
      <c r="GL22" s="393"/>
      <c r="GM22" s="393"/>
      <c r="GN22" s="393"/>
      <c r="GO22" s="393"/>
      <c r="GP22" s="393"/>
      <c r="GQ22" s="393"/>
      <c r="GR22" s="393"/>
      <c r="GS22" s="393"/>
      <c r="GT22" s="393"/>
      <c r="GU22" s="393"/>
      <c r="GV22" s="393"/>
      <c r="GW22" s="393"/>
      <c r="GX22" s="393"/>
      <c r="GY22" s="393"/>
      <c r="GZ22" s="393"/>
      <c r="HA22" s="393"/>
      <c r="HB22" s="393"/>
      <c r="HC22" s="393"/>
      <c r="HD22" s="393"/>
      <c r="HE22" s="393"/>
      <c r="HF22" s="393"/>
      <c r="HG22" s="393"/>
      <c r="HH22" s="393"/>
      <c r="HI22" s="393"/>
      <c r="HJ22" s="393"/>
      <c r="HK22" s="393"/>
      <c r="HL22" s="393"/>
      <c r="HM22" s="393"/>
      <c r="HN22" s="393"/>
      <c r="HO22" s="393"/>
      <c r="HP22" s="393"/>
      <c r="HQ22" s="393"/>
      <c r="HR22" s="393"/>
      <c r="HS22" s="393"/>
      <c r="HT22" s="393"/>
      <c r="HU22" s="393"/>
      <c r="HV22" s="393"/>
      <c r="HW22" s="393"/>
      <c r="HX22" s="393"/>
      <c r="HY22" s="393"/>
      <c r="HZ22" s="393"/>
      <c r="IA22" s="393"/>
      <c r="IB22" s="393"/>
      <c r="IC22" s="393"/>
      <c r="ID22" s="393"/>
      <c r="IE22" s="393"/>
      <c r="IF22" s="393"/>
      <c r="IG22" s="393"/>
      <c r="IH22" s="393"/>
      <c r="II22" s="393"/>
      <c r="IJ22" s="393"/>
      <c r="IK22" s="393"/>
      <c r="IL22" s="393"/>
      <c r="IM22" s="393"/>
      <c r="IN22" s="393"/>
      <c r="IO22" s="393"/>
      <c r="IP22" s="393"/>
      <c r="IQ22" s="393"/>
      <c r="IR22" s="393"/>
      <c r="IS22" s="393"/>
      <c r="IT22" s="393"/>
      <c r="IU22" s="393"/>
      <c r="IV22" s="393"/>
    </row>
    <row r="23" spans="1:256" ht="39.6" customHeight="1" x14ac:dyDescent="0.25">
      <c r="A23" s="1183" t="s">
        <v>559</v>
      </c>
      <c r="B23" s="1184"/>
      <c r="C23" s="395"/>
      <c r="D23" s="396"/>
      <c r="E23" s="396"/>
      <c r="F23" s="397"/>
      <c r="G23" s="397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  <c r="S23" s="397"/>
      <c r="T23" s="397"/>
      <c r="U23" s="397"/>
      <c r="V23" s="397"/>
      <c r="W23" s="397"/>
      <c r="X23" s="397"/>
      <c r="Y23" s="397"/>
      <c r="Z23" s="397"/>
      <c r="AA23" s="397"/>
      <c r="AB23" s="397"/>
      <c r="AC23" s="397"/>
      <c r="AD23" s="397"/>
      <c r="AE23" s="397"/>
      <c r="AF23" s="397"/>
      <c r="AG23" s="397"/>
      <c r="AH23" s="397"/>
      <c r="AI23" s="397"/>
      <c r="AJ23" s="397"/>
      <c r="AK23" s="397"/>
      <c r="AL23" s="397"/>
      <c r="AM23" s="397"/>
      <c r="AN23" s="397"/>
      <c r="AO23" s="397"/>
      <c r="AP23" s="397"/>
      <c r="AQ23" s="397"/>
      <c r="AR23" s="397"/>
      <c r="AS23" s="397"/>
      <c r="AT23" s="397"/>
      <c r="AU23" s="397"/>
      <c r="AV23" s="397"/>
      <c r="AW23" s="397"/>
      <c r="AX23" s="397"/>
      <c r="AY23" s="397"/>
      <c r="AZ23" s="397"/>
      <c r="BA23" s="397"/>
      <c r="BB23" s="397"/>
      <c r="BC23" s="397"/>
      <c r="BD23" s="397"/>
      <c r="BE23" s="397"/>
      <c r="BF23" s="397"/>
      <c r="BG23" s="397"/>
      <c r="BH23" s="397"/>
      <c r="BI23" s="397"/>
      <c r="BJ23" s="397"/>
      <c r="BK23" s="397"/>
      <c r="BL23" s="397"/>
      <c r="BM23" s="397"/>
      <c r="BN23" s="397"/>
      <c r="BO23" s="397"/>
      <c r="BP23" s="397"/>
      <c r="BQ23" s="397"/>
      <c r="BR23" s="397"/>
      <c r="BS23" s="397"/>
      <c r="BT23" s="397"/>
      <c r="BU23" s="397"/>
      <c r="BV23" s="397"/>
      <c r="BW23" s="397"/>
      <c r="BX23" s="397"/>
      <c r="BY23" s="397"/>
      <c r="BZ23" s="397"/>
      <c r="CA23" s="397"/>
      <c r="CB23" s="397"/>
      <c r="CC23" s="397"/>
      <c r="CD23" s="397"/>
      <c r="CE23" s="397"/>
      <c r="CF23" s="397"/>
      <c r="CG23" s="397"/>
      <c r="CH23" s="397"/>
      <c r="CI23" s="397"/>
      <c r="CJ23" s="397"/>
      <c r="CK23" s="397"/>
      <c r="CL23" s="397"/>
      <c r="CM23" s="397"/>
      <c r="CN23" s="397"/>
      <c r="CO23" s="397"/>
      <c r="CP23" s="397"/>
      <c r="CQ23" s="397"/>
      <c r="CR23" s="397"/>
      <c r="CS23" s="397"/>
      <c r="CT23" s="397"/>
      <c r="CU23" s="397"/>
      <c r="CV23" s="397"/>
      <c r="CW23" s="397"/>
      <c r="CX23" s="397"/>
      <c r="CY23" s="397"/>
      <c r="CZ23" s="397"/>
      <c r="DA23" s="397"/>
      <c r="DB23" s="397"/>
      <c r="DC23" s="397"/>
      <c r="DD23" s="397"/>
      <c r="DE23" s="397"/>
      <c r="DF23" s="397"/>
      <c r="DG23" s="397"/>
      <c r="DH23" s="397"/>
      <c r="DI23" s="397"/>
      <c r="DJ23" s="397"/>
      <c r="DK23" s="397"/>
      <c r="DL23" s="397"/>
      <c r="DM23" s="397"/>
      <c r="DN23" s="397"/>
      <c r="DO23" s="397"/>
      <c r="DP23" s="397"/>
      <c r="DQ23" s="397"/>
      <c r="DR23" s="397"/>
      <c r="DS23" s="397"/>
      <c r="DT23" s="397"/>
      <c r="DU23" s="397"/>
      <c r="DV23" s="397"/>
      <c r="DW23" s="397"/>
      <c r="DX23" s="397"/>
      <c r="DY23" s="397"/>
      <c r="DZ23" s="397"/>
      <c r="EA23" s="397"/>
      <c r="EB23" s="397"/>
      <c r="EC23" s="397"/>
      <c r="ED23" s="397"/>
      <c r="EE23" s="397"/>
      <c r="EF23" s="397"/>
      <c r="EG23" s="397"/>
      <c r="EH23" s="397"/>
      <c r="EI23" s="397"/>
      <c r="EJ23" s="397"/>
      <c r="EK23" s="397"/>
      <c r="EL23" s="397"/>
      <c r="EM23" s="397"/>
      <c r="EN23" s="397"/>
      <c r="EO23" s="397"/>
      <c r="EP23" s="397"/>
      <c r="EQ23" s="397"/>
      <c r="ER23" s="397"/>
      <c r="ES23" s="397"/>
      <c r="ET23" s="397"/>
      <c r="EU23" s="397"/>
      <c r="EV23" s="397"/>
      <c r="EW23" s="397"/>
      <c r="EX23" s="397"/>
      <c r="EY23" s="397"/>
      <c r="EZ23" s="397"/>
      <c r="FA23" s="397"/>
      <c r="FB23" s="397"/>
      <c r="FC23" s="397"/>
      <c r="FD23" s="397"/>
      <c r="FE23" s="397"/>
      <c r="FF23" s="397"/>
      <c r="FG23" s="397"/>
      <c r="FH23" s="397"/>
      <c r="FI23" s="397"/>
      <c r="FJ23" s="397"/>
      <c r="FK23" s="397"/>
      <c r="FL23" s="397"/>
      <c r="FM23" s="397"/>
      <c r="FN23" s="397"/>
      <c r="FO23" s="397"/>
      <c r="FP23" s="397"/>
      <c r="FQ23" s="397"/>
      <c r="FR23" s="397"/>
      <c r="FS23" s="397"/>
      <c r="FT23" s="397"/>
      <c r="FU23" s="397"/>
      <c r="FV23" s="397"/>
      <c r="FW23" s="397"/>
      <c r="FX23" s="397"/>
      <c r="FY23" s="397"/>
      <c r="FZ23" s="397"/>
      <c r="GA23" s="397"/>
      <c r="GB23" s="397"/>
      <c r="GC23" s="397"/>
      <c r="GD23" s="397"/>
      <c r="GE23" s="397"/>
      <c r="GF23" s="397"/>
      <c r="GG23" s="397"/>
      <c r="GH23" s="397"/>
      <c r="GI23" s="397"/>
      <c r="GJ23" s="397"/>
      <c r="GK23" s="397"/>
      <c r="GL23" s="397"/>
      <c r="GM23" s="397"/>
      <c r="GN23" s="397"/>
      <c r="GO23" s="397"/>
      <c r="GP23" s="397"/>
      <c r="GQ23" s="397"/>
      <c r="GR23" s="397"/>
      <c r="GS23" s="397"/>
      <c r="GT23" s="397"/>
      <c r="GU23" s="397"/>
      <c r="GV23" s="397"/>
      <c r="GW23" s="397"/>
      <c r="GX23" s="397"/>
      <c r="GY23" s="397"/>
      <c r="GZ23" s="397"/>
      <c r="HA23" s="397"/>
      <c r="HB23" s="397"/>
      <c r="HC23" s="397"/>
      <c r="HD23" s="397"/>
      <c r="HE23" s="397"/>
      <c r="HF23" s="397"/>
      <c r="HG23" s="397"/>
      <c r="HH23" s="397"/>
      <c r="HI23" s="397"/>
      <c r="HJ23" s="397"/>
      <c r="HK23" s="397"/>
      <c r="HL23" s="397"/>
      <c r="HM23" s="397"/>
      <c r="HN23" s="397"/>
      <c r="HO23" s="397"/>
      <c r="HP23" s="397"/>
      <c r="HQ23" s="397"/>
      <c r="HR23" s="397"/>
      <c r="HS23" s="397"/>
      <c r="HT23" s="397"/>
      <c r="HU23" s="397"/>
      <c r="HV23" s="397"/>
      <c r="HW23" s="397"/>
      <c r="HX23" s="397"/>
      <c r="HY23" s="397"/>
      <c r="HZ23" s="397"/>
      <c r="IA23" s="397"/>
      <c r="IB23" s="397"/>
      <c r="IC23" s="397"/>
      <c r="ID23" s="397"/>
      <c r="IE23" s="397"/>
      <c r="IF23" s="397"/>
      <c r="IG23" s="397"/>
      <c r="IH23" s="397"/>
      <c r="II23" s="397"/>
      <c r="IJ23" s="397"/>
      <c r="IK23" s="397"/>
      <c r="IL23" s="397"/>
      <c r="IM23" s="397"/>
      <c r="IN23" s="397"/>
      <c r="IO23" s="397"/>
      <c r="IP23" s="397"/>
      <c r="IQ23" s="397"/>
      <c r="IR23" s="397"/>
      <c r="IS23" s="397"/>
      <c r="IT23" s="397"/>
      <c r="IU23" s="397"/>
      <c r="IV23" s="397"/>
    </row>
    <row r="24" spans="1:256" ht="25.2" customHeight="1" x14ac:dyDescent="0.25">
      <c r="A24" s="639" t="s">
        <v>255</v>
      </c>
      <c r="B24" s="640">
        <v>42711.32</v>
      </c>
      <c r="C24" s="395"/>
      <c r="D24" s="396"/>
      <c r="E24" s="396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7"/>
      <c r="AS24" s="397"/>
      <c r="AT24" s="397"/>
      <c r="AU24" s="397"/>
      <c r="AV24" s="397"/>
      <c r="AW24" s="397"/>
      <c r="AX24" s="397"/>
      <c r="AY24" s="397"/>
      <c r="AZ24" s="397"/>
      <c r="BA24" s="397"/>
      <c r="BB24" s="397"/>
      <c r="BC24" s="397"/>
      <c r="BD24" s="397"/>
      <c r="BE24" s="397"/>
      <c r="BF24" s="397"/>
      <c r="BG24" s="397"/>
      <c r="BH24" s="397"/>
      <c r="BI24" s="397"/>
      <c r="BJ24" s="397"/>
      <c r="BK24" s="397"/>
      <c r="BL24" s="397"/>
      <c r="BM24" s="397"/>
      <c r="BN24" s="397"/>
      <c r="BO24" s="397"/>
      <c r="BP24" s="397"/>
      <c r="BQ24" s="397"/>
      <c r="BR24" s="397"/>
      <c r="BS24" s="397"/>
      <c r="BT24" s="397"/>
      <c r="BU24" s="397"/>
      <c r="BV24" s="397"/>
      <c r="BW24" s="397"/>
      <c r="BX24" s="397"/>
      <c r="BY24" s="397"/>
      <c r="BZ24" s="397"/>
      <c r="CA24" s="397"/>
      <c r="CB24" s="397"/>
      <c r="CC24" s="397"/>
      <c r="CD24" s="397"/>
      <c r="CE24" s="397"/>
      <c r="CF24" s="397"/>
      <c r="CG24" s="397"/>
      <c r="CH24" s="397"/>
      <c r="CI24" s="397"/>
      <c r="CJ24" s="397"/>
      <c r="CK24" s="397"/>
      <c r="CL24" s="397"/>
      <c r="CM24" s="397"/>
      <c r="CN24" s="397"/>
      <c r="CO24" s="397"/>
      <c r="CP24" s="397"/>
      <c r="CQ24" s="397"/>
      <c r="CR24" s="397"/>
      <c r="CS24" s="397"/>
      <c r="CT24" s="397"/>
      <c r="CU24" s="397"/>
      <c r="CV24" s="397"/>
      <c r="CW24" s="397"/>
      <c r="CX24" s="397"/>
      <c r="CY24" s="397"/>
      <c r="CZ24" s="397"/>
      <c r="DA24" s="397"/>
      <c r="DB24" s="397"/>
      <c r="DC24" s="397"/>
      <c r="DD24" s="397"/>
      <c r="DE24" s="397"/>
      <c r="DF24" s="397"/>
      <c r="DG24" s="397"/>
      <c r="DH24" s="397"/>
      <c r="DI24" s="397"/>
      <c r="DJ24" s="397"/>
      <c r="DK24" s="397"/>
      <c r="DL24" s="397"/>
      <c r="DM24" s="397"/>
      <c r="DN24" s="397"/>
      <c r="DO24" s="397"/>
      <c r="DP24" s="397"/>
      <c r="DQ24" s="397"/>
      <c r="DR24" s="397"/>
      <c r="DS24" s="397"/>
      <c r="DT24" s="397"/>
      <c r="DU24" s="397"/>
      <c r="DV24" s="397"/>
      <c r="DW24" s="397"/>
      <c r="DX24" s="397"/>
      <c r="DY24" s="397"/>
      <c r="DZ24" s="397"/>
      <c r="EA24" s="397"/>
      <c r="EB24" s="397"/>
      <c r="EC24" s="397"/>
      <c r="ED24" s="397"/>
      <c r="EE24" s="397"/>
      <c r="EF24" s="397"/>
      <c r="EG24" s="397"/>
      <c r="EH24" s="397"/>
      <c r="EI24" s="397"/>
      <c r="EJ24" s="397"/>
      <c r="EK24" s="397"/>
      <c r="EL24" s="397"/>
      <c r="EM24" s="397"/>
      <c r="EN24" s="397"/>
      <c r="EO24" s="397"/>
      <c r="EP24" s="397"/>
      <c r="EQ24" s="397"/>
      <c r="ER24" s="397"/>
      <c r="ES24" s="397"/>
      <c r="ET24" s="397"/>
      <c r="EU24" s="397"/>
      <c r="EV24" s="397"/>
      <c r="EW24" s="397"/>
      <c r="EX24" s="397"/>
      <c r="EY24" s="397"/>
      <c r="EZ24" s="397"/>
      <c r="FA24" s="397"/>
      <c r="FB24" s="397"/>
      <c r="FC24" s="397"/>
      <c r="FD24" s="397"/>
      <c r="FE24" s="397"/>
      <c r="FF24" s="397"/>
      <c r="FG24" s="397"/>
      <c r="FH24" s="397"/>
      <c r="FI24" s="397"/>
      <c r="FJ24" s="397"/>
      <c r="FK24" s="397"/>
      <c r="FL24" s="397"/>
      <c r="FM24" s="397"/>
      <c r="FN24" s="397"/>
      <c r="FO24" s="397"/>
      <c r="FP24" s="397"/>
      <c r="FQ24" s="397"/>
      <c r="FR24" s="397"/>
      <c r="FS24" s="397"/>
      <c r="FT24" s="397"/>
      <c r="FU24" s="397"/>
      <c r="FV24" s="397"/>
      <c r="FW24" s="397"/>
      <c r="FX24" s="397"/>
      <c r="FY24" s="397"/>
      <c r="FZ24" s="397"/>
      <c r="GA24" s="397"/>
      <c r="GB24" s="397"/>
      <c r="GC24" s="397"/>
      <c r="GD24" s="397"/>
      <c r="GE24" s="397"/>
      <c r="GF24" s="397"/>
      <c r="GG24" s="397"/>
      <c r="GH24" s="397"/>
      <c r="GI24" s="397"/>
      <c r="GJ24" s="397"/>
      <c r="GK24" s="397"/>
      <c r="GL24" s="397"/>
      <c r="GM24" s="397"/>
      <c r="GN24" s="397"/>
      <c r="GO24" s="397"/>
      <c r="GP24" s="397"/>
      <c r="GQ24" s="397"/>
      <c r="GR24" s="397"/>
      <c r="GS24" s="397"/>
      <c r="GT24" s="397"/>
      <c r="GU24" s="397"/>
      <c r="GV24" s="397"/>
      <c r="GW24" s="397"/>
      <c r="GX24" s="397"/>
      <c r="GY24" s="397"/>
      <c r="GZ24" s="397"/>
      <c r="HA24" s="397"/>
      <c r="HB24" s="397"/>
      <c r="HC24" s="397"/>
      <c r="HD24" s="397"/>
      <c r="HE24" s="397"/>
      <c r="HF24" s="397"/>
      <c r="HG24" s="397"/>
      <c r="HH24" s="397"/>
      <c r="HI24" s="397"/>
      <c r="HJ24" s="397"/>
      <c r="HK24" s="397"/>
      <c r="HL24" s="397"/>
      <c r="HM24" s="397"/>
      <c r="HN24" s="397"/>
      <c r="HO24" s="397"/>
      <c r="HP24" s="397"/>
      <c r="HQ24" s="397"/>
      <c r="HR24" s="397"/>
      <c r="HS24" s="397"/>
      <c r="HT24" s="397"/>
      <c r="HU24" s="397"/>
      <c r="HV24" s="397"/>
      <c r="HW24" s="397"/>
      <c r="HX24" s="397"/>
      <c r="HY24" s="397"/>
      <c r="HZ24" s="397"/>
      <c r="IA24" s="397"/>
      <c r="IB24" s="397"/>
      <c r="IC24" s="397"/>
      <c r="ID24" s="397"/>
      <c r="IE24" s="397"/>
      <c r="IF24" s="397"/>
      <c r="IG24" s="397"/>
      <c r="IH24" s="397"/>
      <c r="II24" s="397"/>
      <c r="IJ24" s="397"/>
      <c r="IK24" s="397"/>
      <c r="IL24" s="397"/>
      <c r="IM24" s="397"/>
      <c r="IN24" s="397"/>
      <c r="IO24" s="397"/>
      <c r="IP24" s="397"/>
      <c r="IQ24" s="397"/>
      <c r="IR24" s="397"/>
      <c r="IS24" s="397"/>
      <c r="IT24" s="397"/>
      <c r="IU24" s="397"/>
      <c r="IV24" s="397"/>
    </row>
    <row r="25" spans="1:256" ht="25.2" customHeight="1" x14ac:dyDescent="0.25">
      <c r="A25" s="641" t="s">
        <v>186</v>
      </c>
      <c r="B25" s="642">
        <v>85093.54</v>
      </c>
      <c r="C25" s="395"/>
      <c r="D25" s="396"/>
      <c r="E25" s="396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7"/>
      <c r="T25" s="397"/>
      <c r="U25" s="397"/>
      <c r="V25" s="397"/>
      <c r="W25" s="397"/>
      <c r="X25" s="397"/>
      <c r="Y25" s="397"/>
      <c r="Z25" s="397"/>
      <c r="AA25" s="397"/>
      <c r="AB25" s="397"/>
      <c r="AC25" s="397"/>
      <c r="AD25" s="397"/>
      <c r="AE25" s="397"/>
      <c r="AF25" s="397"/>
      <c r="AG25" s="397"/>
      <c r="AH25" s="397"/>
      <c r="AI25" s="397"/>
      <c r="AJ25" s="397"/>
      <c r="AK25" s="397"/>
      <c r="AL25" s="397"/>
      <c r="AM25" s="397"/>
      <c r="AN25" s="397"/>
      <c r="AO25" s="397"/>
      <c r="AP25" s="397"/>
      <c r="AQ25" s="397"/>
      <c r="AR25" s="397"/>
      <c r="AS25" s="397"/>
      <c r="AT25" s="397"/>
      <c r="AU25" s="397"/>
      <c r="AV25" s="397"/>
      <c r="AW25" s="397"/>
      <c r="AX25" s="397"/>
      <c r="AY25" s="397"/>
      <c r="AZ25" s="397"/>
      <c r="BA25" s="397"/>
      <c r="BB25" s="397"/>
      <c r="BC25" s="397"/>
      <c r="BD25" s="397"/>
      <c r="BE25" s="397"/>
      <c r="BF25" s="397"/>
      <c r="BG25" s="397"/>
      <c r="BH25" s="397"/>
      <c r="BI25" s="397"/>
      <c r="BJ25" s="397"/>
      <c r="BK25" s="397"/>
      <c r="BL25" s="397"/>
      <c r="BM25" s="397"/>
      <c r="BN25" s="397"/>
      <c r="BO25" s="397"/>
      <c r="BP25" s="397"/>
      <c r="BQ25" s="397"/>
      <c r="BR25" s="397"/>
      <c r="BS25" s="397"/>
      <c r="BT25" s="397"/>
      <c r="BU25" s="397"/>
      <c r="BV25" s="397"/>
      <c r="BW25" s="397"/>
      <c r="BX25" s="397"/>
      <c r="BY25" s="397"/>
      <c r="BZ25" s="397"/>
      <c r="CA25" s="397"/>
      <c r="CB25" s="397"/>
      <c r="CC25" s="397"/>
      <c r="CD25" s="397"/>
      <c r="CE25" s="397"/>
      <c r="CF25" s="397"/>
      <c r="CG25" s="397"/>
      <c r="CH25" s="397"/>
      <c r="CI25" s="397"/>
      <c r="CJ25" s="397"/>
      <c r="CK25" s="397"/>
      <c r="CL25" s="397"/>
      <c r="CM25" s="397"/>
      <c r="CN25" s="397"/>
      <c r="CO25" s="397"/>
      <c r="CP25" s="397"/>
      <c r="CQ25" s="397"/>
      <c r="CR25" s="397"/>
      <c r="CS25" s="397"/>
      <c r="CT25" s="397"/>
      <c r="CU25" s="397"/>
      <c r="CV25" s="397"/>
      <c r="CW25" s="397"/>
      <c r="CX25" s="397"/>
      <c r="CY25" s="397"/>
      <c r="CZ25" s="397"/>
      <c r="DA25" s="397"/>
      <c r="DB25" s="397"/>
      <c r="DC25" s="397"/>
      <c r="DD25" s="397"/>
      <c r="DE25" s="397"/>
      <c r="DF25" s="397"/>
      <c r="DG25" s="397"/>
      <c r="DH25" s="397"/>
      <c r="DI25" s="397"/>
      <c r="DJ25" s="397"/>
      <c r="DK25" s="397"/>
      <c r="DL25" s="397"/>
      <c r="DM25" s="397"/>
      <c r="DN25" s="397"/>
      <c r="DO25" s="397"/>
      <c r="DP25" s="397"/>
      <c r="DQ25" s="397"/>
      <c r="DR25" s="397"/>
      <c r="DS25" s="397"/>
      <c r="DT25" s="397"/>
      <c r="DU25" s="397"/>
      <c r="DV25" s="397"/>
      <c r="DW25" s="397"/>
      <c r="DX25" s="397"/>
      <c r="DY25" s="397"/>
      <c r="DZ25" s="397"/>
      <c r="EA25" s="397"/>
      <c r="EB25" s="397"/>
      <c r="EC25" s="397"/>
      <c r="ED25" s="397"/>
      <c r="EE25" s="397"/>
      <c r="EF25" s="397"/>
      <c r="EG25" s="397"/>
      <c r="EH25" s="397"/>
      <c r="EI25" s="397"/>
      <c r="EJ25" s="397"/>
      <c r="EK25" s="397"/>
      <c r="EL25" s="397"/>
      <c r="EM25" s="397"/>
      <c r="EN25" s="397"/>
      <c r="EO25" s="397"/>
      <c r="EP25" s="397"/>
      <c r="EQ25" s="397"/>
      <c r="ER25" s="397"/>
      <c r="ES25" s="397"/>
      <c r="ET25" s="397"/>
      <c r="EU25" s="397"/>
      <c r="EV25" s="397"/>
      <c r="EW25" s="397"/>
      <c r="EX25" s="397"/>
      <c r="EY25" s="397"/>
      <c r="EZ25" s="397"/>
      <c r="FA25" s="397"/>
      <c r="FB25" s="397"/>
      <c r="FC25" s="397"/>
      <c r="FD25" s="397"/>
      <c r="FE25" s="397"/>
      <c r="FF25" s="397"/>
      <c r="FG25" s="397"/>
      <c r="FH25" s="397"/>
      <c r="FI25" s="397"/>
      <c r="FJ25" s="397"/>
      <c r="FK25" s="397"/>
      <c r="FL25" s="397"/>
      <c r="FM25" s="397"/>
      <c r="FN25" s="397"/>
      <c r="FO25" s="397"/>
      <c r="FP25" s="397"/>
      <c r="FQ25" s="397"/>
      <c r="FR25" s="397"/>
      <c r="FS25" s="397"/>
      <c r="FT25" s="397"/>
      <c r="FU25" s="397"/>
      <c r="FV25" s="397"/>
      <c r="FW25" s="397"/>
      <c r="FX25" s="397"/>
      <c r="FY25" s="397"/>
      <c r="FZ25" s="397"/>
      <c r="GA25" s="397"/>
      <c r="GB25" s="397"/>
      <c r="GC25" s="397"/>
      <c r="GD25" s="397"/>
      <c r="GE25" s="397"/>
      <c r="GF25" s="397"/>
      <c r="GG25" s="397"/>
      <c r="GH25" s="397"/>
      <c r="GI25" s="397"/>
      <c r="GJ25" s="397"/>
      <c r="GK25" s="397"/>
      <c r="GL25" s="397"/>
      <c r="GM25" s="397"/>
      <c r="GN25" s="397"/>
      <c r="GO25" s="397"/>
      <c r="GP25" s="397"/>
      <c r="GQ25" s="397"/>
      <c r="GR25" s="397"/>
      <c r="GS25" s="397"/>
      <c r="GT25" s="397"/>
      <c r="GU25" s="397"/>
      <c r="GV25" s="397"/>
      <c r="GW25" s="397"/>
      <c r="GX25" s="397"/>
      <c r="GY25" s="397"/>
      <c r="GZ25" s="397"/>
      <c r="HA25" s="397"/>
      <c r="HB25" s="397"/>
      <c r="HC25" s="397"/>
      <c r="HD25" s="397"/>
      <c r="HE25" s="397"/>
      <c r="HF25" s="397"/>
      <c r="HG25" s="397"/>
      <c r="HH25" s="397"/>
      <c r="HI25" s="397"/>
      <c r="HJ25" s="397"/>
      <c r="HK25" s="397"/>
      <c r="HL25" s="397"/>
      <c r="HM25" s="397"/>
      <c r="HN25" s="397"/>
      <c r="HO25" s="397"/>
      <c r="HP25" s="397"/>
      <c r="HQ25" s="397"/>
      <c r="HR25" s="397"/>
      <c r="HS25" s="397"/>
      <c r="HT25" s="397"/>
      <c r="HU25" s="397"/>
      <c r="HV25" s="397"/>
      <c r="HW25" s="397"/>
      <c r="HX25" s="397"/>
      <c r="HY25" s="397"/>
      <c r="HZ25" s="397"/>
      <c r="IA25" s="397"/>
      <c r="IB25" s="397"/>
      <c r="IC25" s="397"/>
      <c r="ID25" s="397"/>
      <c r="IE25" s="397"/>
      <c r="IF25" s="397"/>
      <c r="IG25" s="397"/>
      <c r="IH25" s="397"/>
      <c r="II25" s="397"/>
      <c r="IJ25" s="397"/>
      <c r="IK25" s="397"/>
      <c r="IL25" s="397"/>
      <c r="IM25" s="397"/>
      <c r="IN25" s="397"/>
      <c r="IO25" s="397"/>
      <c r="IP25" s="397"/>
      <c r="IQ25" s="397"/>
      <c r="IR25" s="397"/>
      <c r="IS25" s="397"/>
      <c r="IT25" s="397"/>
      <c r="IU25" s="397"/>
      <c r="IV25" s="397"/>
    </row>
    <row r="26" spans="1:256" ht="25.2" customHeight="1" x14ac:dyDescent="0.25">
      <c r="A26" s="641" t="s">
        <v>224</v>
      </c>
      <c r="B26" s="642">
        <v>2831</v>
      </c>
      <c r="C26" s="398"/>
      <c r="D26" s="396"/>
      <c r="E26" s="396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7"/>
      <c r="W26" s="397"/>
      <c r="X26" s="397"/>
      <c r="Y26" s="397"/>
      <c r="Z26" s="397"/>
      <c r="AA26" s="397"/>
      <c r="AB26" s="397"/>
      <c r="AC26" s="397"/>
      <c r="AD26" s="397"/>
      <c r="AE26" s="397"/>
      <c r="AF26" s="397"/>
      <c r="AG26" s="397"/>
      <c r="AH26" s="397"/>
      <c r="AI26" s="397"/>
      <c r="AJ26" s="397"/>
      <c r="AK26" s="397"/>
      <c r="AL26" s="397"/>
      <c r="AM26" s="397"/>
      <c r="AN26" s="397"/>
      <c r="AO26" s="397"/>
      <c r="AP26" s="397"/>
      <c r="AQ26" s="397"/>
      <c r="AR26" s="397"/>
      <c r="AS26" s="397"/>
      <c r="AT26" s="397"/>
      <c r="AU26" s="397"/>
      <c r="AV26" s="397"/>
      <c r="AW26" s="397"/>
      <c r="AX26" s="397"/>
      <c r="AY26" s="397"/>
      <c r="AZ26" s="397"/>
      <c r="BA26" s="397"/>
      <c r="BB26" s="397"/>
      <c r="BC26" s="397"/>
      <c r="BD26" s="397"/>
      <c r="BE26" s="397"/>
      <c r="BF26" s="397"/>
      <c r="BG26" s="397"/>
      <c r="BH26" s="397"/>
      <c r="BI26" s="397"/>
      <c r="BJ26" s="397"/>
      <c r="BK26" s="397"/>
      <c r="BL26" s="397"/>
      <c r="BM26" s="397"/>
      <c r="BN26" s="397"/>
      <c r="BO26" s="397"/>
      <c r="BP26" s="397"/>
      <c r="BQ26" s="397"/>
      <c r="BR26" s="397"/>
      <c r="BS26" s="397"/>
      <c r="BT26" s="397"/>
      <c r="BU26" s="397"/>
      <c r="BV26" s="397"/>
      <c r="BW26" s="397"/>
      <c r="BX26" s="397"/>
      <c r="BY26" s="397"/>
      <c r="BZ26" s="397"/>
      <c r="CA26" s="397"/>
      <c r="CB26" s="397"/>
      <c r="CC26" s="397"/>
      <c r="CD26" s="397"/>
      <c r="CE26" s="397"/>
      <c r="CF26" s="397"/>
      <c r="CG26" s="397"/>
      <c r="CH26" s="397"/>
      <c r="CI26" s="397"/>
      <c r="CJ26" s="397"/>
      <c r="CK26" s="397"/>
      <c r="CL26" s="397"/>
      <c r="CM26" s="397"/>
      <c r="CN26" s="397"/>
      <c r="CO26" s="397"/>
      <c r="CP26" s="397"/>
      <c r="CQ26" s="397"/>
      <c r="CR26" s="397"/>
      <c r="CS26" s="397"/>
      <c r="CT26" s="397"/>
      <c r="CU26" s="397"/>
      <c r="CV26" s="397"/>
      <c r="CW26" s="397"/>
      <c r="CX26" s="397"/>
      <c r="CY26" s="397"/>
      <c r="CZ26" s="397"/>
      <c r="DA26" s="397"/>
      <c r="DB26" s="397"/>
      <c r="DC26" s="397"/>
      <c r="DD26" s="397"/>
      <c r="DE26" s="397"/>
      <c r="DF26" s="397"/>
      <c r="DG26" s="397"/>
      <c r="DH26" s="397"/>
      <c r="DI26" s="397"/>
      <c r="DJ26" s="397"/>
      <c r="DK26" s="397"/>
      <c r="DL26" s="397"/>
      <c r="DM26" s="397"/>
      <c r="DN26" s="397"/>
      <c r="DO26" s="397"/>
      <c r="DP26" s="397"/>
      <c r="DQ26" s="397"/>
      <c r="DR26" s="397"/>
      <c r="DS26" s="397"/>
      <c r="DT26" s="397"/>
      <c r="DU26" s="397"/>
      <c r="DV26" s="397"/>
      <c r="DW26" s="397"/>
      <c r="DX26" s="397"/>
      <c r="DY26" s="397"/>
      <c r="DZ26" s="397"/>
      <c r="EA26" s="397"/>
      <c r="EB26" s="397"/>
      <c r="EC26" s="397"/>
      <c r="ED26" s="397"/>
      <c r="EE26" s="397"/>
      <c r="EF26" s="397"/>
      <c r="EG26" s="397"/>
      <c r="EH26" s="397"/>
      <c r="EI26" s="397"/>
      <c r="EJ26" s="397"/>
      <c r="EK26" s="397"/>
      <c r="EL26" s="397"/>
      <c r="EM26" s="397"/>
      <c r="EN26" s="397"/>
      <c r="EO26" s="397"/>
      <c r="EP26" s="397"/>
      <c r="EQ26" s="397"/>
      <c r="ER26" s="397"/>
      <c r="ES26" s="397"/>
      <c r="ET26" s="397"/>
      <c r="EU26" s="397"/>
      <c r="EV26" s="397"/>
      <c r="EW26" s="397"/>
      <c r="EX26" s="397"/>
      <c r="EY26" s="397"/>
      <c r="EZ26" s="397"/>
      <c r="FA26" s="397"/>
      <c r="FB26" s="397"/>
      <c r="FC26" s="397"/>
      <c r="FD26" s="397"/>
      <c r="FE26" s="397"/>
      <c r="FF26" s="397"/>
      <c r="FG26" s="397"/>
      <c r="FH26" s="397"/>
      <c r="FI26" s="397"/>
      <c r="FJ26" s="397"/>
      <c r="FK26" s="397"/>
      <c r="FL26" s="397"/>
      <c r="FM26" s="397"/>
      <c r="FN26" s="397"/>
      <c r="FO26" s="397"/>
      <c r="FP26" s="397"/>
      <c r="FQ26" s="397"/>
      <c r="FR26" s="397"/>
      <c r="FS26" s="397"/>
      <c r="FT26" s="397"/>
      <c r="FU26" s="397"/>
      <c r="FV26" s="397"/>
      <c r="FW26" s="397"/>
      <c r="FX26" s="397"/>
      <c r="FY26" s="397"/>
      <c r="FZ26" s="397"/>
      <c r="GA26" s="397"/>
      <c r="GB26" s="397"/>
      <c r="GC26" s="397"/>
      <c r="GD26" s="397"/>
      <c r="GE26" s="397"/>
      <c r="GF26" s="397"/>
      <c r="GG26" s="397"/>
      <c r="GH26" s="397"/>
      <c r="GI26" s="397"/>
      <c r="GJ26" s="397"/>
      <c r="GK26" s="397"/>
      <c r="GL26" s="397"/>
      <c r="GM26" s="397"/>
      <c r="GN26" s="397"/>
      <c r="GO26" s="397"/>
      <c r="GP26" s="397"/>
      <c r="GQ26" s="397"/>
      <c r="GR26" s="397"/>
      <c r="GS26" s="397"/>
      <c r="GT26" s="397"/>
      <c r="GU26" s="397"/>
      <c r="GV26" s="397"/>
      <c r="GW26" s="397"/>
      <c r="GX26" s="397"/>
      <c r="GY26" s="397"/>
      <c r="GZ26" s="397"/>
      <c r="HA26" s="397"/>
      <c r="HB26" s="397"/>
      <c r="HC26" s="397"/>
      <c r="HD26" s="397"/>
      <c r="HE26" s="397"/>
      <c r="HF26" s="397"/>
      <c r="HG26" s="397"/>
      <c r="HH26" s="397"/>
      <c r="HI26" s="397"/>
      <c r="HJ26" s="397"/>
      <c r="HK26" s="397"/>
      <c r="HL26" s="397"/>
      <c r="HM26" s="397"/>
      <c r="HN26" s="397"/>
      <c r="HO26" s="397"/>
      <c r="HP26" s="397"/>
      <c r="HQ26" s="397"/>
      <c r="HR26" s="397"/>
      <c r="HS26" s="397"/>
      <c r="HT26" s="397"/>
      <c r="HU26" s="397"/>
      <c r="HV26" s="397"/>
      <c r="HW26" s="397"/>
      <c r="HX26" s="397"/>
      <c r="HY26" s="397"/>
      <c r="HZ26" s="397"/>
      <c r="IA26" s="397"/>
      <c r="IB26" s="397"/>
      <c r="IC26" s="397"/>
      <c r="ID26" s="397"/>
      <c r="IE26" s="397"/>
      <c r="IF26" s="397"/>
      <c r="IG26" s="397"/>
      <c r="IH26" s="397"/>
      <c r="II26" s="397"/>
      <c r="IJ26" s="397"/>
      <c r="IK26" s="397"/>
      <c r="IL26" s="397"/>
      <c r="IM26" s="397"/>
      <c r="IN26" s="397"/>
      <c r="IO26" s="397"/>
      <c r="IP26" s="397"/>
      <c r="IQ26" s="397"/>
      <c r="IR26" s="397"/>
      <c r="IS26" s="397"/>
      <c r="IT26" s="397"/>
      <c r="IU26" s="397"/>
      <c r="IV26" s="397"/>
    </row>
    <row r="27" spans="1:256" ht="25.2" customHeight="1" x14ac:dyDescent="0.25">
      <c r="A27" s="629" t="s">
        <v>187</v>
      </c>
      <c r="B27" s="642">
        <v>2717.14</v>
      </c>
      <c r="C27" s="398"/>
      <c r="D27" s="396"/>
      <c r="E27" s="396"/>
      <c r="F27" s="397"/>
      <c r="G27" s="397"/>
      <c r="H27" s="397"/>
      <c r="I27" s="397"/>
      <c r="J27" s="397"/>
      <c r="K27" s="397"/>
      <c r="L27" s="397"/>
      <c r="M27" s="397"/>
      <c r="N27" s="397"/>
      <c r="O27" s="397"/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  <c r="AP27" s="397"/>
      <c r="AQ27" s="397"/>
      <c r="AR27" s="397"/>
      <c r="AS27" s="397"/>
      <c r="AT27" s="397"/>
      <c r="AU27" s="397"/>
      <c r="AV27" s="397"/>
      <c r="AW27" s="397"/>
      <c r="AX27" s="397"/>
      <c r="AY27" s="397"/>
      <c r="AZ27" s="397"/>
      <c r="BA27" s="397"/>
      <c r="BB27" s="397"/>
      <c r="BC27" s="397"/>
      <c r="BD27" s="397"/>
      <c r="BE27" s="397"/>
      <c r="BF27" s="397"/>
      <c r="BG27" s="397"/>
      <c r="BH27" s="397"/>
      <c r="BI27" s="397"/>
      <c r="BJ27" s="397"/>
      <c r="BK27" s="397"/>
      <c r="BL27" s="397"/>
      <c r="BM27" s="397"/>
      <c r="BN27" s="397"/>
      <c r="BO27" s="397"/>
      <c r="BP27" s="397"/>
      <c r="BQ27" s="397"/>
      <c r="BR27" s="397"/>
      <c r="BS27" s="397"/>
      <c r="BT27" s="397"/>
      <c r="BU27" s="397"/>
      <c r="BV27" s="397"/>
      <c r="BW27" s="397"/>
      <c r="BX27" s="397"/>
      <c r="BY27" s="397"/>
      <c r="BZ27" s="397"/>
      <c r="CA27" s="397"/>
      <c r="CB27" s="397"/>
      <c r="CC27" s="397"/>
      <c r="CD27" s="397"/>
      <c r="CE27" s="397"/>
      <c r="CF27" s="397"/>
      <c r="CG27" s="397"/>
      <c r="CH27" s="397"/>
      <c r="CI27" s="397"/>
      <c r="CJ27" s="397"/>
      <c r="CK27" s="397"/>
      <c r="CL27" s="397"/>
      <c r="CM27" s="397"/>
      <c r="CN27" s="397"/>
      <c r="CO27" s="397"/>
      <c r="CP27" s="397"/>
      <c r="CQ27" s="397"/>
      <c r="CR27" s="397"/>
      <c r="CS27" s="397"/>
      <c r="CT27" s="397"/>
      <c r="CU27" s="397"/>
      <c r="CV27" s="397"/>
      <c r="CW27" s="397"/>
      <c r="CX27" s="397"/>
      <c r="CY27" s="397"/>
      <c r="CZ27" s="397"/>
      <c r="DA27" s="397"/>
      <c r="DB27" s="397"/>
      <c r="DC27" s="397"/>
      <c r="DD27" s="397"/>
      <c r="DE27" s="397"/>
      <c r="DF27" s="397"/>
      <c r="DG27" s="397"/>
      <c r="DH27" s="397"/>
      <c r="DI27" s="397"/>
      <c r="DJ27" s="397"/>
      <c r="DK27" s="397"/>
      <c r="DL27" s="397"/>
      <c r="DM27" s="397"/>
      <c r="DN27" s="397"/>
      <c r="DO27" s="397"/>
      <c r="DP27" s="397"/>
      <c r="DQ27" s="397"/>
      <c r="DR27" s="397"/>
      <c r="DS27" s="397"/>
      <c r="DT27" s="397"/>
      <c r="DU27" s="397"/>
      <c r="DV27" s="397"/>
      <c r="DW27" s="397"/>
      <c r="DX27" s="397"/>
      <c r="DY27" s="397"/>
      <c r="DZ27" s="397"/>
      <c r="EA27" s="397"/>
      <c r="EB27" s="397"/>
      <c r="EC27" s="397"/>
      <c r="ED27" s="397"/>
      <c r="EE27" s="397"/>
      <c r="EF27" s="397"/>
      <c r="EG27" s="397"/>
      <c r="EH27" s="397"/>
      <c r="EI27" s="397"/>
      <c r="EJ27" s="397"/>
      <c r="EK27" s="397"/>
      <c r="EL27" s="397"/>
      <c r="EM27" s="397"/>
      <c r="EN27" s="397"/>
      <c r="EO27" s="397"/>
      <c r="EP27" s="397"/>
      <c r="EQ27" s="397"/>
      <c r="ER27" s="397"/>
      <c r="ES27" s="397"/>
      <c r="ET27" s="397"/>
      <c r="EU27" s="397"/>
      <c r="EV27" s="397"/>
      <c r="EW27" s="397"/>
      <c r="EX27" s="397"/>
      <c r="EY27" s="397"/>
      <c r="EZ27" s="397"/>
      <c r="FA27" s="397"/>
      <c r="FB27" s="397"/>
      <c r="FC27" s="397"/>
      <c r="FD27" s="397"/>
      <c r="FE27" s="397"/>
      <c r="FF27" s="397"/>
      <c r="FG27" s="397"/>
      <c r="FH27" s="397"/>
      <c r="FI27" s="397"/>
      <c r="FJ27" s="397"/>
      <c r="FK27" s="397"/>
      <c r="FL27" s="397"/>
      <c r="FM27" s="397"/>
      <c r="FN27" s="397"/>
      <c r="FO27" s="397"/>
      <c r="FP27" s="397"/>
      <c r="FQ27" s="397"/>
      <c r="FR27" s="397"/>
      <c r="FS27" s="397"/>
      <c r="FT27" s="397"/>
      <c r="FU27" s="397"/>
      <c r="FV27" s="397"/>
      <c r="FW27" s="397"/>
      <c r="FX27" s="397"/>
      <c r="FY27" s="397"/>
      <c r="FZ27" s="397"/>
      <c r="GA27" s="397"/>
      <c r="GB27" s="397"/>
      <c r="GC27" s="397"/>
      <c r="GD27" s="397"/>
      <c r="GE27" s="397"/>
      <c r="GF27" s="397"/>
      <c r="GG27" s="397"/>
      <c r="GH27" s="397"/>
      <c r="GI27" s="397"/>
      <c r="GJ27" s="397"/>
      <c r="GK27" s="397"/>
      <c r="GL27" s="397"/>
      <c r="GM27" s="397"/>
      <c r="GN27" s="397"/>
      <c r="GO27" s="397"/>
      <c r="GP27" s="397"/>
      <c r="GQ27" s="397"/>
      <c r="GR27" s="397"/>
      <c r="GS27" s="397"/>
      <c r="GT27" s="397"/>
      <c r="GU27" s="397"/>
      <c r="GV27" s="397"/>
      <c r="GW27" s="397"/>
      <c r="GX27" s="397"/>
      <c r="GY27" s="397"/>
      <c r="GZ27" s="397"/>
      <c r="HA27" s="397"/>
      <c r="HB27" s="397"/>
      <c r="HC27" s="397"/>
      <c r="HD27" s="397"/>
      <c r="HE27" s="397"/>
      <c r="HF27" s="397"/>
      <c r="HG27" s="397"/>
      <c r="HH27" s="397"/>
      <c r="HI27" s="397"/>
      <c r="HJ27" s="397"/>
      <c r="HK27" s="397"/>
      <c r="HL27" s="397"/>
      <c r="HM27" s="397"/>
      <c r="HN27" s="397"/>
      <c r="HO27" s="397"/>
      <c r="HP27" s="397"/>
      <c r="HQ27" s="397"/>
      <c r="HR27" s="397"/>
      <c r="HS27" s="397"/>
      <c r="HT27" s="397"/>
      <c r="HU27" s="397"/>
      <c r="HV27" s="397"/>
      <c r="HW27" s="397"/>
      <c r="HX27" s="397"/>
      <c r="HY27" s="397"/>
      <c r="HZ27" s="397"/>
      <c r="IA27" s="397"/>
      <c r="IB27" s="397"/>
      <c r="IC27" s="397"/>
      <c r="ID27" s="397"/>
      <c r="IE27" s="397"/>
      <c r="IF27" s="397"/>
      <c r="IG27" s="397"/>
      <c r="IH27" s="397"/>
      <c r="II27" s="397"/>
      <c r="IJ27" s="397"/>
      <c r="IK27" s="397"/>
      <c r="IL27" s="397"/>
      <c r="IM27" s="397"/>
      <c r="IN27" s="397"/>
      <c r="IO27" s="397"/>
      <c r="IP27" s="397"/>
      <c r="IQ27" s="397"/>
      <c r="IR27" s="397"/>
      <c r="IS27" s="397"/>
      <c r="IT27" s="397"/>
      <c r="IU27" s="397"/>
      <c r="IV27" s="397"/>
    </row>
    <row r="28" spans="1:256" ht="25.2" customHeight="1" x14ac:dyDescent="0.25">
      <c r="A28" s="629" t="s">
        <v>189</v>
      </c>
      <c r="B28" s="642">
        <v>79941.42</v>
      </c>
      <c r="C28" s="398"/>
      <c r="D28" s="396"/>
      <c r="E28" s="396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  <c r="AP28" s="397"/>
      <c r="AQ28" s="397"/>
      <c r="AR28" s="397"/>
      <c r="AS28" s="397"/>
      <c r="AT28" s="397"/>
      <c r="AU28" s="397"/>
      <c r="AV28" s="397"/>
      <c r="AW28" s="397"/>
      <c r="AX28" s="397"/>
      <c r="AY28" s="397"/>
      <c r="AZ28" s="397"/>
      <c r="BA28" s="397"/>
      <c r="BB28" s="397"/>
      <c r="BC28" s="397"/>
      <c r="BD28" s="397"/>
      <c r="BE28" s="397"/>
      <c r="BF28" s="397"/>
      <c r="BG28" s="397"/>
      <c r="BH28" s="397"/>
      <c r="BI28" s="397"/>
      <c r="BJ28" s="397"/>
      <c r="BK28" s="397"/>
      <c r="BL28" s="397"/>
      <c r="BM28" s="397"/>
      <c r="BN28" s="397"/>
      <c r="BO28" s="397"/>
      <c r="BP28" s="397"/>
      <c r="BQ28" s="397"/>
      <c r="BR28" s="397"/>
      <c r="BS28" s="397"/>
      <c r="BT28" s="397"/>
      <c r="BU28" s="397"/>
      <c r="BV28" s="397"/>
      <c r="BW28" s="397"/>
      <c r="BX28" s="397"/>
      <c r="BY28" s="397"/>
      <c r="BZ28" s="397"/>
      <c r="CA28" s="397"/>
      <c r="CB28" s="397"/>
      <c r="CC28" s="397"/>
      <c r="CD28" s="397"/>
      <c r="CE28" s="397"/>
      <c r="CF28" s="397"/>
      <c r="CG28" s="397"/>
      <c r="CH28" s="397"/>
      <c r="CI28" s="397"/>
      <c r="CJ28" s="397"/>
      <c r="CK28" s="397"/>
      <c r="CL28" s="397"/>
      <c r="CM28" s="397"/>
      <c r="CN28" s="397"/>
      <c r="CO28" s="397"/>
      <c r="CP28" s="397"/>
      <c r="CQ28" s="397"/>
      <c r="CR28" s="397"/>
      <c r="CS28" s="397"/>
      <c r="CT28" s="397"/>
      <c r="CU28" s="397"/>
      <c r="CV28" s="397"/>
      <c r="CW28" s="397"/>
      <c r="CX28" s="397"/>
      <c r="CY28" s="397"/>
      <c r="CZ28" s="397"/>
      <c r="DA28" s="397"/>
      <c r="DB28" s="397"/>
      <c r="DC28" s="397"/>
      <c r="DD28" s="397"/>
      <c r="DE28" s="397"/>
      <c r="DF28" s="397"/>
      <c r="DG28" s="397"/>
      <c r="DH28" s="397"/>
      <c r="DI28" s="397"/>
      <c r="DJ28" s="397"/>
      <c r="DK28" s="397"/>
      <c r="DL28" s="397"/>
      <c r="DM28" s="397"/>
      <c r="DN28" s="397"/>
      <c r="DO28" s="397"/>
      <c r="DP28" s="397"/>
      <c r="DQ28" s="397"/>
      <c r="DR28" s="397"/>
      <c r="DS28" s="397"/>
      <c r="DT28" s="397"/>
      <c r="DU28" s="397"/>
      <c r="DV28" s="397"/>
      <c r="DW28" s="397"/>
      <c r="DX28" s="397"/>
      <c r="DY28" s="397"/>
      <c r="DZ28" s="397"/>
      <c r="EA28" s="397"/>
      <c r="EB28" s="397"/>
      <c r="EC28" s="397"/>
      <c r="ED28" s="397"/>
      <c r="EE28" s="397"/>
      <c r="EF28" s="397"/>
      <c r="EG28" s="397"/>
      <c r="EH28" s="397"/>
      <c r="EI28" s="397"/>
      <c r="EJ28" s="397"/>
      <c r="EK28" s="397"/>
      <c r="EL28" s="397"/>
      <c r="EM28" s="397"/>
      <c r="EN28" s="397"/>
      <c r="EO28" s="397"/>
      <c r="EP28" s="397"/>
      <c r="EQ28" s="397"/>
      <c r="ER28" s="397"/>
      <c r="ES28" s="397"/>
      <c r="ET28" s="397"/>
      <c r="EU28" s="397"/>
      <c r="EV28" s="397"/>
      <c r="EW28" s="397"/>
      <c r="EX28" s="397"/>
      <c r="EY28" s="397"/>
      <c r="EZ28" s="397"/>
      <c r="FA28" s="397"/>
      <c r="FB28" s="397"/>
      <c r="FC28" s="397"/>
      <c r="FD28" s="397"/>
      <c r="FE28" s="397"/>
      <c r="FF28" s="397"/>
      <c r="FG28" s="397"/>
      <c r="FH28" s="397"/>
      <c r="FI28" s="397"/>
      <c r="FJ28" s="397"/>
      <c r="FK28" s="397"/>
      <c r="FL28" s="397"/>
      <c r="FM28" s="397"/>
      <c r="FN28" s="397"/>
      <c r="FO28" s="397"/>
      <c r="FP28" s="397"/>
      <c r="FQ28" s="397"/>
      <c r="FR28" s="397"/>
      <c r="FS28" s="397"/>
      <c r="FT28" s="397"/>
      <c r="FU28" s="397"/>
      <c r="FV28" s="397"/>
      <c r="FW28" s="397"/>
      <c r="FX28" s="397"/>
      <c r="FY28" s="397"/>
      <c r="FZ28" s="397"/>
      <c r="GA28" s="397"/>
      <c r="GB28" s="397"/>
      <c r="GC28" s="397"/>
      <c r="GD28" s="397"/>
      <c r="GE28" s="397"/>
      <c r="GF28" s="397"/>
      <c r="GG28" s="397"/>
      <c r="GH28" s="397"/>
      <c r="GI28" s="397"/>
      <c r="GJ28" s="397"/>
      <c r="GK28" s="397"/>
      <c r="GL28" s="397"/>
      <c r="GM28" s="397"/>
      <c r="GN28" s="397"/>
      <c r="GO28" s="397"/>
      <c r="GP28" s="397"/>
      <c r="GQ28" s="397"/>
      <c r="GR28" s="397"/>
      <c r="GS28" s="397"/>
      <c r="GT28" s="397"/>
      <c r="GU28" s="397"/>
      <c r="GV28" s="397"/>
      <c r="GW28" s="397"/>
      <c r="GX28" s="397"/>
      <c r="GY28" s="397"/>
      <c r="GZ28" s="397"/>
      <c r="HA28" s="397"/>
      <c r="HB28" s="397"/>
      <c r="HC28" s="397"/>
      <c r="HD28" s="397"/>
      <c r="HE28" s="397"/>
      <c r="HF28" s="397"/>
      <c r="HG28" s="397"/>
      <c r="HH28" s="397"/>
      <c r="HI28" s="397"/>
      <c r="HJ28" s="397"/>
      <c r="HK28" s="397"/>
      <c r="HL28" s="397"/>
      <c r="HM28" s="397"/>
      <c r="HN28" s="397"/>
      <c r="HO28" s="397"/>
      <c r="HP28" s="397"/>
      <c r="HQ28" s="397"/>
      <c r="HR28" s="397"/>
      <c r="HS28" s="397"/>
      <c r="HT28" s="397"/>
      <c r="HU28" s="397"/>
      <c r="HV28" s="397"/>
      <c r="HW28" s="397"/>
      <c r="HX28" s="397"/>
      <c r="HY28" s="397"/>
      <c r="HZ28" s="397"/>
      <c r="IA28" s="397"/>
      <c r="IB28" s="397"/>
      <c r="IC28" s="397"/>
      <c r="ID28" s="397"/>
      <c r="IE28" s="397"/>
      <c r="IF28" s="397"/>
      <c r="IG28" s="397"/>
      <c r="IH28" s="397"/>
      <c r="II28" s="397"/>
      <c r="IJ28" s="397"/>
      <c r="IK28" s="397"/>
      <c r="IL28" s="397"/>
      <c r="IM28" s="397"/>
      <c r="IN28" s="397"/>
      <c r="IO28" s="397"/>
      <c r="IP28" s="397"/>
      <c r="IQ28" s="397"/>
      <c r="IR28" s="397"/>
      <c r="IS28" s="397"/>
      <c r="IT28" s="397"/>
      <c r="IU28" s="397"/>
      <c r="IV28" s="397"/>
    </row>
    <row r="29" spans="1:256" ht="25.2" customHeight="1" x14ac:dyDescent="0.25">
      <c r="A29" s="629" t="s">
        <v>188</v>
      </c>
      <c r="B29" s="642">
        <v>59832.37</v>
      </c>
      <c r="C29" s="398"/>
      <c r="D29" s="396"/>
      <c r="E29" s="396"/>
      <c r="F29" s="397"/>
      <c r="G29" s="397"/>
      <c r="H29" s="397"/>
      <c r="I29" s="397"/>
      <c r="J29" s="397"/>
      <c r="K29" s="397"/>
      <c r="L29" s="397"/>
      <c r="M29" s="397"/>
      <c r="N29" s="397"/>
      <c r="O29" s="397"/>
      <c r="P29" s="397"/>
      <c r="Q29" s="397"/>
      <c r="R29" s="397"/>
      <c r="S29" s="397"/>
      <c r="T29" s="397"/>
      <c r="U29" s="397"/>
      <c r="V29" s="397"/>
      <c r="W29" s="397"/>
      <c r="X29" s="397"/>
      <c r="Y29" s="397"/>
      <c r="Z29" s="397"/>
      <c r="AA29" s="397"/>
      <c r="AB29" s="397"/>
      <c r="AC29" s="397"/>
      <c r="AD29" s="397"/>
      <c r="AE29" s="397"/>
      <c r="AF29" s="397"/>
      <c r="AG29" s="397"/>
      <c r="AH29" s="397"/>
      <c r="AI29" s="397"/>
      <c r="AJ29" s="397"/>
      <c r="AK29" s="397"/>
      <c r="AL29" s="397"/>
      <c r="AM29" s="397"/>
      <c r="AN29" s="397"/>
      <c r="AO29" s="397"/>
      <c r="AP29" s="397"/>
      <c r="AQ29" s="397"/>
      <c r="AR29" s="397"/>
      <c r="AS29" s="397"/>
      <c r="AT29" s="397"/>
      <c r="AU29" s="397"/>
      <c r="AV29" s="397"/>
      <c r="AW29" s="397"/>
      <c r="AX29" s="397"/>
      <c r="AY29" s="397"/>
      <c r="AZ29" s="397"/>
      <c r="BA29" s="397"/>
      <c r="BB29" s="397"/>
      <c r="BC29" s="397"/>
      <c r="BD29" s="397"/>
      <c r="BE29" s="397"/>
      <c r="BF29" s="397"/>
      <c r="BG29" s="397"/>
      <c r="BH29" s="397"/>
      <c r="BI29" s="397"/>
      <c r="BJ29" s="397"/>
      <c r="BK29" s="397"/>
      <c r="BL29" s="397"/>
      <c r="BM29" s="397"/>
      <c r="BN29" s="397"/>
      <c r="BO29" s="397"/>
      <c r="BP29" s="397"/>
      <c r="BQ29" s="397"/>
      <c r="BR29" s="397"/>
      <c r="BS29" s="397"/>
      <c r="BT29" s="397"/>
      <c r="BU29" s="397"/>
      <c r="BV29" s="397"/>
      <c r="BW29" s="397"/>
      <c r="BX29" s="397"/>
      <c r="BY29" s="397"/>
      <c r="BZ29" s="397"/>
      <c r="CA29" s="397"/>
      <c r="CB29" s="397"/>
      <c r="CC29" s="397"/>
      <c r="CD29" s="397"/>
      <c r="CE29" s="397"/>
      <c r="CF29" s="397"/>
      <c r="CG29" s="397"/>
      <c r="CH29" s="397"/>
      <c r="CI29" s="397"/>
      <c r="CJ29" s="397"/>
      <c r="CK29" s="397"/>
      <c r="CL29" s="397"/>
      <c r="CM29" s="397"/>
      <c r="CN29" s="397"/>
      <c r="CO29" s="397"/>
      <c r="CP29" s="397"/>
      <c r="CQ29" s="397"/>
      <c r="CR29" s="397"/>
      <c r="CS29" s="397"/>
      <c r="CT29" s="397"/>
      <c r="CU29" s="397"/>
      <c r="CV29" s="397"/>
      <c r="CW29" s="397"/>
      <c r="CX29" s="397"/>
      <c r="CY29" s="397"/>
      <c r="CZ29" s="397"/>
      <c r="DA29" s="397"/>
      <c r="DB29" s="397"/>
      <c r="DC29" s="397"/>
      <c r="DD29" s="397"/>
      <c r="DE29" s="397"/>
      <c r="DF29" s="397"/>
      <c r="DG29" s="397"/>
      <c r="DH29" s="397"/>
      <c r="DI29" s="397"/>
      <c r="DJ29" s="397"/>
      <c r="DK29" s="397"/>
      <c r="DL29" s="397"/>
      <c r="DM29" s="397"/>
      <c r="DN29" s="397"/>
      <c r="DO29" s="397"/>
      <c r="DP29" s="397"/>
      <c r="DQ29" s="397"/>
      <c r="DR29" s="397"/>
      <c r="DS29" s="397"/>
      <c r="DT29" s="397"/>
      <c r="DU29" s="397"/>
      <c r="DV29" s="397"/>
      <c r="DW29" s="397"/>
      <c r="DX29" s="397"/>
      <c r="DY29" s="397"/>
      <c r="DZ29" s="397"/>
      <c r="EA29" s="397"/>
      <c r="EB29" s="397"/>
      <c r="EC29" s="397"/>
      <c r="ED29" s="397"/>
      <c r="EE29" s="397"/>
      <c r="EF29" s="397"/>
      <c r="EG29" s="397"/>
      <c r="EH29" s="397"/>
      <c r="EI29" s="397"/>
      <c r="EJ29" s="397"/>
      <c r="EK29" s="397"/>
      <c r="EL29" s="397"/>
      <c r="EM29" s="397"/>
      <c r="EN29" s="397"/>
      <c r="EO29" s="397"/>
      <c r="EP29" s="397"/>
      <c r="EQ29" s="397"/>
      <c r="ER29" s="397"/>
      <c r="ES29" s="397"/>
      <c r="ET29" s="397"/>
      <c r="EU29" s="397"/>
      <c r="EV29" s="397"/>
      <c r="EW29" s="397"/>
      <c r="EX29" s="397"/>
      <c r="EY29" s="397"/>
      <c r="EZ29" s="397"/>
      <c r="FA29" s="397"/>
      <c r="FB29" s="397"/>
      <c r="FC29" s="397"/>
      <c r="FD29" s="397"/>
      <c r="FE29" s="397"/>
      <c r="FF29" s="397"/>
      <c r="FG29" s="397"/>
      <c r="FH29" s="397"/>
      <c r="FI29" s="397"/>
      <c r="FJ29" s="397"/>
      <c r="FK29" s="397"/>
      <c r="FL29" s="397"/>
      <c r="FM29" s="397"/>
      <c r="FN29" s="397"/>
      <c r="FO29" s="397"/>
      <c r="FP29" s="397"/>
      <c r="FQ29" s="397"/>
      <c r="FR29" s="397"/>
      <c r="FS29" s="397"/>
      <c r="FT29" s="397"/>
      <c r="FU29" s="397"/>
      <c r="FV29" s="397"/>
      <c r="FW29" s="397"/>
      <c r="FX29" s="397"/>
      <c r="FY29" s="397"/>
      <c r="FZ29" s="397"/>
      <c r="GA29" s="397"/>
      <c r="GB29" s="397"/>
      <c r="GC29" s="397"/>
      <c r="GD29" s="397"/>
      <c r="GE29" s="397"/>
      <c r="GF29" s="397"/>
      <c r="GG29" s="397"/>
      <c r="GH29" s="397"/>
      <c r="GI29" s="397"/>
      <c r="GJ29" s="397"/>
      <c r="GK29" s="397"/>
      <c r="GL29" s="397"/>
      <c r="GM29" s="397"/>
      <c r="GN29" s="397"/>
      <c r="GO29" s="397"/>
      <c r="GP29" s="397"/>
      <c r="GQ29" s="397"/>
      <c r="GR29" s="397"/>
      <c r="GS29" s="397"/>
      <c r="GT29" s="397"/>
      <c r="GU29" s="397"/>
      <c r="GV29" s="397"/>
      <c r="GW29" s="397"/>
      <c r="GX29" s="397"/>
      <c r="GY29" s="397"/>
      <c r="GZ29" s="397"/>
      <c r="HA29" s="397"/>
      <c r="HB29" s="397"/>
      <c r="HC29" s="397"/>
      <c r="HD29" s="397"/>
      <c r="HE29" s="397"/>
      <c r="HF29" s="397"/>
      <c r="HG29" s="397"/>
      <c r="HH29" s="397"/>
      <c r="HI29" s="397"/>
      <c r="HJ29" s="397"/>
      <c r="HK29" s="397"/>
      <c r="HL29" s="397"/>
      <c r="HM29" s="397"/>
      <c r="HN29" s="397"/>
      <c r="HO29" s="397"/>
      <c r="HP29" s="397"/>
      <c r="HQ29" s="397"/>
      <c r="HR29" s="397"/>
      <c r="HS29" s="397"/>
      <c r="HT29" s="397"/>
      <c r="HU29" s="397"/>
      <c r="HV29" s="397"/>
      <c r="HW29" s="397"/>
      <c r="HX29" s="397"/>
      <c r="HY29" s="397"/>
      <c r="HZ29" s="397"/>
      <c r="IA29" s="397"/>
      <c r="IB29" s="397"/>
      <c r="IC29" s="397"/>
      <c r="ID29" s="397"/>
      <c r="IE29" s="397"/>
      <c r="IF29" s="397"/>
      <c r="IG29" s="397"/>
      <c r="IH29" s="397"/>
      <c r="II29" s="397"/>
      <c r="IJ29" s="397"/>
      <c r="IK29" s="397"/>
      <c r="IL29" s="397"/>
      <c r="IM29" s="397"/>
      <c r="IN29" s="397"/>
      <c r="IO29" s="397"/>
      <c r="IP29" s="397"/>
      <c r="IQ29" s="397"/>
      <c r="IR29" s="397"/>
      <c r="IS29" s="397"/>
      <c r="IT29" s="397"/>
      <c r="IU29" s="397"/>
      <c r="IV29" s="397"/>
    </row>
    <row r="30" spans="1:256" ht="25.2" customHeight="1" x14ac:dyDescent="0.25">
      <c r="A30" s="629" t="s">
        <v>256</v>
      </c>
      <c r="B30" s="642">
        <v>810</v>
      </c>
      <c r="C30" s="398"/>
      <c r="D30" s="396"/>
      <c r="E30" s="396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397"/>
      <c r="AD30" s="397"/>
      <c r="AE30" s="397"/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  <c r="AP30" s="397"/>
      <c r="AQ30" s="397"/>
      <c r="AR30" s="397"/>
      <c r="AS30" s="397"/>
      <c r="AT30" s="397"/>
      <c r="AU30" s="397"/>
      <c r="AV30" s="397"/>
      <c r="AW30" s="397"/>
      <c r="AX30" s="397"/>
      <c r="AY30" s="397"/>
      <c r="AZ30" s="397"/>
      <c r="BA30" s="397"/>
      <c r="BB30" s="397"/>
      <c r="BC30" s="397"/>
      <c r="BD30" s="397"/>
      <c r="BE30" s="397"/>
      <c r="BF30" s="397"/>
      <c r="BG30" s="397"/>
      <c r="BH30" s="397"/>
      <c r="BI30" s="397"/>
      <c r="BJ30" s="397"/>
      <c r="BK30" s="397"/>
      <c r="BL30" s="397"/>
      <c r="BM30" s="397"/>
      <c r="BN30" s="397"/>
      <c r="BO30" s="397"/>
      <c r="BP30" s="397"/>
      <c r="BQ30" s="397"/>
      <c r="BR30" s="397"/>
      <c r="BS30" s="397"/>
      <c r="BT30" s="397"/>
      <c r="BU30" s="397"/>
      <c r="BV30" s="397"/>
      <c r="BW30" s="397"/>
      <c r="BX30" s="397"/>
      <c r="BY30" s="397"/>
      <c r="BZ30" s="397"/>
      <c r="CA30" s="397"/>
      <c r="CB30" s="397"/>
      <c r="CC30" s="397"/>
      <c r="CD30" s="397"/>
      <c r="CE30" s="397"/>
      <c r="CF30" s="397"/>
      <c r="CG30" s="397"/>
      <c r="CH30" s="397"/>
      <c r="CI30" s="397"/>
      <c r="CJ30" s="397"/>
      <c r="CK30" s="397"/>
      <c r="CL30" s="397"/>
      <c r="CM30" s="397"/>
      <c r="CN30" s="397"/>
      <c r="CO30" s="397"/>
      <c r="CP30" s="397"/>
      <c r="CQ30" s="397"/>
      <c r="CR30" s="397"/>
      <c r="CS30" s="397"/>
      <c r="CT30" s="397"/>
      <c r="CU30" s="397"/>
      <c r="CV30" s="397"/>
      <c r="CW30" s="397"/>
      <c r="CX30" s="397"/>
      <c r="CY30" s="397"/>
      <c r="CZ30" s="397"/>
      <c r="DA30" s="397"/>
      <c r="DB30" s="397"/>
      <c r="DC30" s="397"/>
      <c r="DD30" s="397"/>
      <c r="DE30" s="397"/>
      <c r="DF30" s="397"/>
      <c r="DG30" s="397"/>
      <c r="DH30" s="397"/>
      <c r="DI30" s="397"/>
      <c r="DJ30" s="397"/>
      <c r="DK30" s="397"/>
      <c r="DL30" s="397"/>
      <c r="DM30" s="397"/>
      <c r="DN30" s="397"/>
      <c r="DO30" s="397"/>
      <c r="DP30" s="397"/>
      <c r="DQ30" s="397"/>
      <c r="DR30" s="397"/>
      <c r="DS30" s="397"/>
      <c r="DT30" s="397"/>
      <c r="DU30" s="397"/>
      <c r="DV30" s="397"/>
      <c r="DW30" s="397"/>
      <c r="DX30" s="397"/>
      <c r="DY30" s="397"/>
      <c r="DZ30" s="397"/>
      <c r="EA30" s="397"/>
      <c r="EB30" s="397"/>
      <c r="EC30" s="397"/>
      <c r="ED30" s="397"/>
      <c r="EE30" s="397"/>
      <c r="EF30" s="397"/>
      <c r="EG30" s="397"/>
      <c r="EH30" s="397"/>
      <c r="EI30" s="397"/>
      <c r="EJ30" s="397"/>
      <c r="EK30" s="397"/>
      <c r="EL30" s="397"/>
      <c r="EM30" s="397"/>
      <c r="EN30" s="397"/>
      <c r="EO30" s="397"/>
      <c r="EP30" s="397"/>
      <c r="EQ30" s="397"/>
      <c r="ER30" s="397"/>
      <c r="ES30" s="397"/>
      <c r="ET30" s="397"/>
      <c r="EU30" s="397"/>
      <c r="EV30" s="397"/>
      <c r="EW30" s="397"/>
      <c r="EX30" s="397"/>
      <c r="EY30" s="397"/>
      <c r="EZ30" s="397"/>
      <c r="FA30" s="397"/>
      <c r="FB30" s="397"/>
      <c r="FC30" s="397"/>
      <c r="FD30" s="397"/>
      <c r="FE30" s="397"/>
      <c r="FF30" s="397"/>
      <c r="FG30" s="397"/>
      <c r="FH30" s="397"/>
      <c r="FI30" s="397"/>
      <c r="FJ30" s="397"/>
      <c r="FK30" s="397"/>
      <c r="FL30" s="397"/>
      <c r="FM30" s="397"/>
      <c r="FN30" s="397"/>
      <c r="FO30" s="397"/>
      <c r="FP30" s="397"/>
      <c r="FQ30" s="397"/>
      <c r="FR30" s="397"/>
      <c r="FS30" s="397"/>
      <c r="FT30" s="397"/>
      <c r="FU30" s="397"/>
      <c r="FV30" s="397"/>
      <c r="FW30" s="397"/>
      <c r="FX30" s="397"/>
      <c r="FY30" s="397"/>
      <c r="FZ30" s="397"/>
      <c r="GA30" s="397"/>
      <c r="GB30" s="397"/>
      <c r="GC30" s="397"/>
      <c r="GD30" s="397"/>
      <c r="GE30" s="397"/>
      <c r="GF30" s="397"/>
      <c r="GG30" s="397"/>
      <c r="GH30" s="397"/>
      <c r="GI30" s="397"/>
      <c r="GJ30" s="397"/>
      <c r="GK30" s="397"/>
      <c r="GL30" s="397"/>
      <c r="GM30" s="397"/>
      <c r="GN30" s="397"/>
      <c r="GO30" s="397"/>
      <c r="GP30" s="397"/>
      <c r="GQ30" s="397"/>
      <c r="GR30" s="397"/>
      <c r="GS30" s="397"/>
      <c r="GT30" s="397"/>
      <c r="GU30" s="397"/>
      <c r="GV30" s="397"/>
      <c r="GW30" s="397"/>
      <c r="GX30" s="397"/>
      <c r="GY30" s="397"/>
      <c r="GZ30" s="397"/>
      <c r="HA30" s="397"/>
      <c r="HB30" s="397"/>
      <c r="HC30" s="397"/>
      <c r="HD30" s="397"/>
      <c r="HE30" s="397"/>
      <c r="HF30" s="397"/>
      <c r="HG30" s="397"/>
      <c r="HH30" s="397"/>
      <c r="HI30" s="397"/>
      <c r="HJ30" s="397"/>
      <c r="HK30" s="397"/>
      <c r="HL30" s="397"/>
      <c r="HM30" s="397"/>
      <c r="HN30" s="397"/>
      <c r="HO30" s="397"/>
      <c r="HP30" s="397"/>
      <c r="HQ30" s="397"/>
      <c r="HR30" s="397"/>
      <c r="HS30" s="397"/>
      <c r="HT30" s="397"/>
      <c r="HU30" s="397"/>
      <c r="HV30" s="397"/>
      <c r="HW30" s="397"/>
      <c r="HX30" s="397"/>
      <c r="HY30" s="397"/>
      <c r="HZ30" s="397"/>
      <c r="IA30" s="397"/>
      <c r="IB30" s="397"/>
      <c r="IC30" s="397"/>
      <c r="ID30" s="397"/>
      <c r="IE30" s="397"/>
      <c r="IF30" s="397"/>
      <c r="IG30" s="397"/>
      <c r="IH30" s="397"/>
      <c r="II30" s="397"/>
      <c r="IJ30" s="397"/>
      <c r="IK30" s="397"/>
      <c r="IL30" s="397"/>
      <c r="IM30" s="397"/>
      <c r="IN30" s="397"/>
      <c r="IO30" s="397"/>
      <c r="IP30" s="397"/>
      <c r="IQ30" s="397"/>
      <c r="IR30" s="397"/>
      <c r="IS30" s="397"/>
      <c r="IT30" s="397"/>
      <c r="IU30" s="397"/>
      <c r="IV30" s="397"/>
    </row>
    <row r="31" spans="1:256" ht="25.2" customHeight="1" x14ac:dyDescent="0.25">
      <c r="A31" s="629" t="s">
        <v>225</v>
      </c>
      <c r="B31" s="642">
        <v>4901</v>
      </c>
      <c r="C31" s="398"/>
      <c r="D31" s="396"/>
      <c r="E31" s="396"/>
      <c r="F31" s="397"/>
      <c r="G31" s="397"/>
      <c r="H31" s="397"/>
      <c r="I31" s="397"/>
      <c r="J31" s="397"/>
      <c r="K31" s="397"/>
      <c r="L31" s="397"/>
      <c r="M31" s="397"/>
      <c r="N31" s="397"/>
      <c r="O31" s="397"/>
      <c r="P31" s="397"/>
      <c r="Q31" s="397"/>
      <c r="R31" s="397"/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7"/>
      <c r="AM31" s="397"/>
      <c r="AN31" s="397"/>
      <c r="AO31" s="397"/>
      <c r="AP31" s="397"/>
      <c r="AQ31" s="397"/>
      <c r="AR31" s="397"/>
      <c r="AS31" s="397"/>
      <c r="AT31" s="397"/>
      <c r="AU31" s="397"/>
      <c r="AV31" s="397"/>
      <c r="AW31" s="397"/>
      <c r="AX31" s="397"/>
      <c r="AY31" s="397"/>
      <c r="AZ31" s="397"/>
      <c r="BA31" s="397"/>
      <c r="BB31" s="397"/>
      <c r="BC31" s="397"/>
      <c r="BD31" s="397"/>
      <c r="BE31" s="397"/>
      <c r="BF31" s="397"/>
      <c r="BG31" s="397"/>
      <c r="BH31" s="397"/>
      <c r="BI31" s="397"/>
      <c r="BJ31" s="397"/>
      <c r="BK31" s="397"/>
      <c r="BL31" s="397"/>
      <c r="BM31" s="397"/>
      <c r="BN31" s="397"/>
      <c r="BO31" s="397"/>
      <c r="BP31" s="397"/>
      <c r="BQ31" s="397"/>
      <c r="BR31" s="397"/>
      <c r="BS31" s="397"/>
      <c r="BT31" s="397"/>
      <c r="BU31" s="397"/>
      <c r="BV31" s="397"/>
      <c r="BW31" s="397"/>
      <c r="BX31" s="397"/>
      <c r="BY31" s="397"/>
      <c r="BZ31" s="397"/>
      <c r="CA31" s="397"/>
      <c r="CB31" s="397"/>
      <c r="CC31" s="397"/>
      <c r="CD31" s="397"/>
      <c r="CE31" s="397"/>
      <c r="CF31" s="397"/>
      <c r="CG31" s="397"/>
      <c r="CH31" s="397"/>
      <c r="CI31" s="397"/>
      <c r="CJ31" s="397"/>
      <c r="CK31" s="397"/>
      <c r="CL31" s="397"/>
      <c r="CM31" s="397"/>
      <c r="CN31" s="397"/>
      <c r="CO31" s="397"/>
      <c r="CP31" s="397"/>
      <c r="CQ31" s="397"/>
      <c r="CR31" s="397"/>
      <c r="CS31" s="397"/>
      <c r="CT31" s="397"/>
      <c r="CU31" s="397"/>
      <c r="CV31" s="397"/>
      <c r="CW31" s="397"/>
      <c r="CX31" s="397"/>
      <c r="CY31" s="397"/>
      <c r="CZ31" s="397"/>
      <c r="DA31" s="397"/>
      <c r="DB31" s="397"/>
      <c r="DC31" s="397"/>
      <c r="DD31" s="397"/>
      <c r="DE31" s="397"/>
      <c r="DF31" s="397"/>
      <c r="DG31" s="397"/>
      <c r="DH31" s="397"/>
      <c r="DI31" s="397"/>
      <c r="DJ31" s="397"/>
      <c r="DK31" s="397"/>
      <c r="DL31" s="397"/>
      <c r="DM31" s="397"/>
      <c r="DN31" s="397"/>
      <c r="DO31" s="397"/>
      <c r="DP31" s="397"/>
      <c r="DQ31" s="397"/>
      <c r="DR31" s="397"/>
      <c r="DS31" s="397"/>
      <c r="DT31" s="397"/>
      <c r="DU31" s="397"/>
      <c r="DV31" s="397"/>
      <c r="DW31" s="397"/>
      <c r="DX31" s="397"/>
      <c r="DY31" s="397"/>
      <c r="DZ31" s="397"/>
      <c r="EA31" s="397"/>
      <c r="EB31" s="397"/>
      <c r="EC31" s="397"/>
      <c r="ED31" s="397"/>
      <c r="EE31" s="397"/>
      <c r="EF31" s="397"/>
      <c r="EG31" s="397"/>
      <c r="EH31" s="397"/>
      <c r="EI31" s="397"/>
      <c r="EJ31" s="397"/>
      <c r="EK31" s="397"/>
      <c r="EL31" s="397"/>
      <c r="EM31" s="397"/>
      <c r="EN31" s="397"/>
      <c r="EO31" s="397"/>
      <c r="EP31" s="397"/>
      <c r="EQ31" s="397"/>
      <c r="ER31" s="397"/>
      <c r="ES31" s="397"/>
      <c r="ET31" s="397"/>
      <c r="EU31" s="397"/>
      <c r="EV31" s="397"/>
      <c r="EW31" s="397"/>
      <c r="EX31" s="397"/>
      <c r="EY31" s="397"/>
      <c r="EZ31" s="397"/>
      <c r="FA31" s="397"/>
      <c r="FB31" s="397"/>
      <c r="FC31" s="397"/>
      <c r="FD31" s="397"/>
      <c r="FE31" s="397"/>
      <c r="FF31" s="397"/>
      <c r="FG31" s="397"/>
      <c r="FH31" s="397"/>
      <c r="FI31" s="397"/>
      <c r="FJ31" s="397"/>
      <c r="FK31" s="397"/>
      <c r="FL31" s="397"/>
      <c r="FM31" s="397"/>
      <c r="FN31" s="397"/>
      <c r="FO31" s="397"/>
      <c r="FP31" s="397"/>
      <c r="FQ31" s="397"/>
      <c r="FR31" s="397"/>
      <c r="FS31" s="397"/>
      <c r="FT31" s="397"/>
      <c r="FU31" s="397"/>
      <c r="FV31" s="397"/>
      <c r="FW31" s="397"/>
      <c r="FX31" s="397"/>
      <c r="FY31" s="397"/>
      <c r="FZ31" s="397"/>
      <c r="GA31" s="397"/>
      <c r="GB31" s="397"/>
      <c r="GC31" s="397"/>
      <c r="GD31" s="397"/>
      <c r="GE31" s="397"/>
      <c r="GF31" s="397"/>
      <c r="GG31" s="397"/>
      <c r="GH31" s="397"/>
      <c r="GI31" s="397"/>
      <c r="GJ31" s="397"/>
      <c r="GK31" s="397"/>
      <c r="GL31" s="397"/>
      <c r="GM31" s="397"/>
      <c r="GN31" s="397"/>
      <c r="GO31" s="397"/>
      <c r="GP31" s="397"/>
      <c r="GQ31" s="397"/>
      <c r="GR31" s="397"/>
      <c r="GS31" s="397"/>
      <c r="GT31" s="397"/>
      <c r="GU31" s="397"/>
      <c r="GV31" s="397"/>
      <c r="GW31" s="397"/>
      <c r="GX31" s="397"/>
      <c r="GY31" s="397"/>
      <c r="GZ31" s="397"/>
      <c r="HA31" s="397"/>
      <c r="HB31" s="397"/>
      <c r="HC31" s="397"/>
      <c r="HD31" s="397"/>
      <c r="HE31" s="397"/>
      <c r="HF31" s="397"/>
      <c r="HG31" s="397"/>
      <c r="HH31" s="397"/>
      <c r="HI31" s="397"/>
      <c r="HJ31" s="397"/>
      <c r="HK31" s="397"/>
      <c r="HL31" s="397"/>
      <c r="HM31" s="397"/>
      <c r="HN31" s="397"/>
      <c r="HO31" s="397"/>
      <c r="HP31" s="397"/>
      <c r="HQ31" s="397"/>
      <c r="HR31" s="397"/>
      <c r="HS31" s="397"/>
      <c r="HT31" s="397"/>
      <c r="HU31" s="397"/>
      <c r="HV31" s="397"/>
      <c r="HW31" s="397"/>
      <c r="HX31" s="397"/>
      <c r="HY31" s="397"/>
      <c r="HZ31" s="397"/>
      <c r="IA31" s="397"/>
      <c r="IB31" s="397"/>
      <c r="IC31" s="397"/>
      <c r="ID31" s="397"/>
      <c r="IE31" s="397"/>
      <c r="IF31" s="397"/>
      <c r="IG31" s="397"/>
      <c r="IH31" s="397"/>
      <c r="II31" s="397"/>
      <c r="IJ31" s="397"/>
      <c r="IK31" s="397"/>
      <c r="IL31" s="397"/>
      <c r="IM31" s="397"/>
      <c r="IN31" s="397"/>
      <c r="IO31" s="397"/>
      <c r="IP31" s="397"/>
      <c r="IQ31" s="397"/>
      <c r="IR31" s="397"/>
      <c r="IS31" s="397"/>
      <c r="IT31" s="397"/>
      <c r="IU31" s="397"/>
      <c r="IV31" s="397"/>
    </row>
    <row r="32" spans="1:256" ht="25.2" customHeight="1" x14ac:dyDescent="0.25">
      <c r="A32" s="629" t="s">
        <v>190</v>
      </c>
      <c r="B32" s="643">
        <v>270827</v>
      </c>
      <c r="C32" s="398"/>
      <c r="D32" s="396"/>
      <c r="E32" s="396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397"/>
      <c r="AT32" s="397"/>
      <c r="AU32" s="397"/>
      <c r="AV32" s="397"/>
      <c r="AW32" s="397"/>
      <c r="AX32" s="397"/>
      <c r="AY32" s="397"/>
      <c r="AZ32" s="397"/>
      <c r="BA32" s="397"/>
      <c r="BB32" s="397"/>
      <c r="BC32" s="397"/>
      <c r="BD32" s="397"/>
      <c r="BE32" s="397"/>
      <c r="BF32" s="397"/>
      <c r="BG32" s="397"/>
      <c r="BH32" s="397"/>
      <c r="BI32" s="397"/>
      <c r="BJ32" s="397"/>
      <c r="BK32" s="397"/>
      <c r="BL32" s="397"/>
      <c r="BM32" s="397"/>
      <c r="BN32" s="397"/>
      <c r="BO32" s="397"/>
      <c r="BP32" s="397"/>
      <c r="BQ32" s="397"/>
      <c r="BR32" s="397"/>
      <c r="BS32" s="397"/>
      <c r="BT32" s="397"/>
      <c r="BU32" s="397"/>
      <c r="BV32" s="397"/>
      <c r="BW32" s="397"/>
      <c r="BX32" s="397"/>
      <c r="BY32" s="397"/>
      <c r="BZ32" s="397"/>
      <c r="CA32" s="397"/>
      <c r="CB32" s="397"/>
      <c r="CC32" s="397"/>
      <c r="CD32" s="397"/>
      <c r="CE32" s="397"/>
      <c r="CF32" s="397"/>
      <c r="CG32" s="397"/>
      <c r="CH32" s="397"/>
      <c r="CI32" s="397"/>
      <c r="CJ32" s="397"/>
      <c r="CK32" s="397"/>
      <c r="CL32" s="397"/>
      <c r="CM32" s="397"/>
      <c r="CN32" s="397"/>
      <c r="CO32" s="397"/>
      <c r="CP32" s="397"/>
      <c r="CQ32" s="397"/>
      <c r="CR32" s="397"/>
      <c r="CS32" s="397"/>
      <c r="CT32" s="397"/>
      <c r="CU32" s="397"/>
      <c r="CV32" s="397"/>
      <c r="CW32" s="397"/>
      <c r="CX32" s="397"/>
      <c r="CY32" s="397"/>
      <c r="CZ32" s="397"/>
      <c r="DA32" s="397"/>
      <c r="DB32" s="397"/>
      <c r="DC32" s="397"/>
      <c r="DD32" s="397"/>
      <c r="DE32" s="397"/>
      <c r="DF32" s="397"/>
      <c r="DG32" s="397"/>
      <c r="DH32" s="397"/>
      <c r="DI32" s="397"/>
      <c r="DJ32" s="397"/>
      <c r="DK32" s="397"/>
      <c r="DL32" s="397"/>
      <c r="DM32" s="397"/>
      <c r="DN32" s="397"/>
      <c r="DO32" s="397"/>
      <c r="DP32" s="397"/>
      <c r="DQ32" s="397"/>
      <c r="DR32" s="397"/>
      <c r="DS32" s="397"/>
      <c r="DT32" s="397"/>
      <c r="DU32" s="397"/>
      <c r="DV32" s="397"/>
      <c r="DW32" s="397"/>
      <c r="DX32" s="397"/>
      <c r="DY32" s="397"/>
      <c r="DZ32" s="397"/>
      <c r="EA32" s="397"/>
      <c r="EB32" s="397"/>
      <c r="EC32" s="397"/>
      <c r="ED32" s="397"/>
      <c r="EE32" s="397"/>
      <c r="EF32" s="397"/>
      <c r="EG32" s="397"/>
      <c r="EH32" s="397"/>
      <c r="EI32" s="397"/>
      <c r="EJ32" s="397"/>
      <c r="EK32" s="397"/>
      <c r="EL32" s="397"/>
      <c r="EM32" s="397"/>
      <c r="EN32" s="397"/>
      <c r="EO32" s="397"/>
      <c r="EP32" s="397"/>
      <c r="EQ32" s="397"/>
      <c r="ER32" s="397"/>
      <c r="ES32" s="397"/>
      <c r="ET32" s="397"/>
      <c r="EU32" s="397"/>
      <c r="EV32" s="397"/>
      <c r="EW32" s="397"/>
      <c r="EX32" s="397"/>
      <c r="EY32" s="397"/>
      <c r="EZ32" s="397"/>
      <c r="FA32" s="397"/>
      <c r="FB32" s="397"/>
      <c r="FC32" s="397"/>
      <c r="FD32" s="397"/>
      <c r="FE32" s="397"/>
      <c r="FF32" s="397"/>
      <c r="FG32" s="397"/>
      <c r="FH32" s="397"/>
      <c r="FI32" s="397"/>
      <c r="FJ32" s="397"/>
      <c r="FK32" s="397"/>
      <c r="FL32" s="397"/>
      <c r="FM32" s="397"/>
      <c r="FN32" s="397"/>
      <c r="FO32" s="397"/>
      <c r="FP32" s="397"/>
      <c r="FQ32" s="397"/>
      <c r="FR32" s="397"/>
      <c r="FS32" s="397"/>
      <c r="FT32" s="397"/>
      <c r="FU32" s="397"/>
      <c r="FV32" s="397"/>
      <c r="FW32" s="397"/>
      <c r="FX32" s="397"/>
      <c r="FY32" s="397"/>
      <c r="FZ32" s="397"/>
      <c r="GA32" s="397"/>
      <c r="GB32" s="397"/>
      <c r="GC32" s="397"/>
      <c r="GD32" s="397"/>
      <c r="GE32" s="397"/>
      <c r="GF32" s="397"/>
      <c r="GG32" s="397"/>
      <c r="GH32" s="397"/>
      <c r="GI32" s="397"/>
      <c r="GJ32" s="397"/>
      <c r="GK32" s="397"/>
      <c r="GL32" s="397"/>
      <c r="GM32" s="397"/>
      <c r="GN32" s="397"/>
      <c r="GO32" s="397"/>
      <c r="GP32" s="397"/>
      <c r="GQ32" s="397"/>
      <c r="GR32" s="397"/>
      <c r="GS32" s="397"/>
      <c r="GT32" s="397"/>
      <c r="GU32" s="397"/>
      <c r="GV32" s="397"/>
      <c r="GW32" s="397"/>
      <c r="GX32" s="397"/>
      <c r="GY32" s="397"/>
      <c r="GZ32" s="397"/>
      <c r="HA32" s="397"/>
      <c r="HB32" s="397"/>
      <c r="HC32" s="397"/>
      <c r="HD32" s="397"/>
      <c r="HE32" s="397"/>
      <c r="HF32" s="397"/>
      <c r="HG32" s="397"/>
      <c r="HH32" s="397"/>
      <c r="HI32" s="397"/>
      <c r="HJ32" s="397"/>
      <c r="HK32" s="397"/>
      <c r="HL32" s="397"/>
      <c r="HM32" s="397"/>
      <c r="HN32" s="397"/>
      <c r="HO32" s="397"/>
      <c r="HP32" s="397"/>
      <c r="HQ32" s="397"/>
      <c r="HR32" s="397"/>
      <c r="HS32" s="397"/>
      <c r="HT32" s="397"/>
      <c r="HU32" s="397"/>
      <c r="HV32" s="397"/>
      <c r="HW32" s="397"/>
      <c r="HX32" s="397"/>
      <c r="HY32" s="397"/>
      <c r="HZ32" s="397"/>
      <c r="IA32" s="397"/>
      <c r="IB32" s="397"/>
      <c r="IC32" s="397"/>
      <c r="ID32" s="397"/>
      <c r="IE32" s="397"/>
      <c r="IF32" s="397"/>
      <c r="IG32" s="397"/>
      <c r="IH32" s="397"/>
      <c r="II32" s="397"/>
      <c r="IJ32" s="397"/>
      <c r="IK32" s="397"/>
      <c r="IL32" s="397"/>
      <c r="IM32" s="397"/>
      <c r="IN32" s="397"/>
      <c r="IO32" s="397"/>
      <c r="IP32" s="397"/>
      <c r="IQ32" s="397"/>
      <c r="IR32" s="397"/>
      <c r="IS32" s="397"/>
      <c r="IT32" s="397"/>
      <c r="IU32" s="397"/>
      <c r="IV32" s="397"/>
    </row>
    <row r="33" spans="1:256" ht="25.2" customHeight="1" x14ac:dyDescent="0.25">
      <c r="A33" s="629" t="s">
        <v>191</v>
      </c>
      <c r="B33" s="642">
        <v>18452.36</v>
      </c>
      <c r="C33" s="395"/>
      <c r="D33" s="396"/>
      <c r="E33" s="396"/>
      <c r="F33" s="397"/>
      <c r="G33" s="397"/>
      <c r="H33" s="397"/>
      <c r="I33" s="397"/>
      <c r="J33" s="397"/>
      <c r="K33" s="397"/>
      <c r="L33" s="397"/>
      <c r="M33" s="397"/>
      <c r="N33" s="397"/>
      <c r="O33" s="397"/>
      <c r="P33" s="397"/>
      <c r="Q33" s="397"/>
      <c r="R33" s="397"/>
      <c r="S33" s="397"/>
      <c r="T33" s="397"/>
      <c r="U33" s="397"/>
      <c r="V33" s="397"/>
      <c r="W33" s="397"/>
      <c r="X33" s="397"/>
      <c r="Y33" s="397"/>
      <c r="Z33" s="397"/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7"/>
      <c r="AR33" s="397"/>
      <c r="AS33" s="397"/>
      <c r="AT33" s="397"/>
      <c r="AU33" s="397"/>
      <c r="AV33" s="397"/>
      <c r="AW33" s="397"/>
      <c r="AX33" s="397"/>
      <c r="AY33" s="397"/>
      <c r="AZ33" s="397"/>
      <c r="BA33" s="397"/>
      <c r="BB33" s="397"/>
      <c r="BC33" s="397"/>
      <c r="BD33" s="397"/>
      <c r="BE33" s="397"/>
      <c r="BF33" s="397"/>
      <c r="BG33" s="397"/>
      <c r="BH33" s="397"/>
      <c r="BI33" s="397"/>
      <c r="BJ33" s="397"/>
      <c r="BK33" s="397"/>
      <c r="BL33" s="397"/>
      <c r="BM33" s="397"/>
      <c r="BN33" s="397"/>
      <c r="BO33" s="397"/>
      <c r="BP33" s="397"/>
      <c r="BQ33" s="397"/>
      <c r="BR33" s="397"/>
      <c r="BS33" s="397"/>
      <c r="BT33" s="397"/>
      <c r="BU33" s="397"/>
      <c r="BV33" s="397"/>
      <c r="BW33" s="397"/>
      <c r="BX33" s="397"/>
      <c r="BY33" s="397"/>
      <c r="BZ33" s="397"/>
      <c r="CA33" s="397"/>
      <c r="CB33" s="397"/>
      <c r="CC33" s="397"/>
      <c r="CD33" s="397"/>
      <c r="CE33" s="397"/>
      <c r="CF33" s="397"/>
      <c r="CG33" s="397"/>
      <c r="CH33" s="397"/>
      <c r="CI33" s="397"/>
      <c r="CJ33" s="397"/>
      <c r="CK33" s="397"/>
      <c r="CL33" s="397"/>
      <c r="CM33" s="397"/>
      <c r="CN33" s="397"/>
      <c r="CO33" s="397"/>
      <c r="CP33" s="397"/>
      <c r="CQ33" s="397"/>
      <c r="CR33" s="397"/>
      <c r="CS33" s="397"/>
      <c r="CT33" s="397"/>
      <c r="CU33" s="397"/>
      <c r="CV33" s="397"/>
      <c r="CW33" s="397"/>
      <c r="CX33" s="397"/>
      <c r="CY33" s="397"/>
      <c r="CZ33" s="397"/>
      <c r="DA33" s="397"/>
      <c r="DB33" s="397"/>
      <c r="DC33" s="397"/>
      <c r="DD33" s="397"/>
      <c r="DE33" s="397"/>
      <c r="DF33" s="397"/>
      <c r="DG33" s="397"/>
      <c r="DH33" s="397"/>
      <c r="DI33" s="397"/>
      <c r="DJ33" s="397"/>
      <c r="DK33" s="397"/>
      <c r="DL33" s="397"/>
      <c r="DM33" s="397"/>
      <c r="DN33" s="397"/>
      <c r="DO33" s="397"/>
      <c r="DP33" s="397"/>
      <c r="DQ33" s="397"/>
      <c r="DR33" s="397"/>
      <c r="DS33" s="397"/>
      <c r="DT33" s="397"/>
      <c r="DU33" s="397"/>
      <c r="DV33" s="397"/>
      <c r="DW33" s="397"/>
      <c r="DX33" s="397"/>
      <c r="DY33" s="397"/>
      <c r="DZ33" s="397"/>
      <c r="EA33" s="397"/>
      <c r="EB33" s="397"/>
      <c r="EC33" s="397"/>
      <c r="ED33" s="397"/>
      <c r="EE33" s="397"/>
      <c r="EF33" s="397"/>
      <c r="EG33" s="397"/>
      <c r="EH33" s="397"/>
      <c r="EI33" s="397"/>
      <c r="EJ33" s="397"/>
      <c r="EK33" s="397"/>
      <c r="EL33" s="397"/>
      <c r="EM33" s="397"/>
      <c r="EN33" s="397"/>
      <c r="EO33" s="397"/>
      <c r="EP33" s="397"/>
      <c r="EQ33" s="397"/>
      <c r="ER33" s="397"/>
      <c r="ES33" s="397"/>
      <c r="ET33" s="397"/>
      <c r="EU33" s="397"/>
      <c r="EV33" s="397"/>
      <c r="EW33" s="397"/>
      <c r="EX33" s="397"/>
      <c r="EY33" s="397"/>
      <c r="EZ33" s="397"/>
      <c r="FA33" s="397"/>
      <c r="FB33" s="397"/>
      <c r="FC33" s="397"/>
      <c r="FD33" s="397"/>
      <c r="FE33" s="397"/>
      <c r="FF33" s="397"/>
      <c r="FG33" s="397"/>
      <c r="FH33" s="397"/>
      <c r="FI33" s="397"/>
      <c r="FJ33" s="397"/>
      <c r="FK33" s="397"/>
      <c r="FL33" s="397"/>
      <c r="FM33" s="397"/>
      <c r="FN33" s="397"/>
      <c r="FO33" s="397"/>
      <c r="FP33" s="397"/>
      <c r="FQ33" s="397"/>
      <c r="FR33" s="397"/>
      <c r="FS33" s="397"/>
      <c r="FT33" s="397"/>
      <c r="FU33" s="397"/>
      <c r="FV33" s="397"/>
      <c r="FW33" s="397"/>
      <c r="FX33" s="397"/>
      <c r="FY33" s="397"/>
      <c r="FZ33" s="397"/>
      <c r="GA33" s="397"/>
      <c r="GB33" s="397"/>
      <c r="GC33" s="397"/>
      <c r="GD33" s="397"/>
      <c r="GE33" s="397"/>
      <c r="GF33" s="397"/>
      <c r="GG33" s="397"/>
      <c r="GH33" s="397"/>
      <c r="GI33" s="397"/>
      <c r="GJ33" s="397"/>
      <c r="GK33" s="397"/>
      <c r="GL33" s="397"/>
      <c r="GM33" s="397"/>
      <c r="GN33" s="397"/>
      <c r="GO33" s="397"/>
      <c r="GP33" s="397"/>
      <c r="GQ33" s="397"/>
      <c r="GR33" s="397"/>
      <c r="GS33" s="397"/>
      <c r="GT33" s="397"/>
      <c r="GU33" s="397"/>
      <c r="GV33" s="397"/>
      <c r="GW33" s="397"/>
      <c r="GX33" s="397"/>
      <c r="GY33" s="397"/>
      <c r="GZ33" s="397"/>
      <c r="HA33" s="397"/>
      <c r="HB33" s="397"/>
      <c r="HC33" s="397"/>
      <c r="HD33" s="397"/>
      <c r="HE33" s="397"/>
      <c r="HF33" s="397"/>
      <c r="HG33" s="397"/>
      <c r="HH33" s="397"/>
      <c r="HI33" s="397"/>
      <c r="HJ33" s="397"/>
      <c r="HK33" s="397"/>
      <c r="HL33" s="397"/>
      <c r="HM33" s="397"/>
      <c r="HN33" s="397"/>
      <c r="HO33" s="397"/>
      <c r="HP33" s="397"/>
      <c r="HQ33" s="397"/>
      <c r="HR33" s="397"/>
      <c r="HS33" s="397"/>
      <c r="HT33" s="397"/>
      <c r="HU33" s="397"/>
      <c r="HV33" s="397"/>
      <c r="HW33" s="397"/>
      <c r="HX33" s="397"/>
      <c r="HY33" s="397"/>
      <c r="HZ33" s="397"/>
      <c r="IA33" s="397"/>
      <c r="IB33" s="397"/>
      <c r="IC33" s="397"/>
      <c r="ID33" s="397"/>
      <c r="IE33" s="397"/>
      <c r="IF33" s="397"/>
      <c r="IG33" s="397"/>
      <c r="IH33" s="397"/>
      <c r="II33" s="397"/>
      <c r="IJ33" s="397"/>
      <c r="IK33" s="397"/>
      <c r="IL33" s="397"/>
      <c r="IM33" s="397"/>
      <c r="IN33" s="397"/>
      <c r="IO33" s="397"/>
      <c r="IP33" s="397"/>
      <c r="IQ33" s="397"/>
      <c r="IR33" s="397"/>
      <c r="IS33" s="397"/>
      <c r="IT33" s="397"/>
      <c r="IU33" s="397"/>
      <c r="IV33" s="397"/>
    </row>
    <row r="34" spans="1:256" ht="36.450000000000003" customHeight="1" x14ac:dyDescent="0.25">
      <c r="A34" s="624" t="s">
        <v>17</v>
      </c>
      <c r="B34" s="625" t="s">
        <v>290</v>
      </c>
      <c r="C34" s="395"/>
      <c r="D34" s="396"/>
      <c r="E34" s="396"/>
      <c r="F34" s="397"/>
      <c r="G34" s="397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397"/>
      <c r="AT34" s="397"/>
      <c r="AU34" s="397"/>
      <c r="AV34" s="397"/>
      <c r="AW34" s="397"/>
      <c r="AX34" s="397"/>
      <c r="AY34" s="397"/>
      <c r="AZ34" s="397"/>
      <c r="BA34" s="397"/>
      <c r="BB34" s="397"/>
      <c r="BC34" s="397"/>
      <c r="BD34" s="397"/>
      <c r="BE34" s="397"/>
      <c r="BF34" s="397"/>
      <c r="BG34" s="397"/>
      <c r="BH34" s="397"/>
      <c r="BI34" s="397"/>
      <c r="BJ34" s="397"/>
      <c r="BK34" s="397"/>
      <c r="BL34" s="397"/>
      <c r="BM34" s="397"/>
      <c r="BN34" s="397"/>
      <c r="BO34" s="397"/>
      <c r="BP34" s="397"/>
      <c r="BQ34" s="397"/>
      <c r="BR34" s="397"/>
      <c r="BS34" s="397"/>
      <c r="BT34" s="397"/>
      <c r="BU34" s="397"/>
      <c r="BV34" s="397"/>
      <c r="BW34" s="397"/>
      <c r="BX34" s="397"/>
      <c r="BY34" s="397"/>
      <c r="BZ34" s="397"/>
      <c r="CA34" s="397"/>
      <c r="CB34" s="397"/>
      <c r="CC34" s="397"/>
      <c r="CD34" s="397"/>
      <c r="CE34" s="397"/>
      <c r="CF34" s="397"/>
      <c r="CG34" s="397"/>
      <c r="CH34" s="397"/>
      <c r="CI34" s="397"/>
      <c r="CJ34" s="397"/>
      <c r="CK34" s="397"/>
      <c r="CL34" s="397"/>
      <c r="CM34" s="397"/>
      <c r="CN34" s="397"/>
      <c r="CO34" s="397"/>
      <c r="CP34" s="397"/>
      <c r="CQ34" s="397"/>
      <c r="CR34" s="397"/>
      <c r="CS34" s="397"/>
      <c r="CT34" s="397"/>
      <c r="CU34" s="397"/>
      <c r="CV34" s="397"/>
      <c r="CW34" s="397"/>
      <c r="CX34" s="397"/>
      <c r="CY34" s="397"/>
      <c r="CZ34" s="397"/>
      <c r="DA34" s="397"/>
      <c r="DB34" s="397"/>
      <c r="DC34" s="397"/>
      <c r="DD34" s="397"/>
      <c r="DE34" s="397"/>
      <c r="DF34" s="397"/>
      <c r="DG34" s="397"/>
      <c r="DH34" s="397"/>
      <c r="DI34" s="397"/>
      <c r="DJ34" s="397"/>
      <c r="DK34" s="397"/>
      <c r="DL34" s="397"/>
      <c r="DM34" s="397"/>
      <c r="DN34" s="397"/>
      <c r="DO34" s="397"/>
      <c r="DP34" s="397"/>
      <c r="DQ34" s="397"/>
      <c r="DR34" s="397"/>
      <c r="DS34" s="397"/>
      <c r="DT34" s="397"/>
      <c r="DU34" s="397"/>
      <c r="DV34" s="397"/>
      <c r="DW34" s="397"/>
      <c r="DX34" s="397"/>
      <c r="DY34" s="397"/>
      <c r="DZ34" s="397"/>
      <c r="EA34" s="397"/>
      <c r="EB34" s="397"/>
      <c r="EC34" s="397"/>
      <c r="ED34" s="397"/>
      <c r="EE34" s="397"/>
      <c r="EF34" s="397"/>
      <c r="EG34" s="397"/>
      <c r="EH34" s="397"/>
      <c r="EI34" s="397"/>
      <c r="EJ34" s="397"/>
      <c r="EK34" s="397"/>
      <c r="EL34" s="397"/>
      <c r="EM34" s="397"/>
      <c r="EN34" s="397"/>
      <c r="EO34" s="397"/>
      <c r="EP34" s="397"/>
      <c r="EQ34" s="397"/>
      <c r="ER34" s="397"/>
      <c r="ES34" s="397"/>
      <c r="ET34" s="397"/>
      <c r="EU34" s="397"/>
      <c r="EV34" s="397"/>
      <c r="EW34" s="397"/>
      <c r="EX34" s="397"/>
      <c r="EY34" s="397"/>
      <c r="EZ34" s="397"/>
      <c r="FA34" s="397"/>
      <c r="FB34" s="397"/>
      <c r="FC34" s="397"/>
      <c r="FD34" s="397"/>
      <c r="FE34" s="397"/>
      <c r="FF34" s="397"/>
      <c r="FG34" s="397"/>
      <c r="FH34" s="397"/>
      <c r="FI34" s="397"/>
      <c r="FJ34" s="397"/>
      <c r="FK34" s="397"/>
      <c r="FL34" s="397"/>
      <c r="FM34" s="397"/>
      <c r="FN34" s="397"/>
      <c r="FO34" s="397"/>
      <c r="FP34" s="397"/>
      <c r="FQ34" s="397"/>
      <c r="FR34" s="397"/>
      <c r="FS34" s="397"/>
      <c r="FT34" s="397"/>
      <c r="FU34" s="397"/>
      <c r="FV34" s="397"/>
      <c r="FW34" s="397"/>
      <c r="FX34" s="397"/>
      <c r="FY34" s="397"/>
      <c r="FZ34" s="397"/>
      <c r="GA34" s="397"/>
      <c r="GB34" s="397"/>
      <c r="GC34" s="397"/>
      <c r="GD34" s="397"/>
      <c r="GE34" s="397"/>
      <c r="GF34" s="397"/>
      <c r="GG34" s="397"/>
      <c r="GH34" s="397"/>
      <c r="GI34" s="397"/>
      <c r="GJ34" s="397"/>
      <c r="GK34" s="397"/>
      <c r="GL34" s="397"/>
      <c r="GM34" s="397"/>
      <c r="GN34" s="397"/>
      <c r="GO34" s="397"/>
      <c r="GP34" s="397"/>
      <c r="GQ34" s="397"/>
      <c r="GR34" s="397"/>
      <c r="GS34" s="397"/>
      <c r="GT34" s="397"/>
      <c r="GU34" s="397"/>
      <c r="GV34" s="397"/>
      <c r="GW34" s="397"/>
      <c r="GX34" s="397"/>
      <c r="GY34" s="397"/>
      <c r="GZ34" s="397"/>
      <c r="HA34" s="397"/>
      <c r="HB34" s="397"/>
      <c r="HC34" s="397"/>
      <c r="HD34" s="397"/>
      <c r="HE34" s="397"/>
      <c r="HF34" s="397"/>
      <c r="HG34" s="397"/>
      <c r="HH34" s="397"/>
      <c r="HI34" s="397"/>
      <c r="HJ34" s="397"/>
      <c r="HK34" s="397"/>
      <c r="HL34" s="397"/>
      <c r="HM34" s="397"/>
      <c r="HN34" s="397"/>
      <c r="HO34" s="397"/>
      <c r="HP34" s="397"/>
      <c r="HQ34" s="397"/>
      <c r="HR34" s="397"/>
      <c r="HS34" s="397"/>
      <c r="HT34" s="397"/>
      <c r="HU34" s="397"/>
      <c r="HV34" s="397"/>
      <c r="HW34" s="397"/>
      <c r="HX34" s="397"/>
      <c r="HY34" s="397"/>
      <c r="HZ34" s="397"/>
      <c r="IA34" s="397"/>
      <c r="IB34" s="397"/>
      <c r="IC34" s="397"/>
      <c r="ID34" s="397"/>
      <c r="IE34" s="397"/>
      <c r="IF34" s="397"/>
      <c r="IG34" s="397"/>
      <c r="IH34" s="397"/>
      <c r="II34" s="397"/>
      <c r="IJ34" s="397"/>
      <c r="IK34" s="397"/>
      <c r="IL34" s="397"/>
      <c r="IM34" s="397"/>
      <c r="IN34" s="397"/>
      <c r="IO34" s="397"/>
      <c r="IP34" s="397"/>
      <c r="IQ34" s="397"/>
      <c r="IR34" s="397"/>
      <c r="IS34" s="397"/>
      <c r="IT34" s="397"/>
      <c r="IU34" s="397"/>
      <c r="IV34" s="397"/>
    </row>
    <row r="35" spans="1:256" ht="25.2" customHeight="1" x14ac:dyDescent="0.25">
      <c r="A35" s="629" t="s">
        <v>223</v>
      </c>
      <c r="B35" s="642">
        <v>81001</v>
      </c>
      <c r="C35" s="395"/>
      <c r="D35" s="396"/>
      <c r="E35" s="396"/>
      <c r="F35" s="397"/>
      <c r="G35" s="397"/>
      <c r="H35" s="397"/>
      <c r="I35" s="397"/>
      <c r="J35" s="397"/>
      <c r="K35" s="397"/>
      <c r="L35" s="397"/>
      <c r="M35" s="397"/>
      <c r="N35" s="397"/>
      <c r="O35" s="397"/>
      <c r="P35" s="397"/>
      <c r="Q35" s="397"/>
      <c r="R35" s="397"/>
      <c r="S35" s="397"/>
      <c r="T35" s="397"/>
      <c r="U35" s="397"/>
      <c r="V35" s="397"/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7"/>
      <c r="AR35" s="397"/>
      <c r="AS35" s="397"/>
      <c r="AT35" s="397"/>
      <c r="AU35" s="397"/>
      <c r="AV35" s="397"/>
      <c r="AW35" s="397"/>
      <c r="AX35" s="397"/>
      <c r="AY35" s="397"/>
      <c r="AZ35" s="397"/>
      <c r="BA35" s="397"/>
      <c r="BB35" s="397"/>
      <c r="BC35" s="397"/>
      <c r="BD35" s="397"/>
      <c r="BE35" s="397"/>
      <c r="BF35" s="397"/>
      <c r="BG35" s="397"/>
      <c r="BH35" s="397"/>
      <c r="BI35" s="397"/>
      <c r="BJ35" s="397"/>
      <c r="BK35" s="397"/>
      <c r="BL35" s="397"/>
      <c r="BM35" s="397"/>
      <c r="BN35" s="397"/>
      <c r="BO35" s="397"/>
      <c r="BP35" s="397"/>
      <c r="BQ35" s="397"/>
      <c r="BR35" s="397"/>
      <c r="BS35" s="397"/>
      <c r="BT35" s="397"/>
      <c r="BU35" s="397"/>
      <c r="BV35" s="397"/>
      <c r="BW35" s="397"/>
      <c r="BX35" s="397"/>
      <c r="BY35" s="397"/>
      <c r="BZ35" s="397"/>
      <c r="CA35" s="397"/>
      <c r="CB35" s="397"/>
      <c r="CC35" s="397"/>
      <c r="CD35" s="397"/>
      <c r="CE35" s="397"/>
      <c r="CF35" s="397"/>
      <c r="CG35" s="397"/>
      <c r="CH35" s="397"/>
      <c r="CI35" s="397"/>
      <c r="CJ35" s="397"/>
      <c r="CK35" s="397"/>
      <c r="CL35" s="397"/>
      <c r="CM35" s="397"/>
      <c r="CN35" s="397"/>
      <c r="CO35" s="397"/>
      <c r="CP35" s="397"/>
      <c r="CQ35" s="397"/>
      <c r="CR35" s="397"/>
      <c r="CS35" s="397"/>
      <c r="CT35" s="397"/>
      <c r="CU35" s="397"/>
      <c r="CV35" s="397"/>
      <c r="CW35" s="397"/>
      <c r="CX35" s="397"/>
      <c r="CY35" s="397"/>
      <c r="CZ35" s="397"/>
      <c r="DA35" s="397"/>
      <c r="DB35" s="397"/>
      <c r="DC35" s="397"/>
      <c r="DD35" s="397"/>
      <c r="DE35" s="397"/>
      <c r="DF35" s="397"/>
      <c r="DG35" s="397"/>
      <c r="DH35" s="397"/>
      <c r="DI35" s="397"/>
      <c r="DJ35" s="397"/>
      <c r="DK35" s="397"/>
      <c r="DL35" s="397"/>
      <c r="DM35" s="397"/>
      <c r="DN35" s="397"/>
      <c r="DO35" s="397"/>
      <c r="DP35" s="397"/>
      <c r="DQ35" s="397"/>
      <c r="DR35" s="397"/>
      <c r="DS35" s="397"/>
      <c r="DT35" s="397"/>
      <c r="DU35" s="397"/>
      <c r="DV35" s="397"/>
      <c r="DW35" s="397"/>
      <c r="DX35" s="397"/>
      <c r="DY35" s="397"/>
      <c r="DZ35" s="397"/>
      <c r="EA35" s="397"/>
      <c r="EB35" s="397"/>
      <c r="EC35" s="397"/>
      <c r="ED35" s="397"/>
      <c r="EE35" s="397"/>
      <c r="EF35" s="397"/>
      <c r="EG35" s="397"/>
      <c r="EH35" s="397"/>
      <c r="EI35" s="397"/>
      <c r="EJ35" s="397"/>
      <c r="EK35" s="397"/>
      <c r="EL35" s="397"/>
      <c r="EM35" s="397"/>
      <c r="EN35" s="397"/>
      <c r="EO35" s="397"/>
      <c r="EP35" s="397"/>
      <c r="EQ35" s="397"/>
      <c r="ER35" s="397"/>
      <c r="ES35" s="397"/>
      <c r="ET35" s="397"/>
      <c r="EU35" s="397"/>
      <c r="EV35" s="397"/>
      <c r="EW35" s="397"/>
      <c r="EX35" s="397"/>
      <c r="EY35" s="397"/>
      <c r="EZ35" s="397"/>
      <c r="FA35" s="397"/>
      <c r="FB35" s="397"/>
      <c r="FC35" s="397"/>
      <c r="FD35" s="397"/>
      <c r="FE35" s="397"/>
      <c r="FF35" s="397"/>
      <c r="FG35" s="397"/>
      <c r="FH35" s="397"/>
      <c r="FI35" s="397"/>
      <c r="FJ35" s="397"/>
      <c r="FK35" s="397"/>
      <c r="FL35" s="397"/>
      <c r="FM35" s="397"/>
      <c r="FN35" s="397"/>
      <c r="FO35" s="397"/>
      <c r="FP35" s="397"/>
      <c r="FQ35" s="397"/>
      <c r="FR35" s="397"/>
      <c r="FS35" s="397"/>
      <c r="FT35" s="397"/>
      <c r="FU35" s="397"/>
      <c r="FV35" s="397"/>
      <c r="FW35" s="397"/>
      <c r="FX35" s="397"/>
      <c r="FY35" s="397"/>
      <c r="FZ35" s="397"/>
      <c r="GA35" s="397"/>
      <c r="GB35" s="397"/>
      <c r="GC35" s="397"/>
      <c r="GD35" s="397"/>
      <c r="GE35" s="397"/>
      <c r="GF35" s="397"/>
      <c r="GG35" s="397"/>
      <c r="GH35" s="397"/>
      <c r="GI35" s="397"/>
      <c r="GJ35" s="397"/>
      <c r="GK35" s="397"/>
      <c r="GL35" s="397"/>
      <c r="GM35" s="397"/>
      <c r="GN35" s="397"/>
      <c r="GO35" s="397"/>
      <c r="GP35" s="397"/>
      <c r="GQ35" s="397"/>
      <c r="GR35" s="397"/>
      <c r="GS35" s="397"/>
      <c r="GT35" s="397"/>
      <c r="GU35" s="397"/>
      <c r="GV35" s="397"/>
      <c r="GW35" s="397"/>
      <c r="GX35" s="397"/>
      <c r="GY35" s="397"/>
      <c r="GZ35" s="397"/>
      <c r="HA35" s="397"/>
      <c r="HB35" s="397"/>
      <c r="HC35" s="397"/>
      <c r="HD35" s="397"/>
      <c r="HE35" s="397"/>
      <c r="HF35" s="397"/>
      <c r="HG35" s="397"/>
      <c r="HH35" s="397"/>
      <c r="HI35" s="397"/>
      <c r="HJ35" s="397"/>
      <c r="HK35" s="397"/>
      <c r="HL35" s="397"/>
      <c r="HM35" s="397"/>
      <c r="HN35" s="397"/>
      <c r="HO35" s="397"/>
      <c r="HP35" s="397"/>
      <c r="HQ35" s="397"/>
      <c r="HR35" s="397"/>
      <c r="HS35" s="397"/>
      <c r="HT35" s="397"/>
      <c r="HU35" s="397"/>
      <c r="HV35" s="397"/>
      <c r="HW35" s="397"/>
      <c r="HX35" s="397"/>
      <c r="HY35" s="397"/>
      <c r="HZ35" s="397"/>
      <c r="IA35" s="397"/>
      <c r="IB35" s="397"/>
      <c r="IC35" s="397"/>
      <c r="ID35" s="397"/>
      <c r="IE35" s="397"/>
      <c r="IF35" s="397"/>
      <c r="IG35" s="397"/>
      <c r="IH35" s="397"/>
      <c r="II35" s="397"/>
      <c r="IJ35" s="397"/>
      <c r="IK35" s="397"/>
      <c r="IL35" s="397"/>
      <c r="IM35" s="397"/>
      <c r="IN35" s="397"/>
      <c r="IO35" s="397"/>
      <c r="IP35" s="397"/>
      <c r="IQ35" s="397"/>
      <c r="IR35" s="397"/>
      <c r="IS35" s="397"/>
      <c r="IT35" s="397"/>
      <c r="IU35" s="397"/>
      <c r="IV35" s="397"/>
    </row>
    <row r="36" spans="1:256" ht="25.2" customHeight="1" x14ac:dyDescent="0.25">
      <c r="A36" s="629" t="s">
        <v>192</v>
      </c>
      <c r="B36" s="642">
        <v>147032</v>
      </c>
      <c r="C36" s="395"/>
      <c r="D36" s="396"/>
      <c r="E36" s="396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  <c r="AT36" s="397"/>
      <c r="AU36" s="397"/>
      <c r="AV36" s="397"/>
      <c r="AW36" s="397"/>
      <c r="AX36" s="397"/>
      <c r="AY36" s="397"/>
      <c r="AZ36" s="397"/>
      <c r="BA36" s="397"/>
      <c r="BB36" s="397"/>
      <c r="BC36" s="397"/>
      <c r="BD36" s="397"/>
      <c r="BE36" s="397"/>
      <c r="BF36" s="397"/>
      <c r="BG36" s="397"/>
      <c r="BH36" s="397"/>
      <c r="BI36" s="397"/>
      <c r="BJ36" s="397"/>
      <c r="BK36" s="397"/>
      <c r="BL36" s="397"/>
      <c r="BM36" s="397"/>
      <c r="BN36" s="397"/>
      <c r="BO36" s="397"/>
      <c r="BP36" s="397"/>
      <c r="BQ36" s="397"/>
      <c r="BR36" s="397"/>
      <c r="BS36" s="397"/>
      <c r="BT36" s="397"/>
      <c r="BU36" s="397"/>
      <c r="BV36" s="397"/>
      <c r="BW36" s="397"/>
      <c r="BX36" s="397"/>
      <c r="BY36" s="397"/>
      <c r="BZ36" s="397"/>
      <c r="CA36" s="397"/>
      <c r="CB36" s="397"/>
      <c r="CC36" s="397"/>
      <c r="CD36" s="397"/>
      <c r="CE36" s="397"/>
      <c r="CF36" s="397"/>
      <c r="CG36" s="397"/>
      <c r="CH36" s="397"/>
      <c r="CI36" s="397"/>
      <c r="CJ36" s="397"/>
      <c r="CK36" s="397"/>
      <c r="CL36" s="397"/>
      <c r="CM36" s="397"/>
      <c r="CN36" s="397"/>
      <c r="CO36" s="397"/>
      <c r="CP36" s="397"/>
      <c r="CQ36" s="397"/>
      <c r="CR36" s="397"/>
      <c r="CS36" s="397"/>
      <c r="CT36" s="397"/>
      <c r="CU36" s="397"/>
      <c r="CV36" s="397"/>
      <c r="CW36" s="397"/>
      <c r="CX36" s="397"/>
      <c r="CY36" s="397"/>
      <c r="CZ36" s="397"/>
      <c r="DA36" s="397"/>
      <c r="DB36" s="397"/>
      <c r="DC36" s="397"/>
      <c r="DD36" s="397"/>
      <c r="DE36" s="397"/>
      <c r="DF36" s="397"/>
      <c r="DG36" s="397"/>
      <c r="DH36" s="397"/>
      <c r="DI36" s="397"/>
      <c r="DJ36" s="397"/>
      <c r="DK36" s="397"/>
      <c r="DL36" s="397"/>
      <c r="DM36" s="397"/>
      <c r="DN36" s="397"/>
      <c r="DO36" s="397"/>
      <c r="DP36" s="397"/>
      <c r="DQ36" s="397"/>
      <c r="DR36" s="397"/>
      <c r="DS36" s="397"/>
      <c r="DT36" s="397"/>
      <c r="DU36" s="397"/>
      <c r="DV36" s="397"/>
      <c r="DW36" s="397"/>
      <c r="DX36" s="397"/>
      <c r="DY36" s="397"/>
      <c r="DZ36" s="397"/>
      <c r="EA36" s="397"/>
      <c r="EB36" s="397"/>
      <c r="EC36" s="397"/>
      <c r="ED36" s="397"/>
      <c r="EE36" s="397"/>
      <c r="EF36" s="397"/>
      <c r="EG36" s="397"/>
      <c r="EH36" s="397"/>
      <c r="EI36" s="397"/>
      <c r="EJ36" s="397"/>
      <c r="EK36" s="397"/>
      <c r="EL36" s="397"/>
      <c r="EM36" s="397"/>
      <c r="EN36" s="397"/>
      <c r="EO36" s="397"/>
      <c r="EP36" s="397"/>
      <c r="EQ36" s="397"/>
      <c r="ER36" s="397"/>
      <c r="ES36" s="397"/>
      <c r="ET36" s="397"/>
      <c r="EU36" s="397"/>
      <c r="EV36" s="397"/>
      <c r="EW36" s="397"/>
      <c r="EX36" s="397"/>
      <c r="EY36" s="397"/>
      <c r="EZ36" s="397"/>
      <c r="FA36" s="397"/>
      <c r="FB36" s="397"/>
      <c r="FC36" s="397"/>
      <c r="FD36" s="397"/>
      <c r="FE36" s="397"/>
      <c r="FF36" s="397"/>
      <c r="FG36" s="397"/>
      <c r="FH36" s="397"/>
      <c r="FI36" s="397"/>
      <c r="FJ36" s="397"/>
      <c r="FK36" s="397"/>
      <c r="FL36" s="397"/>
      <c r="FM36" s="397"/>
      <c r="FN36" s="397"/>
      <c r="FO36" s="397"/>
      <c r="FP36" s="397"/>
      <c r="FQ36" s="397"/>
      <c r="FR36" s="397"/>
      <c r="FS36" s="397"/>
      <c r="FT36" s="397"/>
      <c r="FU36" s="397"/>
      <c r="FV36" s="397"/>
      <c r="FW36" s="397"/>
      <c r="FX36" s="397"/>
      <c r="FY36" s="397"/>
      <c r="FZ36" s="397"/>
      <c r="GA36" s="397"/>
      <c r="GB36" s="397"/>
      <c r="GC36" s="397"/>
      <c r="GD36" s="397"/>
      <c r="GE36" s="397"/>
      <c r="GF36" s="397"/>
      <c r="GG36" s="397"/>
      <c r="GH36" s="397"/>
      <c r="GI36" s="397"/>
      <c r="GJ36" s="397"/>
      <c r="GK36" s="397"/>
      <c r="GL36" s="397"/>
      <c r="GM36" s="397"/>
      <c r="GN36" s="397"/>
      <c r="GO36" s="397"/>
      <c r="GP36" s="397"/>
      <c r="GQ36" s="397"/>
      <c r="GR36" s="397"/>
      <c r="GS36" s="397"/>
      <c r="GT36" s="397"/>
      <c r="GU36" s="397"/>
      <c r="GV36" s="397"/>
      <c r="GW36" s="397"/>
      <c r="GX36" s="397"/>
      <c r="GY36" s="397"/>
      <c r="GZ36" s="397"/>
      <c r="HA36" s="397"/>
      <c r="HB36" s="397"/>
      <c r="HC36" s="397"/>
      <c r="HD36" s="397"/>
      <c r="HE36" s="397"/>
      <c r="HF36" s="397"/>
      <c r="HG36" s="397"/>
      <c r="HH36" s="397"/>
      <c r="HI36" s="397"/>
      <c r="HJ36" s="397"/>
      <c r="HK36" s="397"/>
      <c r="HL36" s="397"/>
      <c r="HM36" s="397"/>
      <c r="HN36" s="397"/>
      <c r="HO36" s="397"/>
      <c r="HP36" s="397"/>
      <c r="HQ36" s="397"/>
      <c r="HR36" s="397"/>
      <c r="HS36" s="397"/>
      <c r="HT36" s="397"/>
      <c r="HU36" s="397"/>
      <c r="HV36" s="397"/>
      <c r="HW36" s="397"/>
      <c r="HX36" s="397"/>
      <c r="HY36" s="397"/>
      <c r="HZ36" s="397"/>
      <c r="IA36" s="397"/>
      <c r="IB36" s="397"/>
      <c r="IC36" s="397"/>
      <c r="ID36" s="397"/>
      <c r="IE36" s="397"/>
      <c r="IF36" s="397"/>
      <c r="IG36" s="397"/>
      <c r="IH36" s="397"/>
      <c r="II36" s="397"/>
      <c r="IJ36" s="397"/>
      <c r="IK36" s="397"/>
      <c r="IL36" s="397"/>
      <c r="IM36" s="397"/>
      <c r="IN36" s="397"/>
      <c r="IO36" s="397"/>
      <c r="IP36" s="397"/>
      <c r="IQ36" s="397"/>
      <c r="IR36" s="397"/>
      <c r="IS36" s="397"/>
      <c r="IT36" s="397"/>
      <c r="IU36" s="397"/>
      <c r="IV36" s="397"/>
    </row>
    <row r="37" spans="1:256" ht="25.2" customHeight="1" x14ac:dyDescent="0.25">
      <c r="A37" s="643" t="s">
        <v>193</v>
      </c>
      <c r="B37" s="643">
        <v>95228.38</v>
      </c>
      <c r="C37" s="395"/>
      <c r="D37" s="396"/>
      <c r="E37" s="396"/>
      <c r="F37" s="397"/>
      <c r="G37" s="397"/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  <c r="AT37" s="397"/>
      <c r="AU37" s="397"/>
      <c r="AV37" s="397"/>
      <c r="AW37" s="397"/>
      <c r="AX37" s="397"/>
      <c r="AY37" s="397"/>
      <c r="AZ37" s="397"/>
      <c r="BA37" s="397"/>
      <c r="BB37" s="397"/>
      <c r="BC37" s="397"/>
      <c r="BD37" s="397"/>
      <c r="BE37" s="397"/>
      <c r="BF37" s="397"/>
      <c r="BG37" s="397"/>
      <c r="BH37" s="397"/>
      <c r="BI37" s="397"/>
      <c r="BJ37" s="397"/>
      <c r="BK37" s="397"/>
      <c r="BL37" s="397"/>
      <c r="BM37" s="397"/>
      <c r="BN37" s="397"/>
      <c r="BO37" s="397"/>
      <c r="BP37" s="397"/>
      <c r="BQ37" s="397"/>
      <c r="BR37" s="397"/>
      <c r="BS37" s="397"/>
      <c r="BT37" s="397"/>
      <c r="BU37" s="397"/>
      <c r="BV37" s="397"/>
      <c r="BW37" s="397"/>
      <c r="BX37" s="397"/>
      <c r="BY37" s="397"/>
      <c r="BZ37" s="397"/>
      <c r="CA37" s="397"/>
      <c r="CB37" s="397"/>
      <c r="CC37" s="397"/>
      <c r="CD37" s="397"/>
      <c r="CE37" s="397"/>
      <c r="CF37" s="397"/>
      <c r="CG37" s="397"/>
      <c r="CH37" s="397"/>
      <c r="CI37" s="397"/>
      <c r="CJ37" s="397"/>
      <c r="CK37" s="397"/>
      <c r="CL37" s="397"/>
      <c r="CM37" s="397"/>
      <c r="CN37" s="397"/>
      <c r="CO37" s="397"/>
      <c r="CP37" s="397"/>
      <c r="CQ37" s="397"/>
      <c r="CR37" s="397"/>
      <c r="CS37" s="397"/>
      <c r="CT37" s="397"/>
      <c r="CU37" s="397"/>
      <c r="CV37" s="397"/>
      <c r="CW37" s="397"/>
      <c r="CX37" s="397"/>
      <c r="CY37" s="397"/>
      <c r="CZ37" s="397"/>
      <c r="DA37" s="397"/>
      <c r="DB37" s="397"/>
      <c r="DC37" s="397"/>
      <c r="DD37" s="397"/>
      <c r="DE37" s="397"/>
      <c r="DF37" s="397"/>
      <c r="DG37" s="397"/>
      <c r="DH37" s="397"/>
      <c r="DI37" s="397"/>
      <c r="DJ37" s="397"/>
      <c r="DK37" s="397"/>
      <c r="DL37" s="397"/>
      <c r="DM37" s="397"/>
      <c r="DN37" s="397"/>
      <c r="DO37" s="397"/>
      <c r="DP37" s="397"/>
      <c r="DQ37" s="397"/>
      <c r="DR37" s="397"/>
      <c r="DS37" s="397"/>
      <c r="DT37" s="397"/>
      <c r="DU37" s="397"/>
      <c r="DV37" s="397"/>
      <c r="DW37" s="397"/>
      <c r="DX37" s="397"/>
      <c r="DY37" s="397"/>
      <c r="DZ37" s="397"/>
      <c r="EA37" s="397"/>
      <c r="EB37" s="397"/>
      <c r="EC37" s="397"/>
      <c r="ED37" s="397"/>
      <c r="EE37" s="397"/>
      <c r="EF37" s="397"/>
      <c r="EG37" s="397"/>
      <c r="EH37" s="397"/>
      <c r="EI37" s="397"/>
      <c r="EJ37" s="397"/>
      <c r="EK37" s="397"/>
      <c r="EL37" s="397"/>
      <c r="EM37" s="397"/>
      <c r="EN37" s="397"/>
      <c r="EO37" s="397"/>
      <c r="EP37" s="397"/>
      <c r="EQ37" s="397"/>
      <c r="ER37" s="397"/>
      <c r="ES37" s="397"/>
      <c r="ET37" s="397"/>
      <c r="EU37" s="397"/>
      <c r="EV37" s="397"/>
      <c r="EW37" s="397"/>
      <c r="EX37" s="397"/>
      <c r="EY37" s="397"/>
      <c r="EZ37" s="397"/>
      <c r="FA37" s="397"/>
      <c r="FB37" s="397"/>
      <c r="FC37" s="397"/>
      <c r="FD37" s="397"/>
      <c r="FE37" s="397"/>
      <c r="FF37" s="397"/>
      <c r="FG37" s="397"/>
      <c r="FH37" s="397"/>
      <c r="FI37" s="397"/>
      <c r="FJ37" s="397"/>
      <c r="FK37" s="397"/>
      <c r="FL37" s="397"/>
      <c r="FM37" s="397"/>
      <c r="FN37" s="397"/>
      <c r="FO37" s="397"/>
      <c r="FP37" s="397"/>
      <c r="FQ37" s="397"/>
      <c r="FR37" s="397"/>
      <c r="FS37" s="397"/>
      <c r="FT37" s="397"/>
      <c r="FU37" s="397"/>
      <c r="FV37" s="397"/>
      <c r="FW37" s="397"/>
      <c r="FX37" s="397"/>
      <c r="FY37" s="397"/>
      <c r="FZ37" s="397"/>
      <c r="GA37" s="397"/>
      <c r="GB37" s="397"/>
      <c r="GC37" s="397"/>
      <c r="GD37" s="397"/>
      <c r="GE37" s="397"/>
      <c r="GF37" s="397"/>
      <c r="GG37" s="397"/>
      <c r="GH37" s="397"/>
      <c r="GI37" s="397"/>
      <c r="GJ37" s="397"/>
      <c r="GK37" s="397"/>
      <c r="GL37" s="397"/>
      <c r="GM37" s="397"/>
      <c r="GN37" s="397"/>
      <c r="GO37" s="397"/>
      <c r="GP37" s="397"/>
      <c r="GQ37" s="397"/>
      <c r="GR37" s="397"/>
      <c r="GS37" s="397"/>
      <c r="GT37" s="397"/>
      <c r="GU37" s="397"/>
      <c r="GV37" s="397"/>
      <c r="GW37" s="397"/>
      <c r="GX37" s="397"/>
      <c r="GY37" s="397"/>
      <c r="GZ37" s="397"/>
      <c r="HA37" s="397"/>
      <c r="HB37" s="397"/>
      <c r="HC37" s="397"/>
      <c r="HD37" s="397"/>
      <c r="HE37" s="397"/>
      <c r="HF37" s="397"/>
      <c r="HG37" s="397"/>
      <c r="HH37" s="397"/>
      <c r="HI37" s="397"/>
      <c r="HJ37" s="397"/>
      <c r="HK37" s="397"/>
      <c r="HL37" s="397"/>
      <c r="HM37" s="397"/>
      <c r="HN37" s="397"/>
      <c r="HO37" s="397"/>
      <c r="HP37" s="397"/>
      <c r="HQ37" s="397"/>
      <c r="HR37" s="397"/>
      <c r="HS37" s="397"/>
      <c r="HT37" s="397"/>
      <c r="HU37" s="397"/>
      <c r="HV37" s="397"/>
      <c r="HW37" s="397"/>
      <c r="HX37" s="397"/>
      <c r="HY37" s="397"/>
      <c r="HZ37" s="397"/>
      <c r="IA37" s="397"/>
      <c r="IB37" s="397"/>
      <c r="IC37" s="397"/>
      <c r="ID37" s="397"/>
      <c r="IE37" s="397"/>
      <c r="IF37" s="397"/>
      <c r="IG37" s="397"/>
      <c r="IH37" s="397"/>
      <c r="II37" s="397"/>
      <c r="IJ37" s="397"/>
      <c r="IK37" s="397"/>
      <c r="IL37" s="397"/>
      <c r="IM37" s="397"/>
      <c r="IN37" s="397"/>
      <c r="IO37" s="397"/>
      <c r="IP37" s="397"/>
      <c r="IQ37" s="397"/>
      <c r="IR37" s="397"/>
      <c r="IS37" s="397"/>
      <c r="IT37" s="397"/>
      <c r="IU37" s="397"/>
      <c r="IV37" s="397"/>
    </row>
    <row r="38" spans="1:256" ht="25.2" customHeight="1" x14ac:dyDescent="0.25">
      <c r="A38" s="629" t="s">
        <v>195</v>
      </c>
      <c r="B38" s="642">
        <v>11600</v>
      </c>
      <c r="C38" s="395"/>
      <c r="D38" s="396"/>
      <c r="E38" s="396"/>
      <c r="F38" s="397"/>
      <c r="G38" s="397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  <c r="AG38" s="397"/>
      <c r="AH38" s="397"/>
      <c r="AI38" s="397"/>
      <c r="AJ38" s="397"/>
      <c r="AK38" s="397"/>
      <c r="AL38" s="397"/>
      <c r="AM38" s="397"/>
      <c r="AN38" s="397"/>
      <c r="AO38" s="397"/>
      <c r="AP38" s="397"/>
      <c r="AQ38" s="397"/>
      <c r="AR38" s="397"/>
      <c r="AS38" s="397"/>
      <c r="AT38" s="397"/>
      <c r="AU38" s="397"/>
      <c r="AV38" s="397"/>
      <c r="AW38" s="397"/>
      <c r="AX38" s="397"/>
      <c r="AY38" s="397"/>
      <c r="AZ38" s="397"/>
      <c r="BA38" s="397"/>
      <c r="BB38" s="397"/>
      <c r="BC38" s="397"/>
      <c r="BD38" s="397"/>
      <c r="BE38" s="397"/>
      <c r="BF38" s="397"/>
      <c r="BG38" s="397"/>
      <c r="BH38" s="397"/>
      <c r="BI38" s="397"/>
      <c r="BJ38" s="397"/>
      <c r="BK38" s="397"/>
      <c r="BL38" s="397"/>
      <c r="BM38" s="397"/>
      <c r="BN38" s="397"/>
      <c r="BO38" s="397"/>
      <c r="BP38" s="397"/>
      <c r="BQ38" s="397"/>
      <c r="BR38" s="397"/>
      <c r="BS38" s="397"/>
      <c r="BT38" s="397"/>
      <c r="BU38" s="397"/>
      <c r="BV38" s="397"/>
      <c r="BW38" s="397"/>
      <c r="BX38" s="397"/>
      <c r="BY38" s="397"/>
      <c r="BZ38" s="397"/>
      <c r="CA38" s="397"/>
      <c r="CB38" s="397"/>
      <c r="CC38" s="397"/>
      <c r="CD38" s="397"/>
      <c r="CE38" s="397"/>
      <c r="CF38" s="397"/>
      <c r="CG38" s="397"/>
      <c r="CH38" s="397"/>
      <c r="CI38" s="397"/>
      <c r="CJ38" s="397"/>
      <c r="CK38" s="397"/>
      <c r="CL38" s="397"/>
      <c r="CM38" s="397"/>
      <c r="CN38" s="397"/>
      <c r="CO38" s="397"/>
      <c r="CP38" s="397"/>
      <c r="CQ38" s="397"/>
      <c r="CR38" s="397"/>
      <c r="CS38" s="397"/>
      <c r="CT38" s="397"/>
      <c r="CU38" s="397"/>
      <c r="CV38" s="397"/>
      <c r="CW38" s="397"/>
      <c r="CX38" s="397"/>
      <c r="CY38" s="397"/>
      <c r="CZ38" s="397"/>
      <c r="DA38" s="397"/>
      <c r="DB38" s="397"/>
      <c r="DC38" s="397"/>
      <c r="DD38" s="397"/>
      <c r="DE38" s="397"/>
      <c r="DF38" s="397"/>
      <c r="DG38" s="397"/>
      <c r="DH38" s="397"/>
      <c r="DI38" s="397"/>
      <c r="DJ38" s="397"/>
      <c r="DK38" s="397"/>
      <c r="DL38" s="397"/>
      <c r="DM38" s="397"/>
      <c r="DN38" s="397"/>
      <c r="DO38" s="397"/>
      <c r="DP38" s="397"/>
      <c r="DQ38" s="397"/>
      <c r="DR38" s="397"/>
      <c r="DS38" s="397"/>
      <c r="DT38" s="397"/>
      <c r="DU38" s="397"/>
      <c r="DV38" s="397"/>
      <c r="DW38" s="397"/>
      <c r="DX38" s="397"/>
      <c r="DY38" s="397"/>
      <c r="DZ38" s="397"/>
      <c r="EA38" s="397"/>
      <c r="EB38" s="397"/>
      <c r="EC38" s="397"/>
      <c r="ED38" s="397"/>
      <c r="EE38" s="397"/>
      <c r="EF38" s="397"/>
      <c r="EG38" s="397"/>
      <c r="EH38" s="397"/>
      <c r="EI38" s="397"/>
      <c r="EJ38" s="397"/>
      <c r="EK38" s="397"/>
      <c r="EL38" s="397"/>
      <c r="EM38" s="397"/>
      <c r="EN38" s="397"/>
      <c r="EO38" s="397"/>
      <c r="EP38" s="397"/>
      <c r="EQ38" s="397"/>
      <c r="ER38" s="397"/>
      <c r="ES38" s="397"/>
      <c r="ET38" s="397"/>
      <c r="EU38" s="397"/>
      <c r="EV38" s="397"/>
      <c r="EW38" s="397"/>
      <c r="EX38" s="397"/>
      <c r="EY38" s="397"/>
      <c r="EZ38" s="397"/>
      <c r="FA38" s="397"/>
      <c r="FB38" s="397"/>
      <c r="FC38" s="397"/>
      <c r="FD38" s="397"/>
      <c r="FE38" s="397"/>
      <c r="FF38" s="397"/>
      <c r="FG38" s="397"/>
      <c r="FH38" s="397"/>
      <c r="FI38" s="397"/>
      <c r="FJ38" s="397"/>
      <c r="FK38" s="397"/>
      <c r="FL38" s="397"/>
      <c r="FM38" s="397"/>
      <c r="FN38" s="397"/>
      <c r="FO38" s="397"/>
      <c r="FP38" s="397"/>
      <c r="FQ38" s="397"/>
      <c r="FR38" s="397"/>
      <c r="FS38" s="397"/>
      <c r="FT38" s="397"/>
      <c r="FU38" s="397"/>
      <c r="FV38" s="397"/>
      <c r="FW38" s="397"/>
      <c r="FX38" s="397"/>
      <c r="FY38" s="397"/>
      <c r="FZ38" s="397"/>
      <c r="GA38" s="397"/>
      <c r="GB38" s="397"/>
      <c r="GC38" s="397"/>
      <c r="GD38" s="397"/>
      <c r="GE38" s="397"/>
      <c r="GF38" s="397"/>
      <c r="GG38" s="397"/>
      <c r="GH38" s="397"/>
      <c r="GI38" s="397"/>
      <c r="GJ38" s="397"/>
      <c r="GK38" s="397"/>
      <c r="GL38" s="397"/>
      <c r="GM38" s="397"/>
      <c r="GN38" s="397"/>
      <c r="GO38" s="397"/>
      <c r="GP38" s="397"/>
      <c r="GQ38" s="397"/>
      <c r="GR38" s="397"/>
      <c r="GS38" s="397"/>
      <c r="GT38" s="397"/>
      <c r="GU38" s="397"/>
      <c r="GV38" s="397"/>
      <c r="GW38" s="397"/>
      <c r="GX38" s="397"/>
      <c r="GY38" s="397"/>
      <c r="GZ38" s="397"/>
      <c r="HA38" s="397"/>
      <c r="HB38" s="397"/>
      <c r="HC38" s="397"/>
      <c r="HD38" s="397"/>
      <c r="HE38" s="397"/>
      <c r="HF38" s="397"/>
      <c r="HG38" s="397"/>
      <c r="HH38" s="397"/>
      <c r="HI38" s="397"/>
      <c r="HJ38" s="397"/>
      <c r="HK38" s="397"/>
      <c r="HL38" s="397"/>
      <c r="HM38" s="397"/>
      <c r="HN38" s="397"/>
      <c r="HO38" s="397"/>
      <c r="HP38" s="397"/>
      <c r="HQ38" s="397"/>
      <c r="HR38" s="397"/>
      <c r="HS38" s="397"/>
      <c r="HT38" s="397"/>
      <c r="HU38" s="397"/>
      <c r="HV38" s="397"/>
      <c r="HW38" s="397"/>
      <c r="HX38" s="397"/>
      <c r="HY38" s="397"/>
      <c r="HZ38" s="397"/>
      <c r="IA38" s="397"/>
      <c r="IB38" s="397"/>
      <c r="IC38" s="397"/>
      <c r="ID38" s="397"/>
      <c r="IE38" s="397"/>
      <c r="IF38" s="397"/>
      <c r="IG38" s="397"/>
      <c r="IH38" s="397"/>
      <c r="II38" s="397"/>
      <c r="IJ38" s="397"/>
      <c r="IK38" s="397"/>
      <c r="IL38" s="397"/>
      <c r="IM38" s="397"/>
      <c r="IN38" s="397"/>
      <c r="IO38" s="397"/>
      <c r="IP38" s="397"/>
      <c r="IQ38" s="397"/>
      <c r="IR38" s="397"/>
      <c r="IS38" s="397"/>
      <c r="IT38" s="397"/>
      <c r="IU38" s="397"/>
      <c r="IV38" s="397"/>
    </row>
    <row r="39" spans="1:256" ht="25.2" customHeight="1" x14ac:dyDescent="0.25">
      <c r="A39" s="642" t="s">
        <v>194</v>
      </c>
      <c r="B39" s="642">
        <v>10000</v>
      </c>
      <c r="C39" s="395"/>
      <c r="D39" s="396"/>
      <c r="E39" s="396"/>
      <c r="F39" s="397"/>
      <c r="G39" s="397"/>
      <c r="H39" s="397"/>
      <c r="I39" s="397"/>
      <c r="J39" s="397"/>
      <c r="K39" s="397"/>
      <c r="L39" s="397"/>
      <c r="M39" s="397"/>
      <c r="N39" s="397"/>
      <c r="O39" s="397"/>
      <c r="P39" s="397"/>
      <c r="Q39" s="397"/>
      <c r="R39" s="397"/>
      <c r="S39" s="397"/>
      <c r="T39" s="397"/>
      <c r="U39" s="397"/>
      <c r="V39" s="397"/>
      <c r="W39" s="397"/>
      <c r="X39" s="397"/>
      <c r="Y39" s="397"/>
      <c r="Z39" s="397"/>
      <c r="AA39" s="397"/>
      <c r="AB39" s="397"/>
      <c r="AC39" s="397"/>
      <c r="AD39" s="397"/>
      <c r="AE39" s="397"/>
      <c r="AF39" s="397"/>
      <c r="AG39" s="397"/>
      <c r="AH39" s="397"/>
      <c r="AI39" s="397"/>
      <c r="AJ39" s="397"/>
      <c r="AK39" s="397"/>
      <c r="AL39" s="397"/>
      <c r="AM39" s="397"/>
      <c r="AN39" s="397"/>
      <c r="AO39" s="397"/>
      <c r="AP39" s="397"/>
      <c r="AQ39" s="397"/>
      <c r="AR39" s="397"/>
      <c r="AS39" s="397"/>
      <c r="AT39" s="397"/>
      <c r="AU39" s="397"/>
      <c r="AV39" s="397"/>
      <c r="AW39" s="397"/>
      <c r="AX39" s="397"/>
      <c r="AY39" s="397"/>
      <c r="AZ39" s="397"/>
      <c r="BA39" s="397"/>
      <c r="BB39" s="397"/>
      <c r="BC39" s="397"/>
      <c r="BD39" s="397"/>
      <c r="BE39" s="397"/>
      <c r="BF39" s="397"/>
      <c r="BG39" s="397"/>
      <c r="BH39" s="397"/>
      <c r="BI39" s="397"/>
      <c r="BJ39" s="397"/>
      <c r="BK39" s="397"/>
      <c r="BL39" s="397"/>
      <c r="BM39" s="397"/>
      <c r="BN39" s="397"/>
      <c r="BO39" s="397"/>
      <c r="BP39" s="397"/>
      <c r="BQ39" s="397"/>
      <c r="BR39" s="397"/>
      <c r="BS39" s="397"/>
      <c r="BT39" s="397"/>
      <c r="BU39" s="397"/>
      <c r="BV39" s="397"/>
      <c r="BW39" s="397"/>
      <c r="BX39" s="397"/>
      <c r="BY39" s="397"/>
      <c r="BZ39" s="397"/>
      <c r="CA39" s="397"/>
      <c r="CB39" s="397"/>
      <c r="CC39" s="397"/>
      <c r="CD39" s="397"/>
      <c r="CE39" s="397"/>
      <c r="CF39" s="397"/>
      <c r="CG39" s="397"/>
      <c r="CH39" s="397"/>
      <c r="CI39" s="397"/>
      <c r="CJ39" s="397"/>
      <c r="CK39" s="397"/>
      <c r="CL39" s="397"/>
      <c r="CM39" s="397"/>
      <c r="CN39" s="397"/>
      <c r="CO39" s="397"/>
      <c r="CP39" s="397"/>
      <c r="CQ39" s="397"/>
      <c r="CR39" s="397"/>
      <c r="CS39" s="397"/>
      <c r="CT39" s="397"/>
      <c r="CU39" s="397"/>
      <c r="CV39" s="397"/>
      <c r="CW39" s="397"/>
      <c r="CX39" s="397"/>
      <c r="CY39" s="397"/>
      <c r="CZ39" s="397"/>
      <c r="DA39" s="397"/>
      <c r="DB39" s="397"/>
      <c r="DC39" s="397"/>
      <c r="DD39" s="397"/>
      <c r="DE39" s="397"/>
      <c r="DF39" s="397"/>
      <c r="DG39" s="397"/>
      <c r="DH39" s="397"/>
      <c r="DI39" s="397"/>
      <c r="DJ39" s="397"/>
      <c r="DK39" s="397"/>
      <c r="DL39" s="397"/>
      <c r="DM39" s="397"/>
      <c r="DN39" s="397"/>
      <c r="DO39" s="397"/>
      <c r="DP39" s="397"/>
      <c r="DQ39" s="397"/>
      <c r="DR39" s="397"/>
      <c r="DS39" s="397"/>
      <c r="DT39" s="397"/>
      <c r="DU39" s="397"/>
      <c r="DV39" s="397"/>
      <c r="DW39" s="397"/>
      <c r="DX39" s="397"/>
      <c r="DY39" s="397"/>
      <c r="DZ39" s="397"/>
      <c r="EA39" s="397"/>
      <c r="EB39" s="397"/>
      <c r="EC39" s="397"/>
      <c r="ED39" s="397"/>
      <c r="EE39" s="397"/>
      <c r="EF39" s="397"/>
      <c r="EG39" s="397"/>
      <c r="EH39" s="397"/>
      <c r="EI39" s="397"/>
      <c r="EJ39" s="397"/>
      <c r="EK39" s="397"/>
      <c r="EL39" s="397"/>
      <c r="EM39" s="397"/>
      <c r="EN39" s="397"/>
      <c r="EO39" s="397"/>
      <c r="EP39" s="397"/>
      <c r="EQ39" s="397"/>
      <c r="ER39" s="397"/>
      <c r="ES39" s="397"/>
      <c r="ET39" s="397"/>
      <c r="EU39" s="397"/>
      <c r="EV39" s="397"/>
      <c r="EW39" s="397"/>
      <c r="EX39" s="397"/>
      <c r="EY39" s="397"/>
      <c r="EZ39" s="397"/>
      <c r="FA39" s="397"/>
      <c r="FB39" s="397"/>
      <c r="FC39" s="397"/>
      <c r="FD39" s="397"/>
      <c r="FE39" s="397"/>
      <c r="FF39" s="397"/>
      <c r="FG39" s="397"/>
      <c r="FH39" s="397"/>
      <c r="FI39" s="397"/>
      <c r="FJ39" s="397"/>
      <c r="FK39" s="397"/>
      <c r="FL39" s="397"/>
      <c r="FM39" s="397"/>
      <c r="FN39" s="397"/>
      <c r="FO39" s="397"/>
      <c r="FP39" s="397"/>
      <c r="FQ39" s="397"/>
      <c r="FR39" s="397"/>
      <c r="FS39" s="397"/>
      <c r="FT39" s="397"/>
      <c r="FU39" s="397"/>
      <c r="FV39" s="397"/>
      <c r="FW39" s="397"/>
      <c r="FX39" s="397"/>
      <c r="FY39" s="397"/>
      <c r="FZ39" s="397"/>
      <c r="GA39" s="397"/>
      <c r="GB39" s="397"/>
      <c r="GC39" s="397"/>
      <c r="GD39" s="397"/>
      <c r="GE39" s="397"/>
      <c r="GF39" s="397"/>
      <c r="GG39" s="397"/>
      <c r="GH39" s="397"/>
      <c r="GI39" s="397"/>
      <c r="GJ39" s="397"/>
      <c r="GK39" s="397"/>
      <c r="GL39" s="397"/>
      <c r="GM39" s="397"/>
      <c r="GN39" s="397"/>
      <c r="GO39" s="397"/>
      <c r="GP39" s="397"/>
      <c r="GQ39" s="397"/>
      <c r="GR39" s="397"/>
      <c r="GS39" s="397"/>
      <c r="GT39" s="397"/>
      <c r="GU39" s="397"/>
      <c r="GV39" s="397"/>
      <c r="GW39" s="397"/>
      <c r="GX39" s="397"/>
      <c r="GY39" s="397"/>
      <c r="GZ39" s="397"/>
      <c r="HA39" s="397"/>
      <c r="HB39" s="397"/>
      <c r="HC39" s="397"/>
      <c r="HD39" s="397"/>
      <c r="HE39" s="397"/>
      <c r="HF39" s="397"/>
      <c r="HG39" s="397"/>
      <c r="HH39" s="397"/>
      <c r="HI39" s="397"/>
      <c r="HJ39" s="397"/>
      <c r="HK39" s="397"/>
      <c r="HL39" s="397"/>
      <c r="HM39" s="397"/>
      <c r="HN39" s="397"/>
      <c r="HO39" s="397"/>
      <c r="HP39" s="397"/>
      <c r="HQ39" s="397"/>
      <c r="HR39" s="397"/>
      <c r="HS39" s="397"/>
      <c r="HT39" s="397"/>
      <c r="HU39" s="397"/>
      <c r="HV39" s="397"/>
      <c r="HW39" s="397"/>
      <c r="HX39" s="397"/>
      <c r="HY39" s="397"/>
      <c r="HZ39" s="397"/>
      <c r="IA39" s="397"/>
      <c r="IB39" s="397"/>
      <c r="IC39" s="397"/>
      <c r="ID39" s="397"/>
      <c r="IE39" s="397"/>
      <c r="IF39" s="397"/>
      <c r="IG39" s="397"/>
      <c r="IH39" s="397"/>
      <c r="II39" s="397"/>
      <c r="IJ39" s="397"/>
      <c r="IK39" s="397"/>
      <c r="IL39" s="397"/>
      <c r="IM39" s="397"/>
      <c r="IN39" s="397"/>
      <c r="IO39" s="397"/>
      <c r="IP39" s="397"/>
      <c r="IQ39" s="397"/>
      <c r="IR39" s="397"/>
      <c r="IS39" s="397"/>
      <c r="IT39" s="397"/>
      <c r="IU39" s="397"/>
      <c r="IV39" s="397"/>
    </row>
    <row r="40" spans="1:256" ht="25.2" customHeight="1" x14ac:dyDescent="0.25">
      <c r="A40" s="629" t="s">
        <v>196</v>
      </c>
      <c r="B40" s="642">
        <v>5000</v>
      </c>
      <c r="C40" s="395"/>
      <c r="D40" s="396"/>
      <c r="E40" s="396"/>
      <c r="F40" s="397"/>
      <c r="G40" s="397"/>
      <c r="H40" s="397"/>
      <c r="I40" s="397"/>
      <c r="J40" s="397"/>
      <c r="K40" s="397"/>
      <c r="L40" s="397"/>
      <c r="M40" s="397"/>
      <c r="N40" s="397"/>
      <c r="O40" s="397"/>
      <c r="P40" s="397"/>
      <c r="Q40" s="397"/>
      <c r="R40" s="397"/>
      <c r="S40" s="397"/>
      <c r="T40" s="397"/>
      <c r="U40" s="397"/>
      <c r="V40" s="397"/>
      <c r="W40" s="397"/>
      <c r="X40" s="397"/>
      <c r="Y40" s="397"/>
      <c r="Z40" s="397"/>
      <c r="AA40" s="397"/>
      <c r="AB40" s="397"/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  <c r="AT40" s="397"/>
      <c r="AU40" s="397"/>
      <c r="AV40" s="397"/>
      <c r="AW40" s="397"/>
      <c r="AX40" s="397"/>
      <c r="AY40" s="397"/>
      <c r="AZ40" s="397"/>
      <c r="BA40" s="397"/>
      <c r="BB40" s="397"/>
      <c r="BC40" s="397"/>
      <c r="BD40" s="397"/>
      <c r="BE40" s="397"/>
      <c r="BF40" s="397"/>
      <c r="BG40" s="397"/>
      <c r="BH40" s="397"/>
      <c r="BI40" s="397"/>
      <c r="BJ40" s="397"/>
      <c r="BK40" s="397"/>
      <c r="BL40" s="397"/>
      <c r="BM40" s="397"/>
      <c r="BN40" s="397"/>
      <c r="BO40" s="397"/>
      <c r="BP40" s="397"/>
      <c r="BQ40" s="397"/>
      <c r="BR40" s="397"/>
      <c r="BS40" s="397"/>
      <c r="BT40" s="397"/>
      <c r="BU40" s="397"/>
      <c r="BV40" s="397"/>
      <c r="BW40" s="397"/>
      <c r="BX40" s="397"/>
      <c r="BY40" s="397"/>
      <c r="BZ40" s="397"/>
      <c r="CA40" s="397"/>
      <c r="CB40" s="397"/>
      <c r="CC40" s="397"/>
      <c r="CD40" s="397"/>
      <c r="CE40" s="397"/>
      <c r="CF40" s="397"/>
      <c r="CG40" s="397"/>
      <c r="CH40" s="397"/>
      <c r="CI40" s="397"/>
      <c r="CJ40" s="397"/>
      <c r="CK40" s="397"/>
      <c r="CL40" s="397"/>
      <c r="CM40" s="397"/>
      <c r="CN40" s="397"/>
      <c r="CO40" s="397"/>
      <c r="CP40" s="397"/>
      <c r="CQ40" s="397"/>
      <c r="CR40" s="397"/>
      <c r="CS40" s="397"/>
      <c r="CT40" s="397"/>
      <c r="CU40" s="397"/>
      <c r="CV40" s="397"/>
      <c r="CW40" s="397"/>
      <c r="CX40" s="397"/>
      <c r="CY40" s="397"/>
      <c r="CZ40" s="397"/>
      <c r="DA40" s="397"/>
      <c r="DB40" s="397"/>
      <c r="DC40" s="397"/>
      <c r="DD40" s="397"/>
      <c r="DE40" s="397"/>
      <c r="DF40" s="397"/>
      <c r="DG40" s="397"/>
      <c r="DH40" s="397"/>
      <c r="DI40" s="397"/>
      <c r="DJ40" s="397"/>
      <c r="DK40" s="397"/>
      <c r="DL40" s="397"/>
      <c r="DM40" s="397"/>
      <c r="DN40" s="397"/>
      <c r="DO40" s="397"/>
      <c r="DP40" s="397"/>
      <c r="DQ40" s="397"/>
      <c r="DR40" s="397"/>
      <c r="DS40" s="397"/>
      <c r="DT40" s="397"/>
      <c r="DU40" s="397"/>
      <c r="DV40" s="397"/>
      <c r="DW40" s="397"/>
      <c r="DX40" s="397"/>
      <c r="DY40" s="397"/>
      <c r="DZ40" s="397"/>
      <c r="EA40" s="397"/>
      <c r="EB40" s="397"/>
      <c r="EC40" s="397"/>
      <c r="ED40" s="397"/>
      <c r="EE40" s="397"/>
      <c r="EF40" s="397"/>
      <c r="EG40" s="397"/>
      <c r="EH40" s="397"/>
      <c r="EI40" s="397"/>
      <c r="EJ40" s="397"/>
      <c r="EK40" s="397"/>
      <c r="EL40" s="397"/>
      <c r="EM40" s="397"/>
      <c r="EN40" s="397"/>
      <c r="EO40" s="397"/>
      <c r="EP40" s="397"/>
      <c r="EQ40" s="397"/>
      <c r="ER40" s="397"/>
      <c r="ES40" s="397"/>
      <c r="ET40" s="397"/>
      <c r="EU40" s="397"/>
      <c r="EV40" s="397"/>
      <c r="EW40" s="397"/>
      <c r="EX40" s="397"/>
      <c r="EY40" s="397"/>
      <c r="EZ40" s="397"/>
      <c r="FA40" s="397"/>
      <c r="FB40" s="397"/>
      <c r="FC40" s="397"/>
      <c r="FD40" s="397"/>
      <c r="FE40" s="397"/>
      <c r="FF40" s="397"/>
      <c r="FG40" s="397"/>
      <c r="FH40" s="397"/>
      <c r="FI40" s="397"/>
      <c r="FJ40" s="397"/>
      <c r="FK40" s="397"/>
      <c r="FL40" s="397"/>
      <c r="FM40" s="397"/>
      <c r="FN40" s="397"/>
      <c r="FO40" s="397"/>
      <c r="FP40" s="397"/>
      <c r="FQ40" s="397"/>
      <c r="FR40" s="397"/>
      <c r="FS40" s="397"/>
      <c r="FT40" s="397"/>
      <c r="FU40" s="397"/>
      <c r="FV40" s="397"/>
      <c r="FW40" s="397"/>
      <c r="FX40" s="397"/>
      <c r="FY40" s="397"/>
      <c r="FZ40" s="397"/>
      <c r="GA40" s="397"/>
      <c r="GB40" s="397"/>
      <c r="GC40" s="397"/>
      <c r="GD40" s="397"/>
      <c r="GE40" s="397"/>
      <c r="GF40" s="397"/>
      <c r="GG40" s="397"/>
      <c r="GH40" s="397"/>
      <c r="GI40" s="397"/>
      <c r="GJ40" s="397"/>
      <c r="GK40" s="397"/>
      <c r="GL40" s="397"/>
      <c r="GM40" s="397"/>
      <c r="GN40" s="397"/>
      <c r="GO40" s="397"/>
      <c r="GP40" s="397"/>
      <c r="GQ40" s="397"/>
      <c r="GR40" s="397"/>
      <c r="GS40" s="397"/>
      <c r="GT40" s="397"/>
      <c r="GU40" s="397"/>
      <c r="GV40" s="397"/>
      <c r="GW40" s="397"/>
      <c r="GX40" s="397"/>
      <c r="GY40" s="397"/>
      <c r="GZ40" s="397"/>
      <c r="HA40" s="397"/>
      <c r="HB40" s="397"/>
      <c r="HC40" s="397"/>
      <c r="HD40" s="397"/>
      <c r="HE40" s="397"/>
      <c r="HF40" s="397"/>
      <c r="HG40" s="397"/>
      <c r="HH40" s="397"/>
      <c r="HI40" s="397"/>
      <c r="HJ40" s="397"/>
      <c r="HK40" s="397"/>
      <c r="HL40" s="397"/>
      <c r="HM40" s="397"/>
      <c r="HN40" s="397"/>
      <c r="HO40" s="397"/>
      <c r="HP40" s="397"/>
      <c r="HQ40" s="397"/>
      <c r="HR40" s="397"/>
      <c r="HS40" s="397"/>
      <c r="HT40" s="397"/>
      <c r="HU40" s="397"/>
      <c r="HV40" s="397"/>
      <c r="HW40" s="397"/>
      <c r="HX40" s="397"/>
      <c r="HY40" s="397"/>
      <c r="HZ40" s="397"/>
      <c r="IA40" s="397"/>
      <c r="IB40" s="397"/>
      <c r="IC40" s="397"/>
      <c r="ID40" s="397"/>
      <c r="IE40" s="397"/>
      <c r="IF40" s="397"/>
      <c r="IG40" s="397"/>
      <c r="IH40" s="397"/>
      <c r="II40" s="397"/>
      <c r="IJ40" s="397"/>
      <c r="IK40" s="397"/>
      <c r="IL40" s="397"/>
      <c r="IM40" s="397"/>
      <c r="IN40" s="397"/>
      <c r="IO40" s="397"/>
      <c r="IP40" s="397"/>
      <c r="IQ40" s="397"/>
      <c r="IR40" s="397"/>
      <c r="IS40" s="397"/>
      <c r="IT40" s="397"/>
      <c r="IU40" s="397"/>
      <c r="IV40" s="397"/>
    </row>
    <row r="41" spans="1:256" ht="25.2" customHeight="1" x14ac:dyDescent="0.25">
      <c r="A41" s="629" t="s">
        <v>622</v>
      </c>
      <c r="B41" s="642">
        <v>474456.83</v>
      </c>
      <c r="C41" s="395"/>
      <c r="D41" s="396"/>
      <c r="E41" s="396"/>
      <c r="F41" s="397"/>
      <c r="G41" s="397"/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  <c r="AT41" s="397"/>
      <c r="AU41" s="397"/>
      <c r="AV41" s="397"/>
      <c r="AW41" s="397"/>
      <c r="AX41" s="397"/>
      <c r="AY41" s="397"/>
      <c r="AZ41" s="397"/>
      <c r="BA41" s="397"/>
      <c r="BB41" s="397"/>
      <c r="BC41" s="397"/>
      <c r="BD41" s="397"/>
      <c r="BE41" s="397"/>
      <c r="BF41" s="397"/>
      <c r="BG41" s="397"/>
      <c r="BH41" s="397"/>
      <c r="BI41" s="397"/>
      <c r="BJ41" s="397"/>
      <c r="BK41" s="397"/>
      <c r="BL41" s="397"/>
      <c r="BM41" s="397"/>
      <c r="BN41" s="397"/>
      <c r="BO41" s="397"/>
      <c r="BP41" s="397"/>
      <c r="BQ41" s="397"/>
      <c r="BR41" s="397"/>
      <c r="BS41" s="397"/>
      <c r="BT41" s="397"/>
      <c r="BU41" s="397"/>
      <c r="BV41" s="397"/>
      <c r="BW41" s="397"/>
      <c r="BX41" s="397"/>
      <c r="BY41" s="397"/>
      <c r="BZ41" s="397"/>
      <c r="CA41" s="397"/>
      <c r="CB41" s="397"/>
      <c r="CC41" s="397"/>
      <c r="CD41" s="397"/>
      <c r="CE41" s="397"/>
      <c r="CF41" s="397"/>
      <c r="CG41" s="397"/>
      <c r="CH41" s="397"/>
      <c r="CI41" s="397"/>
      <c r="CJ41" s="397"/>
      <c r="CK41" s="397"/>
      <c r="CL41" s="397"/>
      <c r="CM41" s="397"/>
      <c r="CN41" s="397"/>
      <c r="CO41" s="397"/>
      <c r="CP41" s="397"/>
      <c r="CQ41" s="397"/>
      <c r="CR41" s="397"/>
      <c r="CS41" s="397"/>
      <c r="CT41" s="397"/>
      <c r="CU41" s="397"/>
      <c r="CV41" s="397"/>
      <c r="CW41" s="397"/>
      <c r="CX41" s="397"/>
      <c r="CY41" s="397"/>
      <c r="CZ41" s="397"/>
      <c r="DA41" s="397"/>
      <c r="DB41" s="397"/>
      <c r="DC41" s="397"/>
      <c r="DD41" s="397"/>
      <c r="DE41" s="397"/>
      <c r="DF41" s="397"/>
      <c r="DG41" s="397"/>
      <c r="DH41" s="397"/>
      <c r="DI41" s="397"/>
      <c r="DJ41" s="397"/>
      <c r="DK41" s="397"/>
      <c r="DL41" s="397"/>
      <c r="DM41" s="397"/>
      <c r="DN41" s="397"/>
      <c r="DO41" s="397"/>
      <c r="DP41" s="397"/>
      <c r="DQ41" s="397"/>
      <c r="DR41" s="397"/>
      <c r="DS41" s="397"/>
      <c r="DT41" s="397"/>
      <c r="DU41" s="397"/>
      <c r="DV41" s="397"/>
      <c r="DW41" s="397"/>
      <c r="DX41" s="397"/>
      <c r="DY41" s="397"/>
      <c r="DZ41" s="397"/>
      <c r="EA41" s="397"/>
      <c r="EB41" s="397"/>
      <c r="EC41" s="397"/>
      <c r="ED41" s="397"/>
      <c r="EE41" s="397"/>
      <c r="EF41" s="397"/>
      <c r="EG41" s="397"/>
      <c r="EH41" s="397"/>
      <c r="EI41" s="397"/>
      <c r="EJ41" s="397"/>
      <c r="EK41" s="397"/>
      <c r="EL41" s="397"/>
      <c r="EM41" s="397"/>
      <c r="EN41" s="397"/>
      <c r="EO41" s="397"/>
      <c r="EP41" s="397"/>
      <c r="EQ41" s="397"/>
      <c r="ER41" s="397"/>
      <c r="ES41" s="397"/>
      <c r="ET41" s="397"/>
      <c r="EU41" s="397"/>
      <c r="EV41" s="397"/>
      <c r="EW41" s="397"/>
      <c r="EX41" s="397"/>
      <c r="EY41" s="397"/>
      <c r="EZ41" s="397"/>
      <c r="FA41" s="397"/>
      <c r="FB41" s="397"/>
      <c r="FC41" s="397"/>
      <c r="FD41" s="397"/>
      <c r="FE41" s="397"/>
      <c r="FF41" s="397"/>
      <c r="FG41" s="397"/>
      <c r="FH41" s="397"/>
      <c r="FI41" s="397"/>
      <c r="FJ41" s="397"/>
      <c r="FK41" s="397"/>
      <c r="FL41" s="397"/>
      <c r="FM41" s="397"/>
      <c r="FN41" s="397"/>
      <c r="FO41" s="397"/>
      <c r="FP41" s="397"/>
      <c r="FQ41" s="397"/>
      <c r="FR41" s="397"/>
      <c r="FS41" s="397"/>
      <c r="FT41" s="397"/>
      <c r="FU41" s="397"/>
      <c r="FV41" s="397"/>
      <c r="FW41" s="397"/>
      <c r="FX41" s="397"/>
      <c r="FY41" s="397"/>
      <c r="FZ41" s="397"/>
      <c r="GA41" s="397"/>
      <c r="GB41" s="397"/>
      <c r="GC41" s="397"/>
      <c r="GD41" s="397"/>
      <c r="GE41" s="397"/>
      <c r="GF41" s="397"/>
      <c r="GG41" s="397"/>
      <c r="GH41" s="397"/>
      <c r="GI41" s="397"/>
      <c r="GJ41" s="397"/>
      <c r="GK41" s="397"/>
      <c r="GL41" s="397"/>
      <c r="GM41" s="397"/>
      <c r="GN41" s="397"/>
      <c r="GO41" s="397"/>
      <c r="GP41" s="397"/>
      <c r="GQ41" s="397"/>
      <c r="GR41" s="397"/>
      <c r="GS41" s="397"/>
      <c r="GT41" s="397"/>
      <c r="GU41" s="397"/>
      <c r="GV41" s="397"/>
      <c r="GW41" s="397"/>
      <c r="GX41" s="397"/>
      <c r="GY41" s="397"/>
      <c r="GZ41" s="397"/>
      <c r="HA41" s="397"/>
      <c r="HB41" s="397"/>
      <c r="HC41" s="397"/>
      <c r="HD41" s="397"/>
      <c r="HE41" s="397"/>
      <c r="HF41" s="397"/>
      <c r="HG41" s="397"/>
      <c r="HH41" s="397"/>
      <c r="HI41" s="397"/>
      <c r="HJ41" s="397"/>
      <c r="HK41" s="397"/>
      <c r="HL41" s="397"/>
      <c r="HM41" s="397"/>
      <c r="HN41" s="397"/>
      <c r="HO41" s="397"/>
      <c r="HP41" s="397"/>
      <c r="HQ41" s="397"/>
      <c r="HR41" s="397"/>
      <c r="HS41" s="397"/>
      <c r="HT41" s="397"/>
      <c r="HU41" s="397"/>
      <c r="HV41" s="397"/>
      <c r="HW41" s="397"/>
      <c r="HX41" s="397"/>
      <c r="HY41" s="397"/>
      <c r="HZ41" s="397"/>
      <c r="IA41" s="397"/>
      <c r="IB41" s="397"/>
      <c r="IC41" s="397"/>
      <c r="ID41" s="397"/>
      <c r="IE41" s="397"/>
      <c r="IF41" s="397"/>
      <c r="IG41" s="397"/>
      <c r="IH41" s="397"/>
      <c r="II41" s="397"/>
      <c r="IJ41" s="397"/>
      <c r="IK41" s="397"/>
      <c r="IL41" s="397"/>
      <c r="IM41" s="397"/>
      <c r="IN41" s="397"/>
      <c r="IO41" s="397"/>
      <c r="IP41" s="397"/>
      <c r="IQ41" s="397"/>
      <c r="IR41" s="397"/>
      <c r="IS41" s="397"/>
      <c r="IT41" s="397"/>
      <c r="IU41" s="397"/>
      <c r="IV41" s="397"/>
    </row>
    <row r="42" spans="1:256" ht="25.2" customHeight="1" x14ac:dyDescent="0.25">
      <c r="A42" s="629" t="s">
        <v>197</v>
      </c>
      <c r="B42" s="642">
        <v>10864</v>
      </c>
      <c r="C42" s="395"/>
      <c r="D42" s="396"/>
      <c r="E42" s="396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  <c r="AT42" s="397"/>
      <c r="AU42" s="397"/>
      <c r="AV42" s="397"/>
      <c r="AW42" s="397"/>
      <c r="AX42" s="397"/>
      <c r="AY42" s="397"/>
      <c r="AZ42" s="397"/>
      <c r="BA42" s="397"/>
      <c r="BB42" s="397"/>
      <c r="BC42" s="397"/>
      <c r="BD42" s="397"/>
      <c r="BE42" s="397"/>
      <c r="BF42" s="397"/>
      <c r="BG42" s="397"/>
      <c r="BH42" s="397"/>
      <c r="BI42" s="397"/>
      <c r="BJ42" s="397"/>
      <c r="BK42" s="397"/>
      <c r="BL42" s="397"/>
      <c r="BM42" s="397"/>
      <c r="BN42" s="397"/>
      <c r="BO42" s="397"/>
      <c r="BP42" s="397"/>
      <c r="BQ42" s="397"/>
      <c r="BR42" s="397"/>
      <c r="BS42" s="397"/>
      <c r="BT42" s="397"/>
      <c r="BU42" s="397"/>
      <c r="BV42" s="397"/>
      <c r="BW42" s="397"/>
      <c r="BX42" s="397"/>
      <c r="BY42" s="397"/>
      <c r="BZ42" s="397"/>
      <c r="CA42" s="397"/>
      <c r="CB42" s="397"/>
      <c r="CC42" s="397"/>
      <c r="CD42" s="397"/>
      <c r="CE42" s="397"/>
      <c r="CF42" s="397"/>
      <c r="CG42" s="397"/>
      <c r="CH42" s="397"/>
      <c r="CI42" s="397"/>
      <c r="CJ42" s="397"/>
      <c r="CK42" s="397"/>
      <c r="CL42" s="397"/>
      <c r="CM42" s="397"/>
      <c r="CN42" s="397"/>
      <c r="CO42" s="397"/>
      <c r="CP42" s="397"/>
      <c r="CQ42" s="397"/>
      <c r="CR42" s="397"/>
      <c r="CS42" s="397"/>
      <c r="CT42" s="397"/>
      <c r="CU42" s="397"/>
      <c r="CV42" s="397"/>
      <c r="CW42" s="397"/>
      <c r="CX42" s="397"/>
      <c r="CY42" s="397"/>
      <c r="CZ42" s="397"/>
      <c r="DA42" s="397"/>
      <c r="DB42" s="397"/>
      <c r="DC42" s="397"/>
      <c r="DD42" s="397"/>
      <c r="DE42" s="397"/>
      <c r="DF42" s="397"/>
      <c r="DG42" s="397"/>
      <c r="DH42" s="397"/>
      <c r="DI42" s="397"/>
      <c r="DJ42" s="397"/>
      <c r="DK42" s="397"/>
      <c r="DL42" s="397"/>
      <c r="DM42" s="397"/>
      <c r="DN42" s="397"/>
      <c r="DO42" s="397"/>
      <c r="DP42" s="397"/>
      <c r="DQ42" s="397"/>
      <c r="DR42" s="397"/>
      <c r="DS42" s="397"/>
      <c r="DT42" s="397"/>
      <c r="DU42" s="397"/>
      <c r="DV42" s="397"/>
      <c r="DW42" s="397"/>
      <c r="DX42" s="397"/>
      <c r="DY42" s="397"/>
      <c r="DZ42" s="397"/>
      <c r="EA42" s="397"/>
      <c r="EB42" s="397"/>
      <c r="EC42" s="397"/>
      <c r="ED42" s="397"/>
      <c r="EE42" s="397"/>
      <c r="EF42" s="397"/>
      <c r="EG42" s="397"/>
      <c r="EH42" s="397"/>
      <c r="EI42" s="397"/>
      <c r="EJ42" s="397"/>
      <c r="EK42" s="397"/>
      <c r="EL42" s="397"/>
      <c r="EM42" s="397"/>
      <c r="EN42" s="397"/>
      <c r="EO42" s="397"/>
      <c r="EP42" s="397"/>
      <c r="EQ42" s="397"/>
      <c r="ER42" s="397"/>
      <c r="ES42" s="397"/>
      <c r="ET42" s="397"/>
      <c r="EU42" s="397"/>
      <c r="EV42" s="397"/>
      <c r="EW42" s="397"/>
      <c r="EX42" s="397"/>
      <c r="EY42" s="397"/>
      <c r="EZ42" s="397"/>
      <c r="FA42" s="397"/>
      <c r="FB42" s="397"/>
      <c r="FC42" s="397"/>
      <c r="FD42" s="397"/>
      <c r="FE42" s="397"/>
      <c r="FF42" s="397"/>
      <c r="FG42" s="397"/>
      <c r="FH42" s="397"/>
      <c r="FI42" s="397"/>
      <c r="FJ42" s="397"/>
      <c r="FK42" s="397"/>
      <c r="FL42" s="397"/>
      <c r="FM42" s="397"/>
      <c r="FN42" s="397"/>
      <c r="FO42" s="397"/>
      <c r="FP42" s="397"/>
      <c r="FQ42" s="397"/>
      <c r="FR42" s="397"/>
      <c r="FS42" s="397"/>
      <c r="FT42" s="397"/>
      <c r="FU42" s="397"/>
      <c r="FV42" s="397"/>
      <c r="FW42" s="397"/>
      <c r="FX42" s="397"/>
      <c r="FY42" s="397"/>
      <c r="FZ42" s="397"/>
      <c r="GA42" s="397"/>
      <c r="GB42" s="397"/>
      <c r="GC42" s="397"/>
      <c r="GD42" s="397"/>
      <c r="GE42" s="397"/>
      <c r="GF42" s="397"/>
      <c r="GG42" s="397"/>
      <c r="GH42" s="397"/>
      <c r="GI42" s="397"/>
      <c r="GJ42" s="397"/>
      <c r="GK42" s="397"/>
      <c r="GL42" s="397"/>
      <c r="GM42" s="397"/>
      <c r="GN42" s="397"/>
      <c r="GO42" s="397"/>
      <c r="GP42" s="397"/>
      <c r="GQ42" s="397"/>
      <c r="GR42" s="397"/>
      <c r="GS42" s="397"/>
      <c r="GT42" s="397"/>
      <c r="GU42" s="397"/>
      <c r="GV42" s="397"/>
      <c r="GW42" s="397"/>
      <c r="GX42" s="397"/>
      <c r="GY42" s="397"/>
      <c r="GZ42" s="397"/>
      <c r="HA42" s="397"/>
      <c r="HB42" s="397"/>
      <c r="HC42" s="397"/>
      <c r="HD42" s="397"/>
      <c r="HE42" s="397"/>
      <c r="HF42" s="397"/>
      <c r="HG42" s="397"/>
      <c r="HH42" s="397"/>
      <c r="HI42" s="397"/>
      <c r="HJ42" s="397"/>
      <c r="HK42" s="397"/>
      <c r="HL42" s="397"/>
      <c r="HM42" s="397"/>
      <c r="HN42" s="397"/>
      <c r="HO42" s="397"/>
      <c r="HP42" s="397"/>
      <c r="HQ42" s="397"/>
      <c r="HR42" s="397"/>
      <c r="HS42" s="397"/>
      <c r="HT42" s="397"/>
      <c r="HU42" s="397"/>
      <c r="HV42" s="397"/>
      <c r="HW42" s="397"/>
      <c r="HX42" s="397"/>
      <c r="HY42" s="397"/>
      <c r="HZ42" s="397"/>
      <c r="IA42" s="397"/>
      <c r="IB42" s="397"/>
      <c r="IC42" s="397"/>
      <c r="ID42" s="397"/>
      <c r="IE42" s="397"/>
      <c r="IF42" s="397"/>
      <c r="IG42" s="397"/>
      <c r="IH42" s="397"/>
      <c r="II42" s="397"/>
      <c r="IJ42" s="397"/>
      <c r="IK42" s="397"/>
      <c r="IL42" s="397"/>
      <c r="IM42" s="397"/>
      <c r="IN42" s="397"/>
      <c r="IO42" s="397"/>
      <c r="IP42" s="397"/>
      <c r="IQ42" s="397"/>
      <c r="IR42" s="397"/>
      <c r="IS42" s="397"/>
      <c r="IT42" s="397"/>
      <c r="IU42" s="397"/>
      <c r="IV42" s="397"/>
    </row>
    <row r="43" spans="1:256" ht="25.2" customHeight="1" x14ac:dyDescent="0.25">
      <c r="A43" s="642" t="s">
        <v>198</v>
      </c>
      <c r="B43" s="642">
        <v>86196.44</v>
      </c>
      <c r="C43" s="391"/>
      <c r="D43" s="392"/>
      <c r="E43" s="392"/>
      <c r="F43" s="393"/>
      <c r="G43" s="393"/>
      <c r="H43" s="393"/>
      <c r="I43" s="393"/>
      <c r="J43" s="393"/>
      <c r="K43" s="393"/>
      <c r="L43" s="393"/>
      <c r="M43" s="393"/>
      <c r="N43" s="393"/>
      <c r="O43" s="393"/>
      <c r="P43" s="393"/>
      <c r="Q43" s="393"/>
      <c r="R43" s="393"/>
      <c r="S43" s="393"/>
      <c r="T43" s="393"/>
      <c r="U43" s="393"/>
      <c r="V43" s="393"/>
      <c r="W43" s="393"/>
      <c r="X43" s="393"/>
      <c r="Y43" s="393"/>
      <c r="Z43" s="393"/>
      <c r="AA43" s="393"/>
      <c r="AB43" s="393"/>
      <c r="AC43" s="393"/>
      <c r="AD43" s="393"/>
      <c r="AE43" s="393"/>
      <c r="AF43" s="393"/>
      <c r="AG43" s="393"/>
      <c r="AH43" s="393"/>
      <c r="AI43" s="393"/>
      <c r="AJ43" s="393"/>
      <c r="AK43" s="393"/>
      <c r="AL43" s="393"/>
      <c r="AM43" s="393"/>
      <c r="AN43" s="393"/>
      <c r="AO43" s="393"/>
      <c r="AP43" s="393"/>
      <c r="AQ43" s="393"/>
      <c r="AR43" s="393"/>
      <c r="AS43" s="393"/>
      <c r="AT43" s="393"/>
      <c r="AU43" s="393"/>
      <c r="AV43" s="393"/>
      <c r="AW43" s="393"/>
      <c r="AX43" s="393"/>
      <c r="AY43" s="393"/>
      <c r="AZ43" s="393"/>
      <c r="BA43" s="393"/>
      <c r="BB43" s="393"/>
      <c r="BC43" s="393"/>
      <c r="BD43" s="393"/>
      <c r="BE43" s="393"/>
      <c r="BF43" s="393"/>
      <c r="BG43" s="393"/>
      <c r="BH43" s="393"/>
      <c r="BI43" s="393"/>
      <c r="BJ43" s="393"/>
      <c r="BK43" s="393"/>
      <c r="BL43" s="393"/>
      <c r="BM43" s="393"/>
      <c r="BN43" s="393"/>
      <c r="BO43" s="393"/>
      <c r="BP43" s="393"/>
      <c r="BQ43" s="393"/>
      <c r="BR43" s="393"/>
      <c r="BS43" s="393"/>
      <c r="BT43" s="393"/>
      <c r="BU43" s="393"/>
      <c r="BV43" s="393"/>
      <c r="BW43" s="393"/>
      <c r="BX43" s="393"/>
      <c r="BY43" s="393"/>
      <c r="BZ43" s="393"/>
      <c r="CA43" s="393"/>
      <c r="CB43" s="393"/>
      <c r="CC43" s="393"/>
      <c r="CD43" s="393"/>
      <c r="CE43" s="393"/>
      <c r="CF43" s="393"/>
      <c r="CG43" s="393"/>
      <c r="CH43" s="393"/>
      <c r="CI43" s="393"/>
      <c r="CJ43" s="393"/>
      <c r="CK43" s="393"/>
      <c r="CL43" s="393"/>
      <c r="CM43" s="393"/>
      <c r="CN43" s="393"/>
      <c r="CO43" s="393"/>
      <c r="CP43" s="393"/>
      <c r="CQ43" s="393"/>
      <c r="CR43" s="393"/>
      <c r="CS43" s="393"/>
      <c r="CT43" s="393"/>
      <c r="CU43" s="393"/>
      <c r="CV43" s="393"/>
      <c r="CW43" s="393"/>
      <c r="CX43" s="393"/>
      <c r="CY43" s="393"/>
      <c r="CZ43" s="393"/>
      <c r="DA43" s="393"/>
      <c r="DB43" s="393"/>
      <c r="DC43" s="393"/>
      <c r="DD43" s="393"/>
      <c r="DE43" s="393"/>
      <c r="DF43" s="393"/>
      <c r="DG43" s="393"/>
      <c r="DH43" s="393"/>
      <c r="DI43" s="393"/>
      <c r="DJ43" s="393"/>
      <c r="DK43" s="393"/>
      <c r="DL43" s="393"/>
      <c r="DM43" s="393"/>
      <c r="DN43" s="393"/>
      <c r="DO43" s="393"/>
      <c r="DP43" s="393"/>
      <c r="DQ43" s="393"/>
      <c r="DR43" s="393"/>
      <c r="DS43" s="393"/>
      <c r="DT43" s="393"/>
      <c r="DU43" s="393"/>
      <c r="DV43" s="393"/>
      <c r="DW43" s="393"/>
      <c r="DX43" s="393"/>
      <c r="DY43" s="393"/>
      <c r="DZ43" s="393"/>
      <c r="EA43" s="393"/>
      <c r="EB43" s="393"/>
      <c r="EC43" s="393"/>
      <c r="ED43" s="393"/>
      <c r="EE43" s="393"/>
      <c r="EF43" s="393"/>
      <c r="EG43" s="393"/>
      <c r="EH43" s="393"/>
      <c r="EI43" s="393"/>
      <c r="EJ43" s="393"/>
      <c r="EK43" s="393"/>
      <c r="EL43" s="393"/>
      <c r="EM43" s="393"/>
      <c r="EN43" s="393"/>
      <c r="EO43" s="393"/>
      <c r="EP43" s="393"/>
      <c r="EQ43" s="393"/>
      <c r="ER43" s="393"/>
      <c r="ES43" s="393"/>
      <c r="ET43" s="393"/>
      <c r="EU43" s="393"/>
      <c r="EV43" s="393"/>
      <c r="EW43" s="393"/>
      <c r="EX43" s="393"/>
      <c r="EY43" s="393"/>
      <c r="EZ43" s="393"/>
      <c r="FA43" s="393"/>
      <c r="FB43" s="393"/>
      <c r="FC43" s="393"/>
      <c r="FD43" s="393"/>
      <c r="FE43" s="393"/>
      <c r="FF43" s="393"/>
      <c r="FG43" s="393"/>
      <c r="FH43" s="393"/>
      <c r="FI43" s="393"/>
      <c r="FJ43" s="393"/>
      <c r="FK43" s="393"/>
      <c r="FL43" s="393"/>
      <c r="FM43" s="393"/>
      <c r="FN43" s="393"/>
      <c r="FO43" s="393"/>
      <c r="FP43" s="393"/>
      <c r="FQ43" s="393"/>
      <c r="FR43" s="393"/>
      <c r="FS43" s="393"/>
      <c r="FT43" s="393"/>
      <c r="FU43" s="393"/>
      <c r="FV43" s="393"/>
      <c r="FW43" s="393"/>
      <c r="FX43" s="393"/>
      <c r="FY43" s="393"/>
      <c r="FZ43" s="393"/>
      <c r="GA43" s="393"/>
      <c r="GB43" s="393"/>
      <c r="GC43" s="393"/>
      <c r="GD43" s="393"/>
      <c r="GE43" s="393"/>
      <c r="GF43" s="393"/>
      <c r="GG43" s="393"/>
      <c r="GH43" s="393"/>
      <c r="GI43" s="393"/>
      <c r="GJ43" s="393"/>
      <c r="GK43" s="393"/>
      <c r="GL43" s="393"/>
      <c r="GM43" s="393"/>
      <c r="GN43" s="393"/>
      <c r="GO43" s="393"/>
      <c r="GP43" s="393"/>
      <c r="GQ43" s="393"/>
      <c r="GR43" s="393"/>
      <c r="GS43" s="393"/>
      <c r="GT43" s="393"/>
      <c r="GU43" s="393"/>
      <c r="GV43" s="393"/>
      <c r="GW43" s="393"/>
      <c r="GX43" s="393"/>
      <c r="GY43" s="393"/>
      <c r="GZ43" s="393"/>
      <c r="HA43" s="393"/>
      <c r="HB43" s="393"/>
      <c r="HC43" s="393"/>
      <c r="HD43" s="393"/>
      <c r="HE43" s="393"/>
      <c r="HF43" s="393"/>
      <c r="HG43" s="393"/>
      <c r="HH43" s="393"/>
      <c r="HI43" s="393"/>
      <c r="HJ43" s="393"/>
      <c r="HK43" s="393"/>
      <c r="HL43" s="393"/>
      <c r="HM43" s="393"/>
      <c r="HN43" s="393"/>
      <c r="HO43" s="393"/>
      <c r="HP43" s="393"/>
      <c r="HQ43" s="393"/>
      <c r="HR43" s="393"/>
      <c r="HS43" s="393"/>
      <c r="HT43" s="393"/>
      <c r="HU43" s="393"/>
      <c r="HV43" s="393"/>
      <c r="HW43" s="393"/>
      <c r="HX43" s="393"/>
      <c r="HY43" s="393"/>
      <c r="HZ43" s="393"/>
      <c r="IA43" s="393"/>
      <c r="IB43" s="393"/>
      <c r="IC43" s="393"/>
      <c r="ID43" s="393"/>
      <c r="IE43" s="393"/>
      <c r="IF43" s="393"/>
      <c r="IG43" s="393"/>
      <c r="IH43" s="393"/>
      <c r="II43" s="393"/>
      <c r="IJ43" s="393"/>
      <c r="IK43" s="393"/>
      <c r="IL43" s="393"/>
      <c r="IM43" s="393"/>
      <c r="IN43" s="393"/>
      <c r="IO43" s="393"/>
      <c r="IP43" s="393"/>
      <c r="IQ43" s="393"/>
      <c r="IR43" s="393"/>
      <c r="IS43" s="393"/>
      <c r="IT43" s="393"/>
      <c r="IU43" s="393"/>
      <c r="IV43" s="393"/>
    </row>
    <row r="44" spans="1:256" ht="25.2" customHeight="1" x14ac:dyDescent="0.25">
      <c r="A44" s="644" t="s">
        <v>199</v>
      </c>
      <c r="B44" s="632">
        <v>10050</v>
      </c>
      <c r="C44" s="391"/>
      <c r="D44" s="392"/>
      <c r="E44" s="392"/>
      <c r="F44" s="393"/>
      <c r="G44" s="393"/>
      <c r="H44" s="393"/>
      <c r="I44" s="393"/>
      <c r="J44" s="393"/>
      <c r="K44" s="393"/>
      <c r="L44" s="393"/>
      <c r="M44" s="393"/>
      <c r="N44" s="393"/>
      <c r="O44" s="393"/>
      <c r="P44" s="393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  <c r="AD44" s="393"/>
      <c r="AE44" s="393"/>
      <c r="AF44" s="393"/>
      <c r="AG44" s="393"/>
      <c r="AH44" s="393"/>
      <c r="AI44" s="393"/>
      <c r="AJ44" s="393"/>
      <c r="AK44" s="393"/>
      <c r="AL44" s="393"/>
      <c r="AM44" s="393"/>
      <c r="AN44" s="393"/>
      <c r="AO44" s="393"/>
      <c r="AP44" s="393"/>
      <c r="AQ44" s="393"/>
      <c r="AR44" s="393"/>
      <c r="AS44" s="393"/>
      <c r="AT44" s="393"/>
      <c r="AU44" s="393"/>
      <c r="AV44" s="393"/>
      <c r="AW44" s="393"/>
      <c r="AX44" s="393"/>
      <c r="AY44" s="393"/>
      <c r="AZ44" s="393"/>
      <c r="BA44" s="393"/>
      <c r="BB44" s="393"/>
      <c r="BC44" s="393"/>
      <c r="BD44" s="393"/>
      <c r="BE44" s="393"/>
      <c r="BF44" s="393"/>
      <c r="BG44" s="393"/>
      <c r="BH44" s="393"/>
      <c r="BI44" s="393"/>
      <c r="BJ44" s="393"/>
      <c r="BK44" s="393"/>
      <c r="BL44" s="393"/>
      <c r="BM44" s="393"/>
      <c r="BN44" s="393"/>
      <c r="BO44" s="393"/>
      <c r="BP44" s="393"/>
      <c r="BQ44" s="393"/>
      <c r="BR44" s="393"/>
      <c r="BS44" s="393"/>
      <c r="BT44" s="393"/>
      <c r="BU44" s="393"/>
      <c r="BV44" s="393"/>
      <c r="BW44" s="393"/>
      <c r="BX44" s="393"/>
      <c r="BY44" s="393"/>
      <c r="BZ44" s="393"/>
      <c r="CA44" s="393"/>
      <c r="CB44" s="393"/>
      <c r="CC44" s="393"/>
      <c r="CD44" s="393"/>
      <c r="CE44" s="393"/>
      <c r="CF44" s="393"/>
      <c r="CG44" s="393"/>
      <c r="CH44" s="393"/>
      <c r="CI44" s="393"/>
      <c r="CJ44" s="393"/>
      <c r="CK44" s="393"/>
      <c r="CL44" s="393"/>
      <c r="CM44" s="393"/>
      <c r="CN44" s="393"/>
      <c r="CO44" s="393"/>
      <c r="CP44" s="393"/>
      <c r="CQ44" s="393"/>
      <c r="CR44" s="393"/>
      <c r="CS44" s="393"/>
      <c r="CT44" s="393"/>
      <c r="CU44" s="393"/>
      <c r="CV44" s="393"/>
      <c r="CW44" s="393"/>
      <c r="CX44" s="393"/>
      <c r="CY44" s="393"/>
      <c r="CZ44" s="393"/>
      <c r="DA44" s="393"/>
      <c r="DB44" s="393"/>
      <c r="DC44" s="393"/>
      <c r="DD44" s="393"/>
      <c r="DE44" s="393"/>
      <c r="DF44" s="393"/>
      <c r="DG44" s="393"/>
      <c r="DH44" s="393"/>
      <c r="DI44" s="393"/>
      <c r="DJ44" s="393"/>
      <c r="DK44" s="393"/>
      <c r="DL44" s="393"/>
      <c r="DM44" s="393"/>
      <c r="DN44" s="393"/>
      <c r="DO44" s="393"/>
      <c r="DP44" s="393"/>
      <c r="DQ44" s="393"/>
      <c r="DR44" s="393"/>
      <c r="DS44" s="393"/>
      <c r="DT44" s="393"/>
      <c r="DU44" s="393"/>
      <c r="DV44" s="393"/>
      <c r="DW44" s="393"/>
      <c r="DX44" s="393"/>
      <c r="DY44" s="393"/>
      <c r="DZ44" s="393"/>
      <c r="EA44" s="393"/>
      <c r="EB44" s="393"/>
      <c r="EC44" s="393"/>
      <c r="ED44" s="393"/>
      <c r="EE44" s="393"/>
      <c r="EF44" s="393"/>
      <c r="EG44" s="393"/>
      <c r="EH44" s="393"/>
      <c r="EI44" s="393"/>
      <c r="EJ44" s="393"/>
      <c r="EK44" s="393"/>
      <c r="EL44" s="393"/>
      <c r="EM44" s="393"/>
      <c r="EN44" s="393"/>
      <c r="EO44" s="393"/>
      <c r="EP44" s="393"/>
      <c r="EQ44" s="393"/>
      <c r="ER44" s="393"/>
      <c r="ES44" s="393"/>
      <c r="ET44" s="393"/>
      <c r="EU44" s="393"/>
      <c r="EV44" s="393"/>
      <c r="EW44" s="393"/>
      <c r="EX44" s="393"/>
      <c r="EY44" s="393"/>
      <c r="EZ44" s="393"/>
      <c r="FA44" s="393"/>
      <c r="FB44" s="393"/>
      <c r="FC44" s="393"/>
      <c r="FD44" s="393"/>
      <c r="FE44" s="393"/>
      <c r="FF44" s="393"/>
      <c r="FG44" s="393"/>
      <c r="FH44" s="393"/>
      <c r="FI44" s="393"/>
      <c r="FJ44" s="393"/>
      <c r="FK44" s="393"/>
      <c r="FL44" s="393"/>
      <c r="FM44" s="393"/>
      <c r="FN44" s="393"/>
      <c r="FO44" s="393"/>
      <c r="FP44" s="393"/>
      <c r="FQ44" s="393"/>
      <c r="FR44" s="393"/>
      <c r="FS44" s="393"/>
      <c r="FT44" s="393"/>
      <c r="FU44" s="393"/>
      <c r="FV44" s="393"/>
      <c r="FW44" s="393"/>
      <c r="FX44" s="393"/>
      <c r="FY44" s="393"/>
      <c r="FZ44" s="393"/>
      <c r="GA44" s="393"/>
      <c r="GB44" s="393"/>
      <c r="GC44" s="393"/>
      <c r="GD44" s="393"/>
      <c r="GE44" s="393"/>
      <c r="GF44" s="393"/>
      <c r="GG44" s="393"/>
      <c r="GH44" s="393"/>
      <c r="GI44" s="393"/>
      <c r="GJ44" s="393"/>
      <c r="GK44" s="393"/>
      <c r="GL44" s="393"/>
      <c r="GM44" s="393"/>
      <c r="GN44" s="393"/>
      <c r="GO44" s="393"/>
      <c r="GP44" s="393"/>
      <c r="GQ44" s="393"/>
      <c r="GR44" s="393"/>
      <c r="GS44" s="393"/>
      <c r="GT44" s="393"/>
      <c r="GU44" s="393"/>
      <c r="GV44" s="393"/>
      <c r="GW44" s="393"/>
      <c r="GX44" s="393"/>
      <c r="GY44" s="393"/>
      <c r="GZ44" s="393"/>
      <c r="HA44" s="393"/>
      <c r="HB44" s="393"/>
      <c r="HC44" s="393"/>
      <c r="HD44" s="393"/>
      <c r="HE44" s="393"/>
      <c r="HF44" s="393"/>
      <c r="HG44" s="393"/>
      <c r="HH44" s="393"/>
      <c r="HI44" s="393"/>
      <c r="HJ44" s="393"/>
      <c r="HK44" s="393"/>
      <c r="HL44" s="393"/>
      <c r="HM44" s="393"/>
      <c r="HN44" s="393"/>
      <c r="HO44" s="393"/>
      <c r="HP44" s="393"/>
      <c r="HQ44" s="393"/>
      <c r="HR44" s="393"/>
      <c r="HS44" s="393"/>
      <c r="HT44" s="393"/>
      <c r="HU44" s="393"/>
      <c r="HV44" s="393"/>
      <c r="HW44" s="393"/>
      <c r="HX44" s="393"/>
      <c r="HY44" s="393"/>
      <c r="HZ44" s="393"/>
      <c r="IA44" s="393"/>
      <c r="IB44" s="393"/>
      <c r="IC44" s="393"/>
      <c r="ID44" s="393"/>
      <c r="IE44" s="393"/>
      <c r="IF44" s="393"/>
      <c r="IG44" s="393"/>
      <c r="IH44" s="393"/>
      <c r="II44" s="393"/>
      <c r="IJ44" s="393"/>
      <c r="IK44" s="393"/>
      <c r="IL44" s="393"/>
      <c r="IM44" s="393"/>
      <c r="IN44" s="393"/>
      <c r="IO44" s="393"/>
      <c r="IP44" s="393"/>
      <c r="IQ44" s="393"/>
      <c r="IR44" s="393"/>
      <c r="IS44" s="393"/>
      <c r="IT44" s="393"/>
      <c r="IU44" s="393"/>
      <c r="IV44" s="393"/>
    </row>
    <row r="45" spans="1:256" ht="25.2" customHeight="1" x14ac:dyDescent="0.25">
      <c r="A45" s="631" t="s">
        <v>226</v>
      </c>
      <c r="B45" s="632">
        <v>15000</v>
      </c>
      <c r="C45" s="391"/>
      <c r="D45" s="392"/>
      <c r="E45" s="392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3"/>
      <c r="AI45" s="393"/>
      <c r="AJ45" s="393"/>
      <c r="AK45" s="393"/>
      <c r="AL45" s="393"/>
      <c r="AM45" s="393"/>
      <c r="AN45" s="393"/>
      <c r="AO45" s="393"/>
      <c r="AP45" s="393"/>
      <c r="AQ45" s="393"/>
      <c r="AR45" s="393"/>
      <c r="AS45" s="393"/>
      <c r="AT45" s="393"/>
      <c r="AU45" s="393"/>
      <c r="AV45" s="393"/>
      <c r="AW45" s="393"/>
      <c r="AX45" s="393"/>
      <c r="AY45" s="393"/>
      <c r="AZ45" s="393"/>
      <c r="BA45" s="393"/>
      <c r="BB45" s="393"/>
      <c r="BC45" s="393"/>
      <c r="BD45" s="393"/>
      <c r="BE45" s="393"/>
      <c r="BF45" s="393"/>
      <c r="BG45" s="393"/>
      <c r="BH45" s="393"/>
      <c r="BI45" s="393"/>
      <c r="BJ45" s="393"/>
      <c r="BK45" s="393"/>
      <c r="BL45" s="393"/>
      <c r="BM45" s="393"/>
      <c r="BN45" s="393"/>
      <c r="BO45" s="393"/>
      <c r="BP45" s="393"/>
      <c r="BQ45" s="393"/>
      <c r="BR45" s="393"/>
      <c r="BS45" s="393"/>
      <c r="BT45" s="393"/>
      <c r="BU45" s="393"/>
      <c r="BV45" s="393"/>
      <c r="BW45" s="393"/>
      <c r="BX45" s="393"/>
      <c r="BY45" s="393"/>
      <c r="BZ45" s="393"/>
      <c r="CA45" s="393"/>
      <c r="CB45" s="393"/>
      <c r="CC45" s="393"/>
      <c r="CD45" s="393"/>
      <c r="CE45" s="393"/>
      <c r="CF45" s="393"/>
      <c r="CG45" s="393"/>
      <c r="CH45" s="393"/>
      <c r="CI45" s="393"/>
      <c r="CJ45" s="393"/>
      <c r="CK45" s="393"/>
      <c r="CL45" s="393"/>
      <c r="CM45" s="393"/>
      <c r="CN45" s="393"/>
      <c r="CO45" s="393"/>
      <c r="CP45" s="393"/>
      <c r="CQ45" s="393"/>
      <c r="CR45" s="393"/>
      <c r="CS45" s="393"/>
      <c r="CT45" s="393"/>
      <c r="CU45" s="393"/>
      <c r="CV45" s="393"/>
      <c r="CW45" s="393"/>
      <c r="CX45" s="393"/>
      <c r="CY45" s="393"/>
      <c r="CZ45" s="393"/>
      <c r="DA45" s="393"/>
      <c r="DB45" s="393"/>
      <c r="DC45" s="393"/>
      <c r="DD45" s="393"/>
      <c r="DE45" s="393"/>
      <c r="DF45" s="393"/>
      <c r="DG45" s="393"/>
      <c r="DH45" s="393"/>
      <c r="DI45" s="393"/>
      <c r="DJ45" s="393"/>
      <c r="DK45" s="393"/>
      <c r="DL45" s="393"/>
      <c r="DM45" s="393"/>
      <c r="DN45" s="393"/>
      <c r="DO45" s="393"/>
      <c r="DP45" s="393"/>
      <c r="DQ45" s="393"/>
      <c r="DR45" s="393"/>
      <c r="DS45" s="393"/>
      <c r="DT45" s="393"/>
      <c r="DU45" s="393"/>
      <c r="DV45" s="393"/>
      <c r="DW45" s="393"/>
      <c r="DX45" s="393"/>
      <c r="DY45" s="393"/>
      <c r="DZ45" s="393"/>
      <c r="EA45" s="393"/>
      <c r="EB45" s="393"/>
      <c r="EC45" s="393"/>
      <c r="ED45" s="393"/>
      <c r="EE45" s="393"/>
      <c r="EF45" s="393"/>
      <c r="EG45" s="393"/>
      <c r="EH45" s="393"/>
      <c r="EI45" s="393"/>
      <c r="EJ45" s="393"/>
      <c r="EK45" s="393"/>
      <c r="EL45" s="393"/>
      <c r="EM45" s="393"/>
      <c r="EN45" s="393"/>
      <c r="EO45" s="393"/>
      <c r="EP45" s="393"/>
      <c r="EQ45" s="393"/>
      <c r="ER45" s="393"/>
      <c r="ES45" s="393"/>
      <c r="ET45" s="393"/>
      <c r="EU45" s="393"/>
      <c r="EV45" s="393"/>
      <c r="EW45" s="393"/>
      <c r="EX45" s="393"/>
      <c r="EY45" s="393"/>
      <c r="EZ45" s="393"/>
      <c r="FA45" s="393"/>
      <c r="FB45" s="393"/>
      <c r="FC45" s="393"/>
      <c r="FD45" s="393"/>
      <c r="FE45" s="393"/>
      <c r="FF45" s="393"/>
      <c r="FG45" s="393"/>
      <c r="FH45" s="393"/>
      <c r="FI45" s="393"/>
      <c r="FJ45" s="393"/>
      <c r="FK45" s="393"/>
      <c r="FL45" s="393"/>
      <c r="FM45" s="393"/>
      <c r="FN45" s="393"/>
      <c r="FO45" s="393"/>
      <c r="FP45" s="393"/>
      <c r="FQ45" s="393"/>
      <c r="FR45" s="393"/>
      <c r="FS45" s="393"/>
      <c r="FT45" s="393"/>
      <c r="FU45" s="393"/>
      <c r="FV45" s="393"/>
      <c r="FW45" s="393"/>
      <c r="FX45" s="393"/>
      <c r="FY45" s="393"/>
      <c r="FZ45" s="393"/>
      <c r="GA45" s="393"/>
      <c r="GB45" s="393"/>
      <c r="GC45" s="393"/>
      <c r="GD45" s="393"/>
      <c r="GE45" s="393"/>
      <c r="GF45" s="393"/>
      <c r="GG45" s="393"/>
      <c r="GH45" s="393"/>
      <c r="GI45" s="393"/>
      <c r="GJ45" s="393"/>
      <c r="GK45" s="393"/>
      <c r="GL45" s="393"/>
      <c r="GM45" s="393"/>
      <c r="GN45" s="393"/>
      <c r="GO45" s="393"/>
      <c r="GP45" s="393"/>
      <c r="GQ45" s="393"/>
      <c r="GR45" s="393"/>
      <c r="GS45" s="393"/>
      <c r="GT45" s="393"/>
      <c r="GU45" s="393"/>
      <c r="GV45" s="393"/>
      <c r="GW45" s="393"/>
      <c r="GX45" s="393"/>
      <c r="GY45" s="393"/>
      <c r="GZ45" s="393"/>
      <c r="HA45" s="393"/>
      <c r="HB45" s="393"/>
      <c r="HC45" s="393"/>
      <c r="HD45" s="393"/>
      <c r="HE45" s="393"/>
      <c r="HF45" s="393"/>
      <c r="HG45" s="393"/>
      <c r="HH45" s="393"/>
      <c r="HI45" s="393"/>
      <c r="HJ45" s="393"/>
      <c r="HK45" s="393"/>
      <c r="HL45" s="393"/>
      <c r="HM45" s="393"/>
      <c r="HN45" s="393"/>
      <c r="HO45" s="393"/>
      <c r="HP45" s="393"/>
      <c r="HQ45" s="393"/>
      <c r="HR45" s="393"/>
      <c r="HS45" s="393"/>
      <c r="HT45" s="393"/>
      <c r="HU45" s="393"/>
      <c r="HV45" s="393"/>
      <c r="HW45" s="393"/>
      <c r="HX45" s="393"/>
      <c r="HY45" s="393"/>
      <c r="HZ45" s="393"/>
      <c r="IA45" s="393"/>
      <c r="IB45" s="393"/>
      <c r="IC45" s="393"/>
      <c r="ID45" s="393"/>
      <c r="IE45" s="393"/>
      <c r="IF45" s="393"/>
      <c r="IG45" s="393"/>
      <c r="IH45" s="393"/>
      <c r="II45" s="393"/>
      <c r="IJ45" s="393"/>
      <c r="IK45" s="393"/>
      <c r="IL45" s="393"/>
      <c r="IM45" s="393"/>
      <c r="IN45" s="393"/>
      <c r="IO45" s="393"/>
      <c r="IP45" s="393"/>
      <c r="IQ45" s="393"/>
      <c r="IR45" s="393"/>
      <c r="IS45" s="393"/>
      <c r="IT45" s="393"/>
      <c r="IU45" s="393"/>
      <c r="IV45" s="393"/>
    </row>
    <row r="46" spans="1:256" ht="25.2" customHeight="1" x14ac:dyDescent="0.25">
      <c r="A46" s="645" t="s">
        <v>200</v>
      </c>
      <c r="B46" s="630">
        <v>319925</v>
      </c>
      <c r="C46" s="391"/>
      <c r="D46" s="392"/>
      <c r="E46" s="392"/>
      <c r="F46" s="393"/>
      <c r="G46" s="393"/>
      <c r="H46" s="393"/>
      <c r="I46" s="393"/>
      <c r="J46" s="393"/>
      <c r="K46" s="393"/>
      <c r="L46" s="393"/>
      <c r="M46" s="393"/>
      <c r="N46" s="393"/>
      <c r="O46" s="393"/>
      <c r="P46" s="393"/>
      <c r="Q46" s="393"/>
      <c r="R46" s="393"/>
      <c r="S46" s="393"/>
      <c r="T46" s="393"/>
      <c r="U46" s="393"/>
      <c r="V46" s="393"/>
      <c r="W46" s="393"/>
      <c r="X46" s="393"/>
      <c r="Y46" s="393"/>
      <c r="Z46" s="393"/>
      <c r="AA46" s="393"/>
      <c r="AB46" s="393"/>
      <c r="AC46" s="393"/>
      <c r="AD46" s="393"/>
      <c r="AE46" s="393"/>
      <c r="AF46" s="393"/>
      <c r="AG46" s="393"/>
      <c r="AH46" s="393"/>
      <c r="AI46" s="393"/>
      <c r="AJ46" s="393"/>
      <c r="AK46" s="393"/>
      <c r="AL46" s="393"/>
      <c r="AM46" s="393"/>
      <c r="AN46" s="393"/>
      <c r="AO46" s="393"/>
      <c r="AP46" s="393"/>
      <c r="AQ46" s="393"/>
      <c r="AR46" s="393"/>
      <c r="AS46" s="393"/>
      <c r="AT46" s="393"/>
      <c r="AU46" s="393"/>
      <c r="AV46" s="393"/>
      <c r="AW46" s="393"/>
      <c r="AX46" s="393"/>
      <c r="AY46" s="393"/>
      <c r="AZ46" s="393"/>
      <c r="BA46" s="393"/>
      <c r="BB46" s="393"/>
      <c r="BC46" s="393"/>
      <c r="BD46" s="393"/>
      <c r="BE46" s="393"/>
      <c r="BF46" s="393"/>
      <c r="BG46" s="393"/>
      <c r="BH46" s="393"/>
      <c r="BI46" s="393"/>
      <c r="BJ46" s="393"/>
      <c r="BK46" s="393"/>
      <c r="BL46" s="393"/>
      <c r="BM46" s="393"/>
      <c r="BN46" s="393"/>
      <c r="BO46" s="393"/>
      <c r="BP46" s="393"/>
      <c r="BQ46" s="393"/>
      <c r="BR46" s="393"/>
      <c r="BS46" s="393"/>
      <c r="BT46" s="393"/>
      <c r="BU46" s="393"/>
      <c r="BV46" s="393"/>
      <c r="BW46" s="393"/>
      <c r="BX46" s="393"/>
      <c r="BY46" s="393"/>
      <c r="BZ46" s="393"/>
      <c r="CA46" s="393"/>
      <c r="CB46" s="393"/>
      <c r="CC46" s="393"/>
      <c r="CD46" s="393"/>
      <c r="CE46" s="393"/>
      <c r="CF46" s="393"/>
      <c r="CG46" s="393"/>
      <c r="CH46" s="393"/>
      <c r="CI46" s="393"/>
      <c r="CJ46" s="393"/>
      <c r="CK46" s="393"/>
      <c r="CL46" s="393"/>
      <c r="CM46" s="393"/>
      <c r="CN46" s="393"/>
      <c r="CO46" s="393"/>
      <c r="CP46" s="393"/>
      <c r="CQ46" s="393"/>
      <c r="CR46" s="393"/>
      <c r="CS46" s="393"/>
      <c r="CT46" s="393"/>
      <c r="CU46" s="393"/>
      <c r="CV46" s="393"/>
      <c r="CW46" s="393"/>
      <c r="CX46" s="393"/>
      <c r="CY46" s="393"/>
      <c r="CZ46" s="393"/>
      <c r="DA46" s="393"/>
      <c r="DB46" s="393"/>
      <c r="DC46" s="393"/>
      <c r="DD46" s="393"/>
      <c r="DE46" s="393"/>
      <c r="DF46" s="393"/>
      <c r="DG46" s="393"/>
      <c r="DH46" s="393"/>
      <c r="DI46" s="393"/>
      <c r="DJ46" s="393"/>
      <c r="DK46" s="393"/>
      <c r="DL46" s="393"/>
      <c r="DM46" s="393"/>
      <c r="DN46" s="393"/>
      <c r="DO46" s="393"/>
      <c r="DP46" s="393"/>
      <c r="DQ46" s="393"/>
      <c r="DR46" s="393"/>
      <c r="DS46" s="393"/>
      <c r="DT46" s="393"/>
      <c r="DU46" s="393"/>
      <c r="DV46" s="393"/>
      <c r="DW46" s="393"/>
      <c r="DX46" s="393"/>
      <c r="DY46" s="393"/>
      <c r="DZ46" s="393"/>
      <c r="EA46" s="393"/>
      <c r="EB46" s="393"/>
      <c r="EC46" s="393"/>
      <c r="ED46" s="393"/>
      <c r="EE46" s="393"/>
      <c r="EF46" s="393"/>
      <c r="EG46" s="393"/>
      <c r="EH46" s="393"/>
      <c r="EI46" s="393"/>
      <c r="EJ46" s="393"/>
      <c r="EK46" s="393"/>
      <c r="EL46" s="393"/>
      <c r="EM46" s="393"/>
      <c r="EN46" s="393"/>
      <c r="EO46" s="393"/>
      <c r="EP46" s="393"/>
      <c r="EQ46" s="393"/>
      <c r="ER46" s="393"/>
      <c r="ES46" s="393"/>
      <c r="ET46" s="393"/>
      <c r="EU46" s="393"/>
      <c r="EV46" s="393"/>
      <c r="EW46" s="393"/>
      <c r="EX46" s="393"/>
      <c r="EY46" s="393"/>
      <c r="EZ46" s="393"/>
      <c r="FA46" s="393"/>
      <c r="FB46" s="393"/>
      <c r="FC46" s="393"/>
      <c r="FD46" s="393"/>
      <c r="FE46" s="393"/>
      <c r="FF46" s="393"/>
      <c r="FG46" s="393"/>
      <c r="FH46" s="393"/>
      <c r="FI46" s="393"/>
      <c r="FJ46" s="393"/>
      <c r="FK46" s="393"/>
      <c r="FL46" s="393"/>
      <c r="FM46" s="393"/>
      <c r="FN46" s="393"/>
      <c r="FO46" s="393"/>
      <c r="FP46" s="393"/>
      <c r="FQ46" s="393"/>
      <c r="FR46" s="393"/>
      <c r="FS46" s="393"/>
      <c r="FT46" s="393"/>
      <c r="FU46" s="393"/>
      <c r="FV46" s="393"/>
      <c r="FW46" s="393"/>
      <c r="FX46" s="393"/>
      <c r="FY46" s="393"/>
      <c r="FZ46" s="393"/>
      <c r="GA46" s="393"/>
      <c r="GB46" s="393"/>
      <c r="GC46" s="393"/>
      <c r="GD46" s="393"/>
      <c r="GE46" s="393"/>
      <c r="GF46" s="393"/>
      <c r="GG46" s="393"/>
      <c r="GH46" s="393"/>
      <c r="GI46" s="393"/>
      <c r="GJ46" s="393"/>
      <c r="GK46" s="393"/>
      <c r="GL46" s="393"/>
      <c r="GM46" s="393"/>
      <c r="GN46" s="393"/>
      <c r="GO46" s="393"/>
      <c r="GP46" s="393"/>
      <c r="GQ46" s="393"/>
      <c r="GR46" s="393"/>
      <c r="GS46" s="393"/>
      <c r="GT46" s="393"/>
      <c r="GU46" s="393"/>
      <c r="GV46" s="393"/>
      <c r="GW46" s="393"/>
      <c r="GX46" s="393"/>
      <c r="GY46" s="393"/>
      <c r="GZ46" s="393"/>
      <c r="HA46" s="393"/>
      <c r="HB46" s="393"/>
      <c r="HC46" s="393"/>
      <c r="HD46" s="393"/>
      <c r="HE46" s="393"/>
      <c r="HF46" s="393"/>
      <c r="HG46" s="393"/>
      <c r="HH46" s="393"/>
      <c r="HI46" s="393"/>
      <c r="HJ46" s="393"/>
      <c r="HK46" s="393"/>
      <c r="HL46" s="393"/>
      <c r="HM46" s="393"/>
      <c r="HN46" s="393"/>
      <c r="HO46" s="393"/>
      <c r="HP46" s="393"/>
      <c r="HQ46" s="393"/>
      <c r="HR46" s="393"/>
      <c r="HS46" s="393"/>
      <c r="HT46" s="393"/>
      <c r="HU46" s="393"/>
      <c r="HV46" s="393"/>
      <c r="HW46" s="393"/>
      <c r="HX46" s="393"/>
      <c r="HY46" s="393"/>
      <c r="HZ46" s="393"/>
      <c r="IA46" s="393"/>
      <c r="IB46" s="393"/>
      <c r="IC46" s="393"/>
      <c r="ID46" s="393"/>
      <c r="IE46" s="393"/>
      <c r="IF46" s="393"/>
      <c r="IG46" s="393"/>
      <c r="IH46" s="393"/>
      <c r="II46" s="393"/>
      <c r="IJ46" s="393"/>
      <c r="IK46" s="393"/>
      <c r="IL46" s="393"/>
      <c r="IM46" s="393"/>
      <c r="IN46" s="393"/>
      <c r="IO46" s="393"/>
      <c r="IP46" s="393"/>
      <c r="IQ46" s="393"/>
      <c r="IR46" s="393"/>
      <c r="IS46" s="393"/>
      <c r="IT46" s="393"/>
      <c r="IU46" s="393"/>
      <c r="IV46" s="393"/>
    </row>
    <row r="47" spans="1:256" ht="25.2" customHeight="1" x14ac:dyDescent="0.25">
      <c r="A47" s="646" t="s">
        <v>201</v>
      </c>
      <c r="B47" s="630">
        <v>57257.06</v>
      </c>
      <c r="C47" s="391"/>
      <c r="D47" s="392"/>
      <c r="E47" s="392"/>
      <c r="F47" s="393"/>
      <c r="G47" s="393"/>
      <c r="H47" s="393"/>
      <c r="I47" s="393"/>
      <c r="J47" s="393"/>
      <c r="K47" s="393"/>
      <c r="L47" s="393"/>
      <c r="M47" s="393"/>
      <c r="N47" s="393"/>
      <c r="O47" s="393"/>
      <c r="P47" s="393"/>
      <c r="Q47" s="393"/>
      <c r="R47" s="393"/>
      <c r="S47" s="393"/>
      <c r="T47" s="393"/>
      <c r="U47" s="393"/>
      <c r="V47" s="393"/>
      <c r="W47" s="393"/>
      <c r="X47" s="393"/>
      <c r="Y47" s="393"/>
      <c r="Z47" s="393"/>
      <c r="AA47" s="393"/>
      <c r="AB47" s="393"/>
      <c r="AC47" s="393"/>
      <c r="AD47" s="393"/>
      <c r="AE47" s="393"/>
      <c r="AF47" s="393"/>
      <c r="AG47" s="393"/>
      <c r="AH47" s="393"/>
      <c r="AI47" s="393"/>
      <c r="AJ47" s="393"/>
      <c r="AK47" s="393"/>
      <c r="AL47" s="393"/>
      <c r="AM47" s="393"/>
      <c r="AN47" s="393"/>
      <c r="AO47" s="393"/>
      <c r="AP47" s="393"/>
      <c r="AQ47" s="393"/>
      <c r="AR47" s="393"/>
      <c r="AS47" s="393"/>
      <c r="AT47" s="393"/>
      <c r="AU47" s="393"/>
      <c r="AV47" s="393"/>
      <c r="AW47" s="393"/>
      <c r="AX47" s="393"/>
      <c r="AY47" s="393"/>
      <c r="AZ47" s="393"/>
      <c r="BA47" s="393"/>
      <c r="BB47" s="393"/>
      <c r="BC47" s="393"/>
      <c r="BD47" s="393"/>
      <c r="BE47" s="393"/>
      <c r="BF47" s="393"/>
      <c r="BG47" s="393"/>
      <c r="BH47" s="393"/>
      <c r="BI47" s="393"/>
      <c r="BJ47" s="393"/>
      <c r="BK47" s="393"/>
      <c r="BL47" s="393"/>
      <c r="BM47" s="393"/>
      <c r="BN47" s="393"/>
      <c r="BO47" s="393"/>
      <c r="BP47" s="393"/>
      <c r="BQ47" s="393"/>
      <c r="BR47" s="393"/>
      <c r="BS47" s="393"/>
      <c r="BT47" s="393"/>
      <c r="BU47" s="393"/>
      <c r="BV47" s="393"/>
      <c r="BW47" s="393"/>
      <c r="BX47" s="393"/>
      <c r="BY47" s="393"/>
      <c r="BZ47" s="393"/>
      <c r="CA47" s="393"/>
      <c r="CB47" s="393"/>
      <c r="CC47" s="393"/>
      <c r="CD47" s="393"/>
      <c r="CE47" s="393"/>
      <c r="CF47" s="393"/>
      <c r="CG47" s="393"/>
      <c r="CH47" s="393"/>
      <c r="CI47" s="393"/>
      <c r="CJ47" s="393"/>
      <c r="CK47" s="393"/>
      <c r="CL47" s="393"/>
      <c r="CM47" s="393"/>
      <c r="CN47" s="393"/>
      <c r="CO47" s="393"/>
      <c r="CP47" s="393"/>
      <c r="CQ47" s="393"/>
      <c r="CR47" s="393"/>
      <c r="CS47" s="393"/>
      <c r="CT47" s="393"/>
      <c r="CU47" s="393"/>
      <c r="CV47" s="393"/>
      <c r="CW47" s="393"/>
      <c r="CX47" s="393"/>
      <c r="CY47" s="393"/>
      <c r="CZ47" s="393"/>
      <c r="DA47" s="393"/>
      <c r="DB47" s="393"/>
      <c r="DC47" s="393"/>
      <c r="DD47" s="393"/>
      <c r="DE47" s="393"/>
      <c r="DF47" s="393"/>
      <c r="DG47" s="393"/>
      <c r="DH47" s="393"/>
      <c r="DI47" s="393"/>
      <c r="DJ47" s="393"/>
      <c r="DK47" s="393"/>
      <c r="DL47" s="393"/>
      <c r="DM47" s="393"/>
      <c r="DN47" s="393"/>
      <c r="DO47" s="393"/>
      <c r="DP47" s="393"/>
      <c r="DQ47" s="393"/>
      <c r="DR47" s="393"/>
      <c r="DS47" s="393"/>
      <c r="DT47" s="393"/>
      <c r="DU47" s="393"/>
      <c r="DV47" s="393"/>
      <c r="DW47" s="393"/>
      <c r="DX47" s="393"/>
      <c r="DY47" s="393"/>
      <c r="DZ47" s="393"/>
      <c r="EA47" s="393"/>
      <c r="EB47" s="393"/>
      <c r="EC47" s="393"/>
      <c r="ED47" s="393"/>
      <c r="EE47" s="393"/>
      <c r="EF47" s="393"/>
      <c r="EG47" s="393"/>
      <c r="EH47" s="393"/>
      <c r="EI47" s="393"/>
      <c r="EJ47" s="393"/>
      <c r="EK47" s="393"/>
      <c r="EL47" s="393"/>
      <c r="EM47" s="393"/>
      <c r="EN47" s="393"/>
      <c r="EO47" s="393"/>
      <c r="EP47" s="393"/>
      <c r="EQ47" s="393"/>
      <c r="ER47" s="393"/>
      <c r="ES47" s="393"/>
      <c r="ET47" s="393"/>
      <c r="EU47" s="393"/>
      <c r="EV47" s="393"/>
      <c r="EW47" s="393"/>
      <c r="EX47" s="393"/>
      <c r="EY47" s="393"/>
      <c r="EZ47" s="393"/>
      <c r="FA47" s="393"/>
      <c r="FB47" s="393"/>
      <c r="FC47" s="393"/>
      <c r="FD47" s="393"/>
      <c r="FE47" s="393"/>
      <c r="FF47" s="393"/>
      <c r="FG47" s="393"/>
      <c r="FH47" s="393"/>
      <c r="FI47" s="393"/>
      <c r="FJ47" s="393"/>
      <c r="FK47" s="393"/>
      <c r="FL47" s="393"/>
      <c r="FM47" s="393"/>
      <c r="FN47" s="393"/>
      <c r="FO47" s="393"/>
      <c r="FP47" s="393"/>
      <c r="FQ47" s="393"/>
      <c r="FR47" s="393"/>
      <c r="FS47" s="393"/>
      <c r="FT47" s="393"/>
      <c r="FU47" s="393"/>
      <c r="FV47" s="393"/>
      <c r="FW47" s="393"/>
      <c r="FX47" s="393"/>
      <c r="FY47" s="393"/>
      <c r="FZ47" s="393"/>
      <c r="GA47" s="393"/>
      <c r="GB47" s="393"/>
      <c r="GC47" s="393"/>
      <c r="GD47" s="393"/>
      <c r="GE47" s="393"/>
      <c r="GF47" s="393"/>
      <c r="GG47" s="393"/>
      <c r="GH47" s="393"/>
      <c r="GI47" s="393"/>
      <c r="GJ47" s="393"/>
      <c r="GK47" s="393"/>
      <c r="GL47" s="393"/>
      <c r="GM47" s="393"/>
      <c r="GN47" s="393"/>
      <c r="GO47" s="393"/>
      <c r="GP47" s="393"/>
      <c r="GQ47" s="393"/>
      <c r="GR47" s="393"/>
      <c r="GS47" s="393"/>
      <c r="GT47" s="393"/>
      <c r="GU47" s="393"/>
      <c r="GV47" s="393"/>
      <c r="GW47" s="393"/>
      <c r="GX47" s="393"/>
      <c r="GY47" s="393"/>
      <c r="GZ47" s="393"/>
      <c r="HA47" s="393"/>
      <c r="HB47" s="393"/>
      <c r="HC47" s="393"/>
      <c r="HD47" s="393"/>
      <c r="HE47" s="393"/>
      <c r="HF47" s="393"/>
      <c r="HG47" s="393"/>
      <c r="HH47" s="393"/>
      <c r="HI47" s="393"/>
      <c r="HJ47" s="393"/>
      <c r="HK47" s="393"/>
      <c r="HL47" s="393"/>
      <c r="HM47" s="393"/>
      <c r="HN47" s="393"/>
      <c r="HO47" s="393"/>
      <c r="HP47" s="393"/>
      <c r="HQ47" s="393"/>
      <c r="HR47" s="393"/>
      <c r="HS47" s="393"/>
      <c r="HT47" s="393"/>
      <c r="HU47" s="393"/>
      <c r="HV47" s="393"/>
      <c r="HW47" s="393"/>
      <c r="HX47" s="393"/>
      <c r="HY47" s="393"/>
      <c r="HZ47" s="393"/>
      <c r="IA47" s="393"/>
      <c r="IB47" s="393"/>
      <c r="IC47" s="393"/>
      <c r="ID47" s="393"/>
      <c r="IE47" s="393"/>
      <c r="IF47" s="393"/>
      <c r="IG47" s="393"/>
      <c r="IH47" s="393"/>
      <c r="II47" s="393"/>
      <c r="IJ47" s="393"/>
      <c r="IK47" s="393"/>
      <c r="IL47" s="393"/>
      <c r="IM47" s="393"/>
      <c r="IN47" s="393"/>
      <c r="IO47" s="393"/>
      <c r="IP47" s="393"/>
      <c r="IQ47" s="393"/>
      <c r="IR47" s="393"/>
      <c r="IS47" s="393"/>
      <c r="IT47" s="393"/>
      <c r="IU47" s="393"/>
      <c r="IV47" s="393"/>
    </row>
    <row r="48" spans="1:256" ht="25.2" customHeight="1" x14ac:dyDescent="0.25">
      <c r="A48" s="647" t="s">
        <v>227</v>
      </c>
      <c r="B48" s="632">
        <v>44216</v>
      </c>
      <c r="C48" s="391"/>
      <c r="D48" s="392"/>
      <c r="E48" s="392"/>
      <c r="F48" s="393"/>
      <c r="G48" s="393"/>
      <c r="H48" s="393"/>
      <c r="I48" s="393"/>
      <c r="J48" s="393"/>
      <c r="K48" s="393"/>
      <c r="L48" s="393"/>
      <c r="M48" s="393"/>
      <c r="N48" s="393"/>
      <c r="O48" s="393"/>
      <c r="P48" s="393"/>
      <c r="Q48" s="393"/>
      <c r="R48" s="393"/>
      <c r="S48" s="393"/>
      <c r="T48" s="393"/>
      <c r="U48" s="393"/>
      <c r="V48" s="393"/>
      <c r="W48" s="393"/>
      <c r="X48" s="393"/>
      <c r="Y48" s="393"/>
      <c r="Z48" s="393"/>
      <c r="AA48" s="393"/>
      <c r="AB48" s="393"/>
      <c r="AC48" s="393"/>
      <c r="AD48" s="393"/>
      <c r="AE48" s="393"/>
      <c r="AF48" s="393"/>
      <c r="AG48" s="393"/>
      <c r="AH48" s="393"/>
      <c r="AI48" s="393"/>
      <c r="AJ48" s="393"/>
      <c r="AK48" s="393"/>
      <c r="AL48" s="393"/>
      <c r="AM48" s="393"/>
      <c r="AN48" s="393"/>
      <c r="AO48" s="393"/>
      <c r="AP48" s="393"/>
      <c r="AQ48" s="393"/>
      <c r="AR48" s="393"/>
      <c r="AS48" s="393"/>
      <c r="AT48" s="393"/>
      <c r="AU48" s="393"/>
      <c r="AV48" s="393"/>
      <c r="AW48" s="393"/>
      <c r="AX48" s="393"/>
      <c r="AY48" s="393"/>
      <c r="AZ48" s="393"/>
      <c r="BA48" s="393"/>
      <c r="BB48" s="393"/>
      <c r="BC48" s="393"/>
      <c r="BD48" s="393"/>
      <c r="BE48" s="393"/>
      <c r="BF48" s="393"/>
      <c r="BG48" s="393"/>
      <c r="BH48" s="393"/>
      <c r="BI48" s="393"/>
      <c r="BJ48" s="393"/>
      <c r="BK48" s="393"/>
      <c r="BL48" s="393"/>
      <c r="BM48" s="393"/>
      <c r="BN48" s="393"/>
      <c r="BO48" s="393"/>
      <c r="BP48" s="393"/>
      <c r="BQ48" s="393"/>
      <c r="BR48" s="393"/>
      <c r="BS48" s="393"/>
      <c r="BT48" s="393"/>
      <c r="BU48" s="393"/>
      <c r="BV48" s="393"/>
      <c r="BW48" s="393"/>
      <c r="BX48" s="393"/>
      <c r="BY48" s="393"/>
      <c r="BZ48" s="393"/>
      <c r="CA48" s="393"/>
      <c r="CB48" s="393"/>
      <c r="CC48" s="393"/>
      <c r="CD48" s="393"/>
      <c r="CE48" s="393"/>
      <c r="CF48" s="393"/>
      <c r="CG48" s="393"/>
      <c r="CH48" s="393"/>
      <c r="CI48" s="393"/>
      <c r="CJ48" s="393"/>
      <c r="CK48" s="393"/>
      <c r="CL48" s="393"/>
      <c r="CM48" s="393"/>
      <c r="CN48" s="393"/>
      <c r="CO48" s="393"/>
      <c r="CP48" s="393"/>
      <c r="CQ48" s="393"/>
      <c r="CR48" s="393"/>
      <c r="CS48" s="393"/>
      <c r="CT48" s="393"/>
      <c r="CU48" s="393"/>
      <c r="CV48" s="393"/>
      <c r="CW48" s="393"/>
      <c r="CX48" s="393"/>
      <c r="CY48" s="393"/>
      <c r="CZ48" s="393"/>
      <c r="DA48" s="393"/>
      <c r="DB48" s="393"/>
      <c r="DC48" s="393"/>
      <c r="DD48" s="393"/>
      <c r="DE48" s="393"/>
      <c r="DF48" s="393"/>
      <c r="DG48" s="393"/>
      <c r="DH48" s="393"/>
      <c r="DI48" s="393"/>
      <c r="DJ48" s="393"/>
      <c r="DK48" s="393"/>
      <c r="DL48" s="393"/>
      <c r="DM48" s="393"/>
      <c r="DN48" s="393"/>
      <c r="DO48" s="393"/>
      <c r="DP48" s="393"/>
      <c r="DQ48" s="393"/>
      <c r="DR48" s="393"/>
      <c r="DS48" s="393"/>
      <c r="DT48" s="393"/>
      <c r="DU48" s="393"/>
      <c r="DV48" s="393"/>
      <c r="DW48" s="393"/>
      <c r="DX48" s="393"/>
      <c r="DY48" s="393"/>
      <c r="DZ48" s="393"/>
      <c r="EA48" s="393"/>
      <c r="EB48" s="393"/>
      <c r="EC48" s="393"/>
      <c r="ED48" s="393"/>
      <c r="EE48" s="393"/>
      <c r="EF48" s="393"/>
      <c r="EG48" s="393"/>
      <c r="EH48" s="393"/>
      <c r="EI48" s="393"/>
      <c r="EJ48" s="393"/>
      <c r="EK48" s="393"/>
      <c r="EL48" s="393"/>
      <c r="EM48" s="393"/>
      <c r="EN48" s="393"/>
      <c r="EO48" s="393"/>
      <c r="EP48" s="393"/>
      <c r="EQ48" s="393"/>
      <c r="ER48" s="393"/>
      <c r="ES48" s="393"/>
      <c r="ET48" s="393"/>
      <c r="EU48" s="393"/>
      <c r="EV48" s="393"/>
      <c r="EW48" s="393"/>
      <c r="EX48" s="393"/>
      <c r="EY48" s="393"/>
      <c r="EZ48" s="393"/>
      <c r="FA48" s="393"/>
      <c r="FB48" s="393"/>
      <c r="FC48" s="393"/>
      <c r="FD48" s="393"/>
      <c r="FE48" s="393"/>
      <c r="FF48" s="393"/>
      <c r="FG48" s="393"/>
      <c r="FH48" s="393"/>
      <c r="FI48" s="393"/>
      <c r="FJ48" s="393"/>
      <c r="FK48" s="393"/>
      <c r="FL48" s="393"/>
      <c r="FM48" s="393"/>
      <c r="FN48" s="393"/>
      <c r="FO48" s="393"/>
      <c r="FP48" s="393"/>
      <c r="FQ48" s="393"/>
      <c r="FR48" s="393"/>
      <c r="FS48" s="393"/>
      <c r="FT48" s="393"/>
      <c r="FU48" s="393"/>
      <c r="FV48" s="393"/>
      <c r="FW48" s="393"/>
      <c r="FX48" s="393"/>
      <c r="FY48" s="393"/>
      <c r="FZ48" s="393"/>
      <c r="GA48" s="393"/>
      <c r="GB48" s="393"/>
      <c r="GC48" s="393"/>
      <c r="GD48" s="393"/>
      <c r="GE48" s="393"/>
      <c r="GF48" s="393"/>
      <c r="GG48" s="393"/>
      <c r="GH48" s="393"/>
      <c r="GI48" s="393"/>
      <c r="GJ48" s="393"/>
      <c r="GK48" s="393"/>
      <c r="GL48" s="393"/>
      <c r="GM48" s="393"/>
      <c r="GN48" s="393"/>
      <c r="GO48" s="393"/>
      <c r="GP48" s="393"/>
      <c r="GQ48" s="393"/>
      <c r="GR48" s="393"/>
      <c r="GS48" s="393"/>
      <c r="GT48" s="393"/>
      <c r="GU48" s="393"/>
      <c r="GV48" s="393"/>
      <c r="GW48" s="393"/>
      <c r="GX48" s="393"/>
      <c r="GY48" s="393"/>
      <c r="GZ48" s="393"/>
      <c r="HA48" s="393"/>
      <c r="HB48" s="393"/>
      <c r="HC48" s="393"/>
      <c r="HD48" s="393"/>
      <c r="HE48" s="393"/>
      <c r="HF48" s="393"/>
      <c r="HG48" s="393"/>
      <c r="HH48" s="393"/>
      <c r="HI48" s="393"/>
      <c r="HJ48" s="393"/>
      <c r="HK48" s="393"/>
      <c r="HL48" s="393"/>
      <c r="HM48" s="393"/>
      <c r="HN48" s="393"/>
      <c r="HO48" s="393"/>
      <c r="HP48" s="393"/>
      <c r="HQ48" s="393"/>
      <c r="HR48" s="393"/>
      <c r="HS48" s="393"/>
      <c r="HT48" s="393"/>
      <c r="HU48" s="393"/>
      <c r="HV48" s="393"/>
      <c r="HW48" s="393"/>
      <c r="HX48" s="393"/>
      <c r="HY48" s="393"/>
      <c r="HZ48" s="393"/>
      <c r="IA48" s="393"/>
      <c r="IB48" s="393"/>
      <c r="IC48" s="393"/>
      <c r="ID48" s="393"/>
      <c r="IE48" s="393"/>
      <c r="IF48" s="393"/>
      <c r="IG48" s="393"/>
      <c r="IH48" s="393"/>
      <c r="II48" s="393"/>
      <c r="IJ48" s="393"/>
      <c r="IK48" s="393"/>
      <c r="IL48" s="393"/>
      <c r="IM48" s="393"/>
      <c r="IN48" s="393"/>
      <c r="IO48" s="393"/>
      <c r="IP48" s="393"/>
      <c r="IQ48" s="393"/>
      <c r="IR48" s="393"/>
      <c r="IS48" s="393"/>
      <c r="IT48" s="393"/>
      <c r="IU48" s="393"/>
      <c r="IV48" s="393"/>
    </row>
    <row r="49" spans="1:256" ht="25.2" customHeight="1" x14ac:dyDescent="0.25">
      <c r="A49" s="629" t="s">
        <v>623</v>
      </c>
      <c r="B49" s="630">
        <v>31463.5</v>
      </c>
      <c r="C49" s="391"/>
      <c r="D49" s="392"/>
      <c r="E49" s="392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3"/>
      <c r="AI49" s="393"/>
      <c r="AJ49" s="393"/>
      <c r="AK49" s="393"/>
      <c r="AL49" s="393"/>
      <c r="AM49" s="393"/>
      <c r="AN49" s="393"/>
      <c r="AO49" s="393"/>
      <c r="AP49" s="393"/>
      <c r="AQ49" s="393"/>
      <c r="AR49" s="393"/>
      <c r="AS49" s="393"/>
      <c r="AT49" s="393"/>
      <c r="AU49" s="393"/>
      <c r="AV49" s="393"/>
      <c r="AW49" s="393"/>
      <c r="AX49" s="393"/>
      <c r="AY49" s="393"/>
      <c r="AZ49" s="393"/>
      <c r="BA49" s="393"/>
      <c r="BB49" s="393"/>
      <c r="BC49" s="393"/>
      <c r="BD49" s="393"/>
      <c r="BE49" s="393"/>
      <c r="BF49" s="393"/>
      <c r="BG49" s="393"/>
      <c r="BH49" s="393"/>
      <c r="BI49" s="393"/>
      <c r="BJ49" s="393"/>
      <c r="BK49" s="393"/>
      <c r="BL49" s="393"/>
      <c r="BM49" s="393"/>
      <c r="BN49" s="393"/>
      <c r="BO49" s="393"/>
      <c r="BP49" s="393"/>
      <c r="BQ49" s="393"/>
      <c r="BR49" s="393"/>
      <c r="BS49" s="393"/>
      <c r="BT49" s="393"/>
      <c r="BU49" s="393"/>
      <c r="BV49" s="393"/>
      <c r="BW49" s="393"/>
      <c r="BX49" s="393"/>
      <c r="BY49" s="393"/>
      <c r="BZ49" s="393"/>
      <c r="CA49" s="393"/>
      <c r="CB49" s="393"/>
      <c r="CC49" s="393"/>
      <c r="CD49" s="393"/>
      <c r="CE49" s="393"/>
      <c r="CF49" s="393"/>
      <c r="CG49" s="393"/>
      <c r="CH49" s="393"/>
      <c r="CI49" s="393"/>
      <c r="CJ49" s="393"/>
      <c r="CK49" s="393"/>
      <c r="CL49" s="393"/>
      <c r="CM49" s="393"/>
      <c r="CN49" s="393"/>
      <c r="CO49" s="393"/>
      <c r="CP49" s="393"/>
      <c r="CQ49" s="393"/>
      <c r="CR49" s="393"/>
      <c r="CS49" s="393"/>
      <c r="CT49" s="393"/>
      <c r="CU49" s="393"/>
      <c r="CV49" s="393"/>
      <c r="CW49" s="393"/>
      <c r="CX49" s="393"/>
      <c r="CY49" s="393"/>
      <c r="CZ49" s="393"/>
      <c r="DA49" s="393"/>
      <c r="DB49" s="393"/>
      <c r="DC49" s="393"/>
      <c r="DD49" s="393"/>
      <c r="DE49" s="393"/>
      <c r="DF49" s="393"/>
      <c r="DG49" s="393"/>
      <c r="DH49" s="393"/>
      <c r="DI49" s="393"/>
      <c r="DJ49" s="393"/>
      <c r="DK49" s="393"/>
      <c r="DL49" s="393"/>
      <c r="DM49" s="393"/>
      <c r="DN49" s="393"/>
      <c r="DO49" s="393"/>
      <c r="DP49" s="393"/>
      <c r="DQ49" s="393"/>
      <c r="DR49" s="393"/>
      <c r="DS49" s="393"/>
      <c r="DT49" s="393"/>
      <c r="DU49" s="393"/>
      <c r="DV49" s="393"/>
      <c r="DW49" s="393"/>
      <c r="DX49" s="393"/>
      <c r="DY49" s="393"/>
      <c r="DZ49" s="393"/>
      <c r="EA49" s="393"/>
      <c r="EB49" s="393"/>
      <c r="EC49" s="393"/>
      <c r="ED49" s="393"/>
      <c r="EE49" s="393"/>
      <c r="EF49" s="393"/>
      <c r="EG49" s="393"/>
      <c r="EH49" s="393"/>
      <c r="EI49" s="393"/>
      <c r="EJ49" s="393"/>
      <c r="EK49" s="393"/>
      <c r="EL49" s="393"/>
      <c r="EM49" s="393"/>
      <c r="EN49" s="393"/>
      <c r="EO49" s="393"/>
      <c r="EP49" s="393"/>
      <c r="EQ49" s="393"/>
      <c r="ER49" s="393"/>
      <c r="ES49" s="393"/>
      <c r="ET49" s="393"/>
      <c r="EU49" s="393"/>
      <c r="EV49" s="393"/>
      <c r="EW49" s="393"/>
      <c r="EX49" s="393"/>
      <c r="EY49" s="393"/>
      <c r="EZ49" s="393"/>
      <c r="FA49" s="393"/>
      <c r="FB49" s="393"/>
      <c r="FC49" s="393"/>
      <c r="FD49" s="393"/>
      <c r="FE49" s="393"/>
      <c r="FF49" s="393"/>
      <c r="FG49" s="393"/>
      <c r="FH49" s="393"/>
      <c r="FI49" s="393"/>
      <c r="FJ49" s="393"/>
      <c r="FK49" s="393"/>
      <c r="FL49" s="393"/>
      <c r="FM49" s="393"/>
      <c r="FN49" s="393"/>
      <c r="FO49" s="393"/>
      <c r="FP49" s="393"/>
      <c r="FQ49" s="393"/>
      <c r="FR49" s="393"/>
      <c r="FS49" s="393"/>
      <c r="FT49" s="393"/>
      <c r="FU49" s="393"/>
      <c r="FV49" s="393"/>
      <c r="FW49" s="393"/>
      <c r="FX49" s="393"/>
      <c r="FY49" s="393"/>
      <c r="FZ49" s="393"/>
      <c r="GA49" s="393"/>
      <c r="GB49" s="393"/>
      <c r="GC49" s="393"/>
      <c r="GD49" s="393"/>
      <c r="GE49" s="393"/>
      <c r="GF49" s="393"/>
      <c r="GG49" s="393"/>
      <c r="GH49" s="393"/>
      <c r="GI49" s="393"/>
      <c r="GJ49" s="393"/>
      <c r="GK49" s="393"/>
      <c r="GL49" s="393"/>
      <c r="GM49" s="393"/>
      <c r="GN49" s="393"/>
      <c r="GO49" s="393"/>
      <c r="GP49" s="393"/>
      <c r="GQ49" s="393"/>
      <c r="GR49" s="393"/>
      <c r="GS49" s="393"/>
      <c r="GT49" s="393"/>
      <c r="GU49" s="393"/>
      <c r="GV49" s="393"/>
      <c r="GW49" s="393"/>
      <c r="GX49" s="393"/>
      <c r="GY49" s="393"/>
      <c r="GZ49" s="393"/>
      <c r="HA49" s="393"/>
      <c r="HB49" s="393"/>
      <c r="HC49" s="393"/>
      <c r="HD49" s="393"/>
      <c r="HE49" s="393"/>
      <c r="HF49" s="393"/>
      <c r="HG49" s="393"/>
      <c r="HH49" s="393"/>
      <c r="HI49" s="393"/>
      <c r="HJ49" s="393"/>
      <c r="HK49" s="393"/>
      <c r="HL49" s="393"/>
      <c r="HM49" s="393"/>
      <c r="HN49" s="393"/>
      <c r="HO49" s="393"/>
      <c r="HP49" s="393"/>
      <c r="HQ49" s="393"/>
      <c r="HR49" s="393"/>
      <c r="HS49" s="393"/>
      <c r="HT49" s="393"/>
      <c r="HU49" s="393"/>
      <c r="HV49" s="393"/>
      <c r="HW49" s="393"/>
      <c r="HX49" s="393"/>
      <c r="HY49" s="393"/>
      <c r="HZ49" s="393"/>
      <c r="IA49" s="393"/>
      <c r="IB49" s="393"/>
      <c r="IC49" s="393"/>
      <c r="ID49" s="393"/>
      <c r="IE49" s="393"/>
      <c r="IF49" s="393"/>
      <c r="IG49" s="393"/>
      <c r="IH49" s="393"/>
      <c r="II49" s="393"/>
      <c r="IJ49" s="393"/>
      <c r="IK49" s="393"/>
      <c r="IL49" s="393"/>
      <c r="IM49" s="393"/>
      <c r="IN49" s="393"/>
      <c r="IO49" s="393"/>
      <c r="IP49" s="393"/>
      <c r="IQ49" s="393"/>
      <c r="IR49" s="393"/>
      <c r="IS49" s="393"/>
      <c r="IT49" s="393"/>
      <c r="IU49" s="393"/>
      <c r="IV49" s="393"/>
    </row>
    <row r="50" spans="1:256" ht="25.2" customHeight="1" x14ac:dyDescent="0.25">
      <c r="A50" s="631" t="s">
        <v>202</v>
      </c>
      <c r="B50" s="632">
        <v>44782.01</v>
      </c>
      <c r="C50" s="391"/>
      <c r="D50" s="392"/>
      <c r="E50" s="392"/>
      <c r="F50" s="393"/>
      <c r="G50" s="393"/>
      <c r="H50" s="393"/>
      <c r="I50" s="393"/>
      <c r="J50" s="393"/>
      <c r="K50" s="393"/>
      <c r="L50" s="393"/>
      <c r="M50" s="393"/>
      <c r="N50" s="393"/>
      <c r="O50" s="393"/>
      <c r="P50" s="393"/>
      <c r="Q50" s="393"/>
      <c r="R50" s="393"/>
      <c r="S50" s="393"/>
      <c r="T50" s="393"/>
      <c r="U50" s="393"/>
      <c r="V50" s="393"/>
      <c r="W50" s="393"/>
      <c r="X50" s="393"/>
      <c r="Y50" s="393"/>
      <c r="Z50" s="393"/>
      <c r="AA50" s="393"/>
      <c r="AB50" s="393"/>
      <c r="AC50" s="393"/>
      <c r="AD50" s="393"/>
      <c r="AE50" s="393"/>
      <c r="AF50" s="393"/>
      <c r="AG50" s="393"/>
      <c r="AH50" s="393"/>
      <c r="AI50" s="393"/>
      <c r="AJ50" s="393"/>
      <c r="AK50" s="393"/>
      <c r="AL50" s="393"/>
      <c r="AM50" s="393"/>
      <c r="AN50" s="393"/>
      <c r="AO50" s="393"/>
      <c r="AP50" s="393"/>
      <c r="AQ50" s="393"/>
      <c r="AR50" s="393"/>
      <c r="AS50" s="393"/>
      <c r="AT50" s="393"/>
      <c r="AU50" s="393"/>
      <c r="AV50" s="393"/>
      <c r="AW50" s="393"/>
      <c r="AX50" s="393"/>
      <c r="AY50" s="393"/>
      <c r="AZ50" s="393"/>
      <c r="BA50" s="393"/>
      <c r="BB50" s="393"/>
      <c r="BC50" s="393"/>
      <c r="BD50" s="393"/>
      <c r="BE50" s="393"/>
      <c r="BF50" s="393"/>
      <c r="BG50" s="393"/>
      <c r="BH50" s="393"/>
      <c r="BI50" s="393"/>
      <c r="BJ50" s="393"/>
      <c r="BK50" s="393"/>
      <c r="BL50" s="393"/>
      <c r="BM50" s="393"/>
      <c r="BN50" s="393"/>
      <c r="BO50" s="393"/>
      <c r="BP50" s="393"/>
      <c r="BQ50" s="393"/>
      <c r="BR50" s="393"/>
      <c r="BS50" s="393"/>
      <c r="BT50" s="393"/>
      <c r="BU50" s="393"/>
      <c r="BV50" s="393"/>
      <c r="BW50" s="393"/>
      <c r="BX50" s="393"/>
      <c r="BY50" s="393"/>
      <c r="BZ50" s="393"/>
      <c r="CA50" s="393"/>
      <c r="CB50" s="393"/>
      <c r="CC50" s="393"/>
      <c r="CD50" s="393"/>
      <c r="CE50" s="393"/>
      <c r="CF50" s="393"/>
      <c r="CG50" s="393"/>
      <c r="CH50" s="393"/>
      <c r="CI50" s="393"/>
      <c r="CJ50" s="393"/>
      <c r="CK50" s="393"/>
      <c r="CL50" s="393"/>
      <c r="CM50" s="393"/>
      <c r="CN50" s="393"/>
      <c r="CO50" s="393"/>
      <c r="CP50" s="393"/>
      <c r="CQ50" s="393"/>
      <c r="CR50" s="393"/>
      <c r="CS50" s="393"/>
      <c r="CT50" s="393"/>
      <c r="CU50" s="393"/>
      <c r="CV50" s="393"/>
      <c r="CW50" s="393"/>
      <c r="CX50" s="393"/>
      <c r="CY50" s="393"/>
      <c r="CZ50" s="393"/>
      <c r="DA50" s="393"/>
      <c r="DB50" s="393"/>
      <c r="DC50" s="393"/>
      <c r="DD50" s="393"/>
      <c r="DE50" s="393"/>
      <c r="DF50" s="393"/>
      <c r="DG50" s="393"/>
      <c r="DH50" s="393"/>
      <c r="DI50" s="393"/>
      <c r="DJ50" s="393"/>
      <c r="DK50" s="393"/>
      <c r="DL50" s="393"/>
      <c r="DM50" s="393"/>
      <c r="DN50" s="393"/>
      <c r="DO50" s="393"/>
      <c r="DP50" s="393"/>
      <c r="DQ50" s="393"/>
      <c r="DR50" s="393"/>
      <c r="DS50" s="393"/>
      <c r="DT50" s="393"/>
      <c r="DU50" s="393"/>
      <c r="DV50" s="393"/>
      <c r="DW50" s="393"/>
      <c r="DX50" s="393"/>
      <c r="DY50" s="393"/>
      <c r="DZ50" s="393"/>
      <c r="EA50" s="393"/>
      <c r="EB50" s="393"/>
      <c r="EC50" s="393"/>
      <c r="ED50" s="393"/>
      <c r="EE50" s="393"/>
      <c r="EF50" s="393"/>
      <c r="EG50" s="393"/>
      <c r="EH50" s="393"/>
      <c r="EI50" s="393"/>
      <c r="EJ50" s="393"/>
      <c r="EK50" s="393"/>
      <c r="EL50" s="393"/>
      <c r="EM50" s="393"/>
      <c r="EN50" s="393"/>
      <c r="EO50" s="393"/>
      <c r="EP50" s="393"/>
      <c r="EQ50" s="393"/>
      <c r="ER50" s="393"/>
      <c r="ES50" s="393"/>
      <c r="ET50" s="393"/>
      <c r="EU50" s="393"/>
      <c r="EV50" s="393"/>
      <c r="EW50" s="393"/>
      <c r="EX50" s="393"/>
      <c r="EY50" s="393"/>
      <c r="EZ50" s="393"/>
      <c r="FA50" s="393"/>
      <c r="FB50" s="393"/>
      <c r="FC50" s="393"/>
      <c r="FD50" s="393"/>
      <c r="FE50" s="393"/>
      <c r="FF50" s="393"/>
      <c r="FG50" s="393"/>
      <c r="FH50" s="393"/>
      <c r="FI50" s="393"/>
      <c r="FJ50" s="393"/>
      <c r="FK50" s="393"/>
      <c r="FL50" s="393"/>
      <c r="FM50" s="393"/>
      <c r="FN50" s="393"/>
      <c r="FO50" s="393"/>
      <c r="FP50" s="393"/>
      <c r="FQ50" s="393"/>
      <c r="FR50" s="393"/>
      <c r="FS50" s="393"/>
      <c r="FT50" s="393"/>
      <c r="FU50" s="393"/>
      <c r="FV50" s="393"/>
      <c r="FW50" s="393"/>
      <c r="FX50" s="393"/>
      <c r="FY50" s="393"/>
      <c r="FZ50" s="393"/>
      <c r="GA50" s="393"/>
      <c r="GB50" s="393"/>
      <c r="GC50" s="393"/>
      <c r="GD50" s="393"/>
      <c r="GE50" s="393"/>
      <c r="GF50" s="393"/>
      <c r="GG50" s="393"/>
      <c r="GH50" s="393"/>
      <c r="GI50" s="393"/>
      <c r="GJ50" s="393"/>
      <c r="GK50" s="393"/>
      <c r="GL50" s="393"/>
      <c r="GM50" s="393"/>
      <c r="GN50" s="393"/>
      <c r="GO50" s="393"/>
      <c r="GP50" s="393"/>
      <c r="GQ50" s="393"/>
      <c r="GR50" s="393"/>
      <c r="GS50" s="393"/>
      <c r="GT50" s="393"/>
      <c r="GU50" s="393"/>
      <c r="GV50" s="393"/>
      <c r="GW50" s="393"/>
      <c r="GX50" s="393"/>
      <c r="GY50" s="393"/>
      <c r="GZ50" s="393"/>
      <c r="HA50" s="393"/>
      <c r="HB50" s="393"/>
      <c r="HC50" s="393"/>
      <c r="HD50" s="393"/>
      <c r="HE50" s="393"/>
      <c r="HF50" s="393"/>
      <c r="HG50" s="393"/>
      <c r="HH50" s="393"/>
      <c r="HI50" s="393"/>
      <c r="HJ50" s="393"/>
      <c r="HK50" s="393"/>
      <c r="HL50" s="393"/>
      <c r="HM50" s="393"/>
      <c r="HN50" s="393"/>
      <c r="HO50" s="393"/>
      <c r="HP50" s="393"/>
      <c r="HQ50" s="393"/>
      <c r="HR50" s="393"/>
      <c r="HS50" s="393"/>
      <c r="HT50" s="393"/>
      <c r="HU50" s="393"/>
      <c r="HV50" s="393"/>
      <c r="HW50" s="393"/>
      <c r="HX50" s="393"/>
      <c r="HY50" s="393"/>
      <c r="HZ50" s="393"/>
      <c r="IA50" s="393"/>
      <c r="IB50" s="393"/>
      <c r="IC50" s="393"/>
      <c r="ID50" s="393"/>
      <c r="IE50" s="393"/>
      <c r="IF50" s="393"/>
      <c r="IG50" s="393"/>
      <c r="IH50" s="393"/>
      <c r="II50" s="393"/>
      <c r="IJ50" s="393"/>
      <c r="IK50" s="393"/>
      <c r="IL50" s="393"/>
      <c r="IM50" s="393"/>
      <c r="IN50" s="393"/>
      <c r="IO50" s="393"/>
      <c r="IP50" s="393"/>
      <c r="IQ50" s="393"/>
      <c r="IR50" s="393"/>
      <c r="IS50" s="393"/>
      <c r="IT50" s="393"/>
      <c r="IU50" s="393"/>
      <c r="IV50" s="393"/>
    </row>
    <row r="51" spans="1:256" ht="25.2" customHeight="1" thickBot="1" x14ac:dyDescent="0.3">
      <c r="A51" s="631" t="s">
        <v>203</v>
      </c>
      <c r="B51" s="632">
        <v>7097955.7699999996</v>
      </c>
      <c r="C51" s="391"/>
      <c r="D51" s="392"/>
      <c r="E51" s="392"/>
      <c r="F51" s="393"/>
      <c r="G51" s="393"/>
      <c r="H51" s="393"/>
      <c r="I51" s="393"/>
      <c r="J51" s="393"/>
      <c r="K51" s="393"/>
      <c r="L51" s="393"/>
      <c r="M51" s="393"/>
      <c r="N51" s="393"/>
      <c r="O51" s="393"/>
      <c r="P51" s="393"/>
      <c r="Q51" s="393"/>
      <c r="R51" s="393"/>
      <c r="S51" s="393"/>
      <c r="T51" s="393"/>
      <c r="U51" s="393"/>
      <c r="V51" s="393"/>
      <c r="W51" s="393"/>
      <c r="X51" s="393"/>
      <c r="Y51" s="393"/>
      <c r="Z51" s="393"/>
      <c r="AA51" s="393"/>
      <c r="AB51" s="393"/>
      <c r="AC51" s="393"/>
      <c r="AD51" s="393"/>
      <c r="AE51" s="393"/>
      <c r="AF51" s="393"/>
      <c r="AG51" s="393"/>
      <c r="AH51" s="393"/>
      <c r="AI51" s="393"/>
      <c r="AJ51" s="393"/>
      <c r="AK51" s="393"/>
      <c r="AL51" s="393"/>
      <c r="AM51" s="393"/>
      <c r="AN51" s="393"/>
      <c r="AO51" s="393"/>
      <c r="AP51" s="393"/>
      <c r="AQ51" s="393"/>
      <c r="AR51" s="393"/>
      <c r="AS51" s="393"/>
      <c r="AT51" s="393"/>
      <c r="AU51" s="393"/>
      <c r="AV51" s="393"/>
      <c r="AW51" s="393"/>
      <c r="AX51" s="393"/>
      <c r="AY51" s="393"/>
      <c r="AZ51" s="393"/>
      <c r="BA51" s="393"/>
      <c r="BB51" s="393"/>
      <c r="BC51" s="393"/>
      <c r="BD51" s="393"/>
      <c r="BE51" s="393"/>
      <c r="BF51" s="393"/>
      <c r="BG51" s="393"/>
      <c r="BH51" s="393"/>
      <c r="BI51" s="393"/>
      <c r="BJ51" s="393"/>
      <c r="BK51" s="393"/>
      <c r="BL51" s="393"/>
      <c r="BM51" s="393"/>
      <c r="BN51" s="393"/>
      <c r="BO51" s="393"/>
      <c r="BP51" s="393"/>
      <c r="BQ51" s="393"/>
      <c r="BR51" s="393"/>
      <c r="BS51" s="393"/>
      <c r="BT51" s="393"/>
      <c r="BU51" s="393"/>
      <c r="BV51" s="393"/>
      <c r="BW51" s="393"/>
      <c r="BX51" s="393"/>
      <c r="BY51" s="393"/>
      <c r="BZ51" s="393"/>
      <c r="CA51" s="393"/>
      <c r="CB51" s="393"/>
      <c r="CC51" s="393"/>
      <c r="CD51" s="393"/>
      <c r="CE51" s="393"/>
      <c r="CF51" s="393"/>
      <c r="CG51" s="393"/>
      <c r="CH51" s="393"/>
      <c r="CI51" s="393"/>
      <c r="CJ51" s="393"/>
      <c r="CK51" s="393"/>
      <c r="CL51" s="393"/>
      <c r="CM51" s="393"/>
      <c r="CN51" s="393"/>
      <c r="CO51" s="393"/>
      <c r="CP51" s="393"/>
      <c r="CQ51" s="393"/>
      <c r="CR51" s="393"/>
      <c r="CS51" s="393"/>
      <c r="CT51" s="393"/>
      <c r="CU51" s="393"/>
      <c r="CV51" s="393"/>
      <c r="CW51" s="393"/>
      <c r="CX51" s="393"/>
      <c r="CY51" s="393"/>
      <c r="CZ51" s="393"/>
      <c r="DA51" s="393"/>
      <c r="DB51" s="393"/>
      <c r="DC51" s="393"/>
      <c r="DD51" s="393"/>
      <c r="DE51" s="393"/>
      <c r="DF51" s="393"/>
      <c r="DG51" s="393"/>
      <c r="DH51" s="393"/>
      <c r="DI51" s="393"/>
      <c r="DJ51" s="393"/>
      <c r="DK51" s="393"/>
      <c r="DL51" s="393"/>
      <c r="DM51" s="393"/>
      <c r="DN51" s="393"/>
      <c r="DO51" s="393"/>
      <c r="DP51" s="393"/>
      <c r="DQ51" s="393"/>
      <c r="DR51" s="393"/>
      <c r="DS51" s="393"/>
      <c r="DT51" s="393"/>
      <c r="DU51" s="393"/>
      <c r="DV51" s="393"/>
      <c r="DW51" s="393"/>
      <c r="DX51" s="393"/>
      <c r="DY51" s="393"/>
      <c r="DZ51" s="393"/>
      <c r="EA51" s="393"/>
      <c r="EB51" s="393"/>
      <c r="EC51" s="393"/>
      <c r="ED51" s="393"/>
      <c r="EE51" s="393"/>
      <c r="EF51" s="393"/>
      <c r="EG51" s="393"/>
      <c r="EH51" s="393"/>
      <c r="EI51" s="393"/>
      <c r="EJ51" s="393"/>
      <c r="EK51" s="393"/>
      <c r="EL51" s="393"/>
      <c r="EM51" s="393"/>
      <c r="EN51" s="393"/>
      <c r="EO51" s="393"/>
      <c r="EP51" s="393"/>
      <c r="EQ51" s="393"/>
      <c r="ER51" s="393"/>
      <c r="ES51" s="393"/>
      <c r="ET51" s="393"/>
      <c r="EU51" s="393"/>
      <c r="EV51" s="393"/>
      <c r="EW51" s="393"/>
      <c r="EX51" s="393"/>
      <c r="EY51" s="393"/>
      <c r="EZ51" s="393"/>
      <c r="FA51" s="393"/>
      <c r="FB51" s="393"/>
      <c r="FC51" s="393"/>
      <c r="FD51" s="393"/>
      <c r="FE51" s="393"/>
      <c r="FF51" s="393"/>
      <c r="FG51" s="393"/>
      <c r="FH51" s="393"/>
      <c r="FI51" s="393"/>
      <c r="FJ51" s="393"/>
      <c r="FK51" s="393"/>
      <c r="FL51" s="393"/>
      <c r="FM51" s="393"/>
      <c r="FN51" s="393"/>
      <c r="FO51" s="393"/>
      <c r="FP51" s="393"/>
      <c r="FQ51" s="393"/>
      <c r="FR51" s="393"/>
      <c r="FS51" s="393"/>
      <c r="FT51" s="393"/>
      <c r="FU51" s="393"/>
      <c r="FV51" s="393"/>
      <c r="FW51" s="393"/>
      <c r="FX51" s="393"/>
      <c r="FY51" s="393"/>
      <c r="FZ51" s="393"/>
      <c r="GA51" s="393"/>
      <c r="GB51" s="393"/>
      <c r="GC51" s="393"/>
      <c r="GD51" s="393"/>
      <c r="GE51" s="393"/>
      <c r="GF51" s="393"/>
      <c r="GG51" s="393"/>
      <c r="GH51" s="393"/>
      <c r="GI51" s="393"/>
      <c r="GJ51" s="393"/>
      <c r="GK51" s="393"/>
      <c r="GL51" s="393"/>
      <c r="GM51" s="393"/>
      <c r="GN51" s="393"/>
      <c r="GO51" s="393"/>
      <c r="GP51" s="393"/>
      <c r="GQ51" s="393"/>
      <c r="GR51" s="393"/>
      <c r="GS51" s="393"/>
      <c r="GT51" s="393"/>
      <c r="GU51" s="393"/>
      <c r="GV51" s="393"/>
      <c r="GW51" s="393"/>
      <c r="GX51" s="393"/>
      <c r="GY51" s="393"/>
      <c r="GZ51" s="393"/>
      <c r="HA51" s="393"/>
      <c r="HB51" s="393"/>
      <c r="HC51" s="393"/>
      <c r="HD51" s="393"/>
      <c r="HE51" s="393"/>
      <c r="HF51" s="393"/>
      <c r="HG51" s="393"/>
      <c r="HH51" s="393"/>
      <c r="HI51" s="393"/>
      <c r="HJ51" s="393"/>
      <c r="HK51" s="393"/>
      <c r="HL51" s="393"/>
      <c r="HM51" s="393"/>
      <c r="HN51" s="393"/>
      <c r="HO51" s="393"/>
      <c r="HP51" s="393"/>
      <c r="HQ51" s="393"/>
      <c r="HR51" s="393"/>
      <c r="HS51" s="393"/>
      <c r="HT51" s="393"/>
      <c r="HU51" s="393"/>
      <c r="HV51" s="393"/>
      <c r="HW51" s="393"/>
      <c r="HX51" s="393"/>
      <c r="HY51" s="393"/>
      <c r="HZ51" s="393"/>
      <c r="IA51" s="393"/>
      <c r="IB51" s="393"/>
      <c r="IC51" s="393"/>
      <c r="ID51" s="393"/>
      <c r="IE51" s="393"/>
      <c r="IF51" s="393"/>
      <c r="IG51" s="393"/>
      <c r="IH51" s="393"/>
      <c r="II51" s="393"/>
      <c r="IJ51" s="393"/>
      <c r="IK51" s="393"/>
      <c r="IL51" s="393"/>
      <c r="IM51" s="393"/>
      <c r="IN51" s="393"/>
      <c r="IO51" s="393"/>
      <c r="IP51" s="393"/>
      <c r="IQ51" s="393"/>
      <c r="IR51" s="393"/>
      <c r="IS51" s="393"/>
      <c r="IT51" s="393"/>
      <c r="IU51" s="393"/>
      <c r="IV51" s="393"/>
    </row>
    <row r="52" spans="1:256" ht="30.6" customHeight="1" thickTop="1" x14ac:dyDescent="0.25">
      <c r="A52" s="784" t="s">
        <v>627</v>
      </c>
      <c r="B52" s="779">
        <f>SUM(B24:B51)</f>
        <v>9110145.1400000006</v>
      </c>
      <c r="C52" s="391"/>
      <c r="D52" s="392"/>
      <c r="E52" s="392"/>
      <c r="F52" s="393"/>
      <c r="G52" s="393"/>
      <c r="H52" s="393"/>
      <c r="I52" s="393"/>
      <c r="J52" s="393"/>
      <c r="K52" s="393"/>
      <c r="L52" s="393"/>
      <c r="M52" s="393"/>
      <c r="N52" s="393"/>
      <c r="O52" s="393"/>
      <c r="P52" s="393"/>
      <c r="Q52" s="393"/>
      <c r="R52" s="393"/>
      <c r="S52" s="393"/>
      <c r="T52" s="393"/>
      <c r="U52" s="393"/>
      <c r="V52" s="393"/>
      <c r="W52" s="393"/>
      <c r="X52" s="393"/>
      <c r="Y52" s="393"/>
      <c r="Z52" s="393"/>
      <c r="AA52" s="393"/>
      <c r="AB52" s="393"/>
      <c r="AC52" s="393"/>
      <c r="AD52" s="393"/>
      <c r="AE52" s="393"/>
      <c r="AF52" s="393"/>
      <c r="AG52" s="393"/>
      <c r="AH52" s="393"/>
      <c r="AI52" s="393"/>
      <c r="AJ52" s="393"/>
      <c r="AK52" s="393"/>
      <c r="AL52" s="393"/>
      <c r="AM52" s="393"/>
      <c r="AN52" s="393"/>
      <c r="AO52" s="393"/>
      <c r="AP52" s="393"/>
      <c r="AQ52" s="393"/>
      <c r="AR52" s="393"/>
      <c r="AS52" s="393"/>
      <c r="AT52" s="393"/>
      <c r="AU52" s="393"/>
      <c r="AV52" s="393"/>
      <c r="AW52" s="393"/>
      <c r="AX52" s="393"/>
      <c r="AY52" s="393"/>
      <c r="AZ52" s="393"/>
      <c r="BA52" s="393"/>
      <c r="BB52" s="393"/>
      <c r="BC52" s="393"/>
      <c r="BD52" s="393"/>
      <c r="BE52" s="393"/>
      <c r="BF52" s="393"/>
      <c r="BG52" s="393"/>
      <c r="BH52" s="393"/>
      <c r="BI52" s="393"/>
      <c r="BJ52" s="393"/>
      <c r="BK52" s="393"/>
      <c r="BL52" s="393"/>
      <c r="BM52" s="393"/>
      <c r="BN52" s="393"/>
      <c r="BO52" s="393"/>
      <c r="BP52" s="393"/>
      <c r="BQ52" s="393"/>
      <c r="BR52" s="393"/>
      <c r="BS52" s="393"/>
      <c r="BT52" s="393"/>
      <c r="BU52" s="393"/>
      <c r="BV52" s="393"/>
      <c r="BW52" s="393"/>
      <c r="BX52" s="393"/>
      <c r="BY52" s="393"/>
      <c r="BZ52" s="393"/>
      <c r="CA52" s="393"/>
      <c r="CB52" s="393"/>
      <c r="CC52" s="393"/>
      <c r="CD52" s="393"/>
      <c r="CE52" s="393"/>
      <c r="CF52" s="393"/>
      <c r="CG52" s="393"/>
      <c r="CH52" s="393"/>
      <c r="CI52" s="393"/>
      <c r="CJ52" s="393"/>
      <c r="CK52" s="393"/>
      <c r="CL52" s="393"/>
      <c r="CM52" s="393"/>
      <c r="CN52" s="393"/>
      <c r="CO52" s="393"/>
      <c r="CP52" s="393"/>
      <c r="CQ52" s="393"/>
      <c r="CR52" s="393"/>
      <c r="CS52" s="393"/>
      <c r="CT52" s="393"/>
      <c r="CU52" s="393"/>
      <c r="CV52" s="393"/>
      <c r="CW52" s="393"/>
      <c r="CX52" s="393"/>
      <c r="CY52" s="393"/>
      <c r="CZ52" s="393"/>
      <c r="DA52" s="393"/>
      <c r="DB52" s="393"/>
      <c r="DC52" s="393"/>
      <c r="DD52" s="393"/>
      <c r="DE52" s="393"/>
      <c r="DF52" s="393"/>
      <c r="DG52" s="393"/>
      <c r="DH52" s="393"/>
      <c r="DI52" s="393"/>
      <c r="DJ52" s="393"/>
      <c r="DK52" s="393"/>
      <c r="DL52" s="393"/>
      <c r="DM52" s="393"/>
      <c r="DN52" s="393"/>
      <c r="DO52" s="393"/>
      <c r="DP52" s="393"/>
      <c r="DQ52" s="393"/>
      <c r="DR52" s="393"/>
      <c r="DS52" s="393"/>
      <c r="DT52" s="393"/>
      <c r="DU52" s="393"/>
      <c r="DV52" s="393"/>
      <c r="DW52" s="393"/>
      <c r="DX52" s="393"/>
      <c r="DY52" s="393"/>
      <c r="DZ52" s="393"/>
      <c r="EA52" s="393"/>
      <c r="EB52" s="393"/>
      <c r="EC52" s="393"/>
      <c r="ED52" s="393"/>
      <c r="EE52" s="393"/>
      <c r="EF52" s="393"/>
      <c r="EG52" s="393"/>
      <c r="EH52" s="393"/>
      <c r="EI52" s="393"/>
      <c r="EJ52" s="393"/>
      <c r="EK52" s="393"/>
      <c r="EL52" s="393"/>
      <c r="EM52" s="393"/>
      <c r="EN52" s="393"/>
      <c r="EO52" s="393"/>
      <c r="EP52" s="393"/>
      <c r="EQ52" s="393"/>
      <c r="ER52" s="393"/>
      <c r="ES52" s="393"/>
      <c r="ET52" s="393"/>
      <c r="EU52" s="393"/>
      <c r="EV52" s="393"/>
      <c r="EW52" s="393"/>
      <c r="EX52" s="393"/>
      <c r="EY52" s="393"/>
      <c r="EZ52" s="393"/>
      <c r="FA52" s="393"/>
      <c r="FB52" s="393"/>
      <c r="FC52" s="393"/>
      <c r="FD52" s="393"/>
      <c r="FE52" s="393"/>
      <c r="FF52" s="393"/>
      <c r="FG52" s="393"/>
      <c r="FH52" s="393"/>
      <c r="FI52" s="393"/>
      <c r="FJ52" s="393"/>
      <c r="FK52" s="393"/>
      <c r="FL52" s="393"/>
      <c r="FM52" s="393"/>
      <c r="FN52" s="393"/>
      <c r="FO52" s="393"/>
      <c r="FP52" s="393"/>
      <c r="FQ52" s="393"/>
      <c r="FR52" s="393"/>
      <c r="FS52" s="393"/>
      <c r="FT52" s="393"/>
      <c r="FU52" s="393"/>
      <c r="FV52" s="393"/>
      <c r="FW52" s="393"/>
      <c r="FX52" s="393"/>
      <c r="FY52" s="393"/>
      <c r="FZ52" s="393"/>
      <c r="GA52" s="393"/>
      <c r="GB52" s="393"/>
      <c r="GC52" s="393"/>
      <c r="GD52" s="393"/>
      <c r="GE52" s="393"/>
      <c r="GF52" s="393"/>
      <c r="GG52" s="393"/>
      <c r="GH52" s="393"/>
      <c r="GI52" s="393"/>
      <c r="GJ52" s="393"/>
      <c r="GK52" s="393"/>
      <c r="GL52" s="393"/>
      <c r="GM52" s="393"/>
      <c r="GN52" s="393"/>
      <c r="GO52" s="393"/>
      <c r="GP52" s="393"/>
      <c r="GQ52" s="393"/>
      <c r="GR52" s="393"/>
      <c r="GS52" s="393"/>
      <c r="GT52" s="393"/>
      <c r="GU52" s="393"/>
      <c r="GV52" s="393"/>
      <c r="GW52" s="393"/>
      <c r="GX52" s="393"/>
      <c r="GY52" s="393"/>
      <c r="GZ52" s="393"/>
      <c r="HA52" s="393"/>
      <c r="HB52" s="393"/>
      <c r="HC52" s="393"/>
      <c r="HD52" s="393"/>
      <c r="HE52" s="393"/>
      <c r="HF52" s="393"/>
      <c r="HG52" s="393"/>
      <c r="HH52" s="393"/>
      <c r="HI52" s="393"/>
      <c r="HJ52" s="393"/>
      <c r="HK52" s="393"/>
      <c r="HL52" s="393"/>
      <c r="HM52" s="393"/>
      <c r="HN52" s="393"/>
      <c r="HO52" s="393"/>
      <c r="HP52" s="393"/>
      <c r="HQ52" s="393"/>
      <c r="HR52" s="393"/>
      <c r="HS52" s="393"/>
      <c r="HT52" s="393"/>
      <c r="HU52" s="393"/>
      <c r="HV52" s="393"/>
      <c r="HW52" s="393"/>
      <c r="HX52" s="393"/>
      <c r="HY52" s="393"/>
      <c r="HZ52" s="393"/>
      <c r="IA52" s="393"/>
      <c r="IB52" s="393"/>
      <c r="IC52" s="393"/>
      <c r="ID52" s="393"/>
      <c r="IE52" s="393"/>
      <c r="IF52" s="393"/>
      <c r="IG52" s="393"/>
      <c r="IH52" s="393"/>
      <c r="II52" s="393"/>
      <c r="IJ52" s="393"/>
      <c r="IK52" s="393"/>
      <c r="IL52" s="393"/>
      <c r="IM52" s="393"/>
      <c r="IN52" s="393"/>
      <c r="IO52" s="393"/>
      <c r="IP52" s="393"/>
      <c r="IQ52" s="393"/>
      <c r="IR52" s="393"/>
      <c r="IS52" s="393"/>
      <c r="IT52" s="393"/>
      <c r="IU52" s="393"/>
      <c r="IV52" s="393"/>
    </row>
    <row r="53" spans="1:256" ht="39.6" customHeight="1" x14ac:dyDescent="0.25">
      <c r="A53" s="1185" t="s">
        <v>560</v>
      </c>
      <c r="B53" s="1186"/>
      <c r="C53" s="391"/>
      <c r="D53" s="392"/>
      <c r="E53" s="392"/>
      <c r="F53" s="393"/>
      <c r="G53" s="393"/>
      <c r="H53" s="393"/>
      <c r="I53" s="393"/>
      <c r="J53" s="393"/>
      <c r="K53" s="393"/>
      <c r="L53" s="393"/>
      <c r="M53" s="393"/>
      <c r="N53" s="393"/>
      <c r="O53" s="393"/>
      <c r="P53" s="393"/>
      <c r="Q53" s="393"/>
      <c r="R53" s="393"/>
      <c r="S53" s="393"/>
      <c r="T53" s="393"/>
      <c r="U53" s="393"/>
      <c r="V53" s="393"/>
      <c r="W53" s="393"/>
      <c r="X53" s="393"/>
      <c r="Y53" s="393"/>
      <c r="Z53" s="393"/>
      <c r="AA53" s="393"/>
      <c r="AB53" s="393"/>
      <c r="AC53" s="393"/>
      <c r="AD53" s="393"/>
      <c r="AE53" s="393"/>
      <c r="AF53" s="393"/>
      <c r="AG53" s="393"/>
      <c r="AH53" s="393"/>
      <c r="AI53" s="393"/>
      <c r="AJ53" s="393"/>
      <c r="AK53" s="393"/>
      <c r="AL53" s="393"/>
      <c r="AM53" s="393"/>
      <c r="AN53" s="393"/>
      <c r="AO53" s="393"/>
      <c r="AP53" s="393"/>
      <c r="AQ53" s="393"/>
      <c r="AR53" s="393"/>
      <c r="AS53" s="393"/>
      <c r="AT53" s="393"/>
      <c r="AU53" s="393"/>
      <c r="AV53" s="393"/>
      <c r="AW53" s="393"/>
      <c r="AX53" s="393"/>
      <c r="AY53" s="393"/>
      <c r="AZ53" s="393"/>
      <c r="BA53" s="393"/>
      <c r="BB53" s="393"/>
      <c r="BC53" s="393"/>
      <c r="BD53" s="393"/>
      <c r="BE53" s="393"/>
      <c r="BF53" s="393"/>
      <c r="BG53" s="393"/>
      <c r="BH53" s="393"/>
      <c r="BI53" s="393"/>
      <c r="BJ53" s="393"/>
      <c r="BK53" s="393"/>
      <c r="BL53" s="393"/>
      <c r="BM53" s="393"/>
      <c r="BN53" s="393"/>
      <c r="BO53" s="393"/>
      <c r="BP53" s="393"/>
      <c r="BQ53" s="393"/>
      <c r="BR53" s="393"/>
      <c r="BS53" s="393"/>
      <c r="BT53" s="393"/>
      <c r="BU53" s="393"/>
      <c r="BV53" s="393"/>
      <c r="BW53" s="393"/>
      <c r="BX53" s="393"/>
      <c r="BY53" s="393"/>
      <c r="BZ53" s="393"/>
      <c r="CA53" s="393"/>
      <c r="CB53" s="393"/>
      <c r="CC53" s="393"/>
      <c r="CD53" s="393"/>
      <c r="CE53" s="393"/>
      <c r="CF53" s="393"/>
      <c r="CG53" s="393"/>
      <c r="CH53" s="393"/>
      <c r="CI53" s="393"/>
      <c r="CJ53" s="393"/>
      <c r="CK53" s="393"/>
      <c r="CL53" s="393"/>
      <c r="CM53" s="393"/>
      <c r="CN53" s="393"/>
      <c r="CO53" s="393"/>
      <c r="CP53" s="393"/>
      <c r="CQ53" s="393"/>
      <c r="CR53" s="393"/>
      <c r="CS53" s="393"/>
      <c r="CT53" s="393"/>
      <c r="CU53" s="393"/>
      <c r="CV53" s="393"/>
      <c r="CW53" s="393"/>
      <c r="CX53" s="393"/>
      <c r="CY53" s="393"/>
      <c r="CZ53" s="393"/>
      <c r="DA53" s="393"/>
      <c r="DB53" s="393"/>
      <c r="DC53" s="393"/>
      <c r="DD53" s="393"/>
      <c r="DE53" s="393"/>
      <c r="DF53" s="393"/>
      <c r="DG53" s="393"/>
      <c r="DH53" s="393"/>
      <c r="DI53" s="393"/>
      <c r="DJ53" s="393"/>
      <c r="DK53" s="393"/>
      <c r="DL53" s="393"/>
      <c r="DM53" s="393"/>
      <c r="DN53" s="393"/>
      <c r="DO53" s="393"/>
      <c r="DP53" s="393"/>
      <c r="DQ53" s="393"/>
      <c r="DR53" s="393"/>
      <c r="DS53" s="393"/>
      <c r="DT53" s="393"/>
      <c r="DU53" s="393"/>
      <c r="DV53" s="393"/>
      <c r="DW53" s="393"/>
      <c r="DX53" s="393"/>
      <c r="DY53" s="393"/>
      <c r="DZ53" s="393"/>
      <c r="EA53" s="393"/>
      <c r="EB53" s="393"/>
      <c r="EC53" s="393"/>
      <c r="ED53" s="393"/>
      <c r="EE53" s="393"/>
      <c r="EF53" s="393"/>
      <c r="EG53" s="393"/>
      <c r="EH53" s="393"/>
      <c r="EI53" s="393"/>
      <c r="EJ53" s="393"/>
      <c r="EK53" s="393"/>
      <c r="EL53" s="393"/>
      <c r="EM53" s="393"/>
      <c r="EN53" s="393"/>
      <c r="EO53" s="393"/>
      <c r="EP53" s="393"/>
      <c r="EQ53" s="393"/>
      <c r="ER53" s="393"/>
      <c r="ES53" s="393"/>
      <c r="ET53" s="393"/>
      <c r="EU53" s="393"/>
      <c r="EV53" s="393"/>
      <c r="EW53" s="393"/>
      <c r="EX53" s="393"/>
      <c r="EY53" s="393"/>
      <c r="EZ53" s="393"/>
      <c r="FA53" s="393"/>
      <c r="FB53" s="393"/>
      <c r="FC53" s="393"/>
      <c r="FD53" s="393"/>
      <c r="FE53" s="393"/>
      <c r="FF53" s="393"/>
      <c r="FG53" s="393"/>
      <c r="FH53" s="393"/>
      <c r="FI53" s="393"/>
      <c r="FJ53" s="393"/>
      <c r="FK53" s="393"/>
      <c r="FL53" s="393"/>
      <c r="FM53" s="393"/>
      <c r="FN53" s="393"/>
      <c r="FO53" s="393"/>
      <c r="FP53" s="393"/>
      <c r="FQ53" s="393"/>
      <c r="FR53" s="393"/>
      <c r="FS53" s="393"/>
      <c r="FT53" s="393"/>
      <c r="FU53" s="393"/>
      <c r="FV53" s="393"/>
      <c r="FW53" s="393"/>
      <c r="FX53" s="393"/>
      <c r="FY53" s="393"/>
      <c r="FZ53" s="393"/>
      <c r="GA53" s="393"/>
      <c r="GB53" s="393"/>
      <c r="GC53" s="393"/>
      <c r="GD53" s="393"/>
      <c r="GE53" s="393"/>
      <c r="GF53" s="393"/>
      <c r="GG53" s="393"/>
      <c r="GH53" s="393"/>
      <c r="GI53" s="393"/>
      <c r="GJ53" s="393"/>
      <c r="GK53" s="393"/>
      <c r="GL53" s="393"/>
      <c r="GM53" s="393"/>
      <c r="GN53" s="393"/>
      <c r="GO53" s="393"/>
      <c r="GP53" s="393"/>
      <c r="GQ53" s="393"/>
      <c r="GR53" s="393"/>
      <c r="GS53" s="393"/>
      <c r="GT53" s="393"/>
      <c r="GU53" s="393"/>
      <c r="GV53" s="393"/>
      <c r="GW53" s="393"/>
      <c r="GX53" s="393"/>
      <c r="GY53" s="393"/>
      <c r="GZ53" s="393"/>
      <c r="HA53" s="393"/>
      <c r="HB53" s="393"/>
      <c r="HC53" s="393"/>
      <c r="HD53" s="393"/>
      <c r="HE53" s="393"/>
      <c r="HF53" s="393"/>
      <c r="HG53" s="393"/>
      <c r="HH53" s="393"/>
      <c r="HI53" s="393"/>
      <c r="HJ53" s="393"/>
      <c r="HK53" s="393"/>
      <c r="HL53" s="393"/>
      <c r="HM53" s="393"/>
      <c r="HN53" s="393"/>
      <c r="HO53" s="393"/>
      <c r="HP53" s="393"/>
      <c r="HQ53" s="393"/>
      <c r="HR53" s="393"/>
      <c r="HS53" s="393"/>
      <c r="HT53" s="393"/>
      <c r="HU53" s="393"/>
      <c r="HV53" s="393"/>
      <c r="HW53" s="393"/>
      <c r="HX53" s="393"/>
      <c r="HY53" s="393"/>
      <c r="HZ53" s="393"/>
      <c r="IA53" s="393"/>
      <c r="IB53" s="393"/>
      <c r="IC53" s="393"/>
      <c r="ID53" s="393"/>
      <c r="IE53" s="393"/>
      <c r="IF53" s="393"/>
      <c r="IG53" s="393"/>
      <c r="IH53" s="393"/>
      <c r="II53" s="393"/>
      <c r="IJ53" s="393"/>
      <c r="IK53" s="393"/>
      <c r="IL53" s="393"/>
      <c r="IM53" s="393"/>
      <c r="IN53" s="393"/>
      <c r="IO53" s="393"/>
      <c r="IP53" s="393"/>
      <c r="IQ53" s="393"/>
      <c r="IR53" s="393"/>
      <c r="IS53" s="393"/>
      <c r="IT53" s="393"/>
      <c r="IU53" s="393"/>
      <c r="IV53" s="393"/>
    </row>
    <row r="54" spans="1:256" ht="47.55" customHeight="1" thickBot="1" x14ac:dyDescent="0.3">
      <c r="A54" s="626" t="s">
        <v>624</v>
      </c>
      <c r="B54" s="785">
        <v>387453.03</v>
      </c>
      <c r="C54" s="399"/>
      <c r="D54" s="392"/>
      <c r="E54" s="392"/>
      <c r="F54" s="393"/>
      <c r="G54" s="393"/>
      <c r="H54" s="393"/>
      <c r="I54" s="393"/>
      <c r="J54" s="393"/>
      <c r="K54" s="393"/>
      <c r="L54" s="393"/>
      <c r="M54" s="393"/>
      <c r="N54" s="393"/>
      <c r="O54" s="393"/>
      <c r="P54" s="393"/>
      <c r="Q54" s="393"/>
      <c r="R54" s="393"/>
      <c r="S54" s="393"/>
      <c r="T54" s="393"/>
      <c r="U54" s="393"/>
      <c r="V54" s="393"/>
      <c r="W54" s="393"/>
      <c r="X54" s="393"/>
      <c r="Y54" s="393"/>
      <c r="Z54" s="393"/>
      <c r="AA54" s="393"/>
      <c r="AB54" s="393"/>
      <c r="AC54" s="393"/>
      <c r="AD54" s="393"/>
      <c r="AE54" s="393"/>
      <c r="AF54" s="393"/>
      <c r="AG54" s="393"/>
      <c r="AH54" s="393"/>
      <c r="AI54" s="393"/>
      <c r="AJ54" s="393"/>
      <c r="AK54" s="393"/>
      <c r="AL54" s="393"/>
      <c r="AM54" s="393"/>
      <c r="AN54" s="393"/>
      <c r="AO54" s="393"/>
      <c r="AP54" s="393"/>
      <c r="AQ54" s="393"/>
      <c r="AR54" s="393"/>
      <c r="AS54" s="393"/>
      <c r="AT54" s="393"/>
      <c r="AU54" s="393"/>
      <c r="AV54" s="393"/>
      <c r="AW54" s="393"/>
      <c r="AX54" s="393"/>
      <c r="AY54" s="393"/>
      <c r="AZ54" s="393"/>
      <c r="BA54" s="393"/>
      <c r="BB54" s="393"/>
      <c r="BC54" s="393"/>
      <c r="BD54" s="393"/>
      <c r="BE54" s="393"/>
      <c r="BF54" s="393"/>
      <c r="BG54" s="393"/>
      <c r="BH54" s="393"/>
      <c r="BI54" s="393"/>
      <c r="BJ54" s="393"/>
      <c r="BK54" s="393"/>
      <c r="BL54" s="393"/>
      <c r="BM54" s="393"/>
      <c r="BN54" s="393"/>
      <c r="BO54" s="393"/>
      <c r="BP54" s="393"/>
      <c r="BQ54" s="393"/>
      <c r="BR54" s="393"/>
      <c r="BS54" s="393"/>
      <c r="BT54" s="393"/>
      <c r="BU54" s="393"/>
      <c r="BV54" s="393"/>
      <c r="BW54" s="393"/>
      <c r="BX54" s="393"/>
      <c r="BY54" s="393"/>
      <c r="BZ54" s="393"/>
      <c r="CA54" s="393"/>
      <c r="CB54" s="393"/>
      <c r="CC54" s="393"/>
      <c r="CD54" s="393"/>
      <c r="CE54" s="393"/>
      <c r="CF54" s="393"/>
      <c r="CG54" s="393"/>
      <c r="CH54" s="393"/>
      <c r="CI54" s="393"/>
      <c r="CJ54" s="393"/>
      <c r="CK54" s="393"/>
      <c r="CL54" s="393"/>
      <c r="CM54" s="393"/>
      <c r="CN54" s="393"/>
      <c r="CO54" s="393"/>
      <c r="CP54" s="393"/>
      <c r="CQ54" s="393"/>
      <c r="CR54" s="393"/>
      <c r="CS54" s="393"/>
      <c r="CT54" s="393"/>
      <c r="CU54" s="393"/>
      <c r="CV54" s="393"/>
      <c r="CW54" s="393"/>
      <c r="CX54" s="393"/>
      <c r="CY54" s="393"/>
      <c r="CZ54" s="393"/>
      <c r="DA54" s="393"/>
      <c r="DB54" s="393"/>
      <c r="DC54" s="393"/>
      <c r="DD54" s="393"/>
      <c r="DE54" s="393"/>
      <c r="DF54" s="393"/>
      <c r="DG54" s="393"/>
      <c r="DH54" s="393"/>
      <c r="DI54" s="393"/>
      <c r="DJ54" s="393"/>
      <c r="DK54" s="393"/>
      <c r="DL54" s="393"/>
      <c r="DM54" s="393"/>
      <c r="DN54" s="393"/>
      <c r="DO54" s="393"/>
      <c r="DP54" s="393"/>
      <c r="DQ54" s="393"/>
      <c r="DR54" s="393"/>
      <c r="DS54" s="393"/>
      <c r="DT54" s="393"/>
      <c r="DU54" s="393"/>
      <c r="DV54" s="393"/>
      <c r="DW54" s="393"/>
      <c r="DX54" s="393"/>
      <c r="DY54" s="393"/>
      <c r="DZ54" s="393"/>
      <c r="EA54" s="393"/>
      <c r="EB54" s="393"/>
      <c r="EC54" s="393"/>
      <c r="ED54" s="393"/>
      <c r="EE54" s="393"/>
      <c r="EF54" s="393"/>
      <c r="EG54" s="393"/>
      <c r="EH54" s="393"/>
      <c r="EI54" s="393"/>
      <c r="EJ54" s="393"/>
      <c r="EK54" s="393"/>
      <c r="EL54" s="393"/>
      <c r="EM54" s="393"/>
      <c r="EN54" s="393"/>
      <c r="EO54" s="393"/>
      <c r="EP54" s="393"/>
      <c r="EQ54" s="393"/>
      <c r="ER54" s="393"/>
      <c r="ES54" s="393"/>
      <c r="ET54" s="393"/>
      <c r="EU54" s="393"/>
      <c r="EV54" s="393"/>
      <c r="EW54" s="393"/>
      <c r="EX54" s="393"/>
      <c r="EY54" s="393"/>
      <c r="EZ54" s="393"/>
      <c r="FA54" s="393"/>
      <c r="FB54" s="393"/>
      <c r="FC54" s="393"/>
      <c r="FD54" s="393"/>
      <c r="FE54" s="393"/>
      <c r="FF54" s="393"/>
      <c r="FG54" s="393"/>
      <c r="FH54" s="393"/>
      <c r="FI54" s="393"/>
      <c r="FJ54" s="393"/>
      <c r="FK54" s="393"/>
      <c r="FL54" s="393"/>
      <c r="FM54" s="393"/>
      <c r="FN54" s="393"/>
      <c r="FO54" s="393"/>
      <c r="FP54" s="393"/>
      <c r="FQ54" s="393"/>
      <c r="FR54" s="393"/>
      <c r="FS54" s="393"/>
      <c r="FT54" s="393"/>
      <c r="FU54" s="393"/>
      <c r="FV54" s="393"/>
      <c r="FW54" s="393"/>
      <c r="FX54" s="393"/>
      <c r="FY54" s="393"/>
      <c r="FZ54" s="393"/>
      <c r="GA54" s="393"/>
      <c r="GB54" s="393"/>
      <c r="GC54" s="393"/>
      <c r="GD54" s="393"/>
      <c r="GE54" s="393"/>
      <c r="GF54" s="393"/>
      <c r="GG54" s="393"/>
      <c r="GH54" s="393"/>
      <c r="GI54" s="393"/>
      <c r="GJ54" s="393"/>
      <c r="GK54" s="393"/>
      <c r="GL54" s="393"/>
      <c r="GM54" s="393"/>
      <c r="GN54" s="393"/>
      <c r="GO54" s="393"/>
      <c r="GP54" s="393"/>
      <c r="GQ54" s="393"/>
      <c r="GR54" s="393"/>
      <c r="GS54" s="393"/>
      <c r="GT54" s="393"/>
      <c r="GU54" s="393"/>
      <c r="GV54" s="393"/>
      <c r="GW54" s="393"/>
      <c r="GX54" s="393"/>
      <c r="GY54" s="393"/>
      <c r="GZ54" s="393"/>
      <c r="HA54" s="393"/>
      <c r="HB54" s="393"/>
      <c r="HC54" s="393"/>
      <c r="HD54" s="393"/>
      <c r="HE54" s="393"/>
      <c r="HF54" s="393"/>
      <c r="HG54" s="393"/>
      <c r="HH54" s="393"/>
      <c r="HI54" s="393"/>
      <c r="HJ54" s="393"/>
      <c r="HK54" s="393"/>
      <c r="HL54" s="393"/>
      <c r="HM54" s="393"/>
      <c r="HN54" s="393"/>
      <c r="HO54" s="393"/>
      <c r="HP54" s="393"/>
      <c r="HQ54" s="393"/>
      <c r="HR54" s="393"/>
      <c r="HS54" s="393"/>
      <c r="HT54" s="393"/>
      <c r="HU54" s="393"/>
      <c r="HV54" s="393"/>
      <c r="HW54" s="393"/>
      <c r="HX54" s="393"/>
      <c r="HY54" s="393"/>
      <c r="HZ54" s="393"/>
      <c r="IA54" s="393"/>
      <c r="IB54" s="393"/>
      <c r="IC54" s="393"/>
      <c r="ID54" s="393"/>
      <c r="IE54" s="393"/>
      <c r="IF54" s="393"/>
      <c r="IG54" s="393"/>
      <c r="IH54" s="393"/>
      <c r="II54" s="393"/>
      <c r="IJ54" s="393"/>
      <c r="IK54" s="393"/>
      <c r="IL54" s="393"/>
      <c r="IM54" s="393"/>
      <c r="IN54" s="393"/>
      <c r="IO54" s="393"/>
      <c r="IP54" s="393"/>
      <c r="IQ54" s="393"/>
      <c r="IR54" s="393"/>
      <c r="IS54" s="393"/>
      <c r="IT54" s="393"/>
      <c r="IU54" s="393"/>
      <c r="IV54" s="393"/>
    </row>
    <row r="55" spans="1:256" ht="30" customHeight="1" thickTop="1" x14ac:dyDescent="0.25">
      <c r="A55" s="778" t="s">
        <v>292</v>
      </c>
      <c r="B55" s="779">
        <f>SUM(B54:B54)</f>
        <v>387453.03</v>
      </c>
      <c r="C55" s="399"/>
      <c r="D55" s="392"/>
      <c r="E55" s="392"/>
      <c r="F55" s="393"/>
      <c r="G55" s="393"/>
      <c r="H55" s="393"/>
      <c r="I55" s="393"/>
      <c r="J55" s="393"/>
      <c r="K55" s="393"/>
      <c r="L55" s="393"/>
      <c r="M55" s="393"/>
      <c r="N55" s="393"/>
      <c r="O55" s="393"/>
      <c r="P55" s="393"/>
      <c r="Q55" s="393"/>
      <c r="R55" s="393"/>
      <c r="S55" s="393"/>
      <c r="T55" s="393"/>
      <c r="U55" s="393"/>
      <c r="V55" s="393"/>
      <c r="W55" s="393"/>
      <c r="X55" s="393"/>
      <c r="Y55" s="393"/>
      <c r="Z55" s="393"/>
      <c r="AA55" s="393"/>
      <c r="AB55" s="393"/>
      <c r="AC55" s="393"/>
      <c r="AD55" s="393"/>
      <c r="AE55" s="393"/>
      <c r="AF55" s="393"/>
      <c r="AG55" s="393"/>
      <c r="AH55" s="393"/>
      <c r="AI55" s="393"/>
      <c r="AJ55" s="393"/>
      <c r="AK55" s="393"/>
      <c r="AL55" s="393"/>
      <c r="AM55" s="393"/>
      <c r="AN55" s="393"/>
      <c r="AO55" s="393"/>
      <c r="AP55" s="393"/>
      <c r="AQ55" s="393"/>
      <c r="AR55" s="393"/>
      <c r="AS55" s="393"/>
      <c r="AT55" s="393"/>
      <c r="AU55" s="393"/>
      <c r="AV55" s="393"/>
      <c r="AW55" s="393"/>
      <c r="AX55" s="393"/>
      <c r="AY55" s="393"/>
      <c r="AZ55" s="393"/>
      <c r="BA55" s="393"/>
      <c r="BB55" s="393"/>
      <c r="BC55" s="393"/>
      <c r="BD55" s="393"/>
      <c r="BE55" s="393"/>
      <c r="BF55" s="393"/>
      <c r="BG55" s="393"/>
      <c r="BH55" s="393"/>
      <c r="BI55" s="393"/>
      <c r="BJ55" s="393"/>
      <c r="BK55" s="393"/>
      <c r="BL55" s="393"/>
      <c r="BM55" s="393"/>
      <c r="BN55" s="393"/>
      <c r="BO55" s="393"/>
      <c r="BP55" s="393"/>
      <c r="BQ55" s="393"/>
      <c r="BR55" s="393"/>
      <c r="BS55" s="393"/>
      <c r="BT55" s="393"/>
      <c r="BU55" s="393"/>
      <c r="BV55" s="393"/>
      <c r="BW55" s="393"/>
      <c r="BX55" s="393"/>
      <c r="BY55" s="393"/>
      <c r="BZ55" s="393"/>
      <c r="CA55" s="393"/>
      <c r="CB55" s="393"/>
      <c r="CC55" s="393"/>
      <c r="CD55" s="393"/>
      <c r="CE55" s="393"/>
      <c r="CF55" s="393"/>
      <c r="CG55" s="393"/>
      <c r="CH55" s="393"/>
      <c r="CI55" s="393"/>
      <c r="CJ55" s="393"/>
      <c r="CK55" s="393"/>
      <c r="CL55" s="393"/>
      <c r="CM55" s="393"/>
      <c r="CN55" s="393"/>
      <c r="CO55" s="393"/>
      <c r="CP55" s="393"/>
      <c r="CQ55" s="393"/>
      <c r="CR55" s="393"/>
      <c r="CS55" s="393"/>
      <c r="CT55" s="393"/>
      <c r="CU55" s="393"/>
      <c r="CV55" s="393"/>
      <c r="CW55" s="393"/>
      <c r="CX55" s="393"/>
      <c r="CY55" s="393"/>
      <c r="CZ55" s="393"/>
      <c r="DA55" s="393"/>
      <c r="DB55" s="393"/>
      <c r="DC55" s="393"/>
      <c r="DD55" s="393"/>
      <c r="DE55" s="393"/>
      <c r="DF55" s="393"/>
      <c r="DG55" s="393"/>
      <c r="DH55" s="393"/>
      <c r="DI55" s="393"/>
      <c r="DJ55" s="393"/>
      <c r="DK55" s="393"/>
      <c r="DL55" s="393"/>
      <c r="DM55" s="393"/>
      <c r="DN55" s="393"/>
      <c r="DO55" s="393"/>
      <c r="DP55" s="393"/>
      <c r="DQ55" s="393"/>
      <c r="DR55" s="393"/>
      <c r="DS55" s="393"/>
      <c r="DT55" s="393"/>
      <c r="DU55" s="393"/>
      <c r="DV55" s="393"/>
      <c r="DW55" s="393"/>
      <c r="DX55" s="393"/>
      <c r="DY55" s="393"/>
      <c r="DZ55" s="393"/>
      <c r="EA55" s="393"/>
      <c r="EB55" s="393"/>
      <c r="EC55" s="393"/>
      <c r="ED55" s="393"/>
      <c r="EE55" s="393"/>
      <c r="EF55" s="393"/>
      <c r="EG55" s="393"/>
      <c r="EH55" s="393"/>
      <c r="EI55" s="393"/>
      <c r="EJ55" s="393"/>
      <c r="EK55" s="393"/>
      <c r="EL55" s="393"/>
      <c r="EM55" s="393"/>
      <c r="EN55" s="393"/>
      <c r="EO55" s="393"/>
      <c r="EP55" s="393"/>
      <c r="EQ55" s="393"/>
      <c r="ER55" s="393"/>
      <c r="ES55" s="393"/>
      <c r="ET55" s="393"/>
      <c r="EU55" s="393"/>
      <c r="EV55" s="393"/>
      <c r="EW55" s="393"/>
      <c r="EX55" s="393"/>
      <c r="EY55" s="393"/>
      <c r="EZ55" s="393"/>
      <c r="FA55" s="393"/>
      <c r="FB55" s="393"/>
      <c r="FC55" s="393"/>
      <c r="FD55" s="393"/>
      <c r="FE55" s="393"/>
      <c r="FF55" s="393"/>
      <c r="FG55" s="393"/>
      <c r="FH55" s="393"/>
      <c r="FI55" s="393"/>
      <c r="FJ55" s="393"/>
      <c r="FK55" s="393"/>
      <c r="FL55" s="393"/>
      <c r="FM55" s="393"/>
      <c r="FN55" s="393"/>
      <c r="FO55" s="393"/>
      <c r="FP55" s="393"/>
      <c r="FQ55" s="393"/>
      <c r="FR55" s="393"/>
      <c r="FS55" s="393"/>
      <c r="FT55" s="393"/>
      <c r="FU55" s="393"/>
      <c r="FV55" s="393"/>
      <c r="FW55" s="393"/>
      <c r="FX55" s="393"/>
      <c r="FY55" s="393"/>
      <c r="FZ55" s="393"/>
      <c r="GA55" s="393"/>
      <c r="GB55" s="393"/>
      <c r="GC55" s="393"/>
      <c r="GD55" s="393"/>
      <c r="GE55" s="393"/>
      <c r="GF55" s="393"/>
      <c r="GG55" s="393"/>
      <c r="GH55" s="393"/>
      <c r="GI55" s="393"/>
      <c r="GJ55" s="393"/>
      <c r="GK55" s="393"/>
      <c r="GL55" s="393"/>
      <c r="GM55" s="393"/>
      <c r="GN55" s="393"/>
      <c r="GO55" s="393"/>
      <c r="GP55" s="393"/>
      <c r="GQ55" s="393"/>
      <c r="GR55" s="393"/>
      <c r="GS55" s="393"/>
      <c r="GT55" s="393"/>
      <c r="GU55" s="393"/>
      <c r="GV55" s="393"/>
      <c r="GW55" s="393"/>
      <c r="GX55" s="393"/>
      <c r="GY55" s="393"/>
      <c r="GZ55" s="393"/>
      <c r="HA55" s="393"/>
      <c r="HB55" s="393"/>
      <c r="HC55" s="393"/>
      <c r="HD55" s="393"/>
      <c r="HE55" s="393"/>
      <c r="HF55" s="393"/>
      <c r="HG55" s="393"/>
      <c r="HH55" s="393"/>
      <c r="HI55" s="393"/>
      <c r="HJ55" s="393"/>
      <c r="HK55" s="393"/>
      <c r="HL55" s="393"/>
      <c r="HM55" s="393"/>
      <c r="HN55" s="393"/>
      <c r="HO55" s="393"/>
      <c r="HP55" s="393"/>
      <c r="HQ55" s="393"/>
      <c r="HR55" s="393"/>
      <c r="HS55" s="393"/>
      <c r="HT55" s="393"/>
      <c r="HU55" s="393"/>
      <c r="HV55" s="393"/>
      <c r="HW55" s="393"/>
      <c r="HX55" s="393"/>
      <c r="HY55" s="393"/>
      <c r="HZ55" s="393"/>
      <c r="IA55" s="393"/>
      <c r="IB55" s="393"/>
      <c r="IC55" s="393"/>
      <c r="ID55" s="393"/>
      <c r="IE55" s="393"/>
      <c r="IF55" s="393"/>
      <c r="IG55" s="393"/>
      <c r="IH55" s="393"/>
      <c r="II55" s="393"/>
      <c r="IJ55" s="393"/>
      <c r="IK55" s="393"/>
      <c r="IL55" s="393"/>
      <c r="IM55" s="393"/>
      <c r="IN55" s="393"/>
      <c r="IO55" s="393"/>
      <c r="IP55" s="393"/>
      <c r="IQ55" s="393"/>
      <c r="IR55" s="393"/>
      <c r="IS55" s="393"/>
      <c r="IT55" s="393"/>
      <c r="IU55" s="393"/>
      <c r="IV55" s="393"/>
    </row>
    <row r="56" spans="1:256" ht="42" customHeight="1" thickBot="1" x14ac:dyDescent="0.3">
      <c r="A56" s="786" t="s">
        <v>293</v>
      </c>
      <c r="B56" s="787">
        <f>B52+B55</f>
        <v>9497598.1699999999</v>
      </c>
      <c r="C56" s="399"/>
      <c r="D56" s="392"/>
      <c r="E56" s="392"/>
      <c r="F56" s="393"/>
      <c r="G56" s="393"/>
      <c r="H56" s="393"/>
      <c r="I56" s="393"/>
      <c r="J56" s="393"/>
      <c r="K56" s="393"/>
      <c r="L56" s="393"/>
      <c r="M56" s="393"/>
      <c r="N56" s="393"/>
      <c r="O56" s="393"/>
      <c r="P56" s="393"/>
      <c r="Q56" s="393"/>
      <c r="R56" s="393"/>
      <c r="S56" s="393"/>
      <c r="T56" s="393"/>
      <c r="U56" s="393"/>
      <c r="V56" s="393"/>
      <c r="W56" s="393"/>
      <c r="X56" s="393"/>
      <c r="Y56" s="393"/>
      <c r="Z56" s="393"/>
      <c r="AA56" s="393"/>
      <c r="AB56" s="393"/>
      <c r="AC56" s="393"/>
      <c r="AD56" s="393"/>
      <c r="AE56" s="393"/>
      <c r="AF56" s="393"/>
      <c r="AG56" s="393"/>
      <c r="AH56" s="393"/>
      <c r="AI56" s="393"/>
      <c r="AJ56" s="393"/>
      <c r="AK56" s="393"/>
      <c r="AL56" s="393"/>
      <c r="AM56" s="393"/>
      <c r="AN56" s="393"/>
      <c r="AO56" s="393"/>
      <c r="AP56" s="393"/>
      <c r="AQ56" s="393"/>
      <c r="AR56" s="393"/>
      <c r="AS56" s="393"/>
      <c r="AT56" s="393"/>
      <c r="AU56" s="393"/>
      <c r="AV56" s="393"/>
      <c r="AW56" s="393"/>
      <c r="AX56" s="393"/>
      <c r="AY56" s="393"/>
      <c r="AZ56" s="393"/>
      <c r="BA56" s="393"/>
      <c r="BB56" s="393"/>
      <c r="BC56" s="393"/>
      <c r="BD56" s="393"/>
      <c r="BE56" s="393"/>
      <c r="BF56" s="393"/>
      <c r="BG56" s="393"/>
      <c r="BH56" s="393"/>
      <c r="BI56" s="393"/>
      <c r="BJ56" s="393"/>
      <c r="BK56" s="393"/>
      <c r="BL56" s="393"/>
      <c r="BM56" s="393"/>
      <c r="BN56" s="393"/>
      <c r="BO56" s="393"/>
      <c r="BP56" s="393"/>
      <c r="BQ56" s="393"/>
      <c r="BR56" s="393"/>
      <c r="BS56" s="393"/>
      <c r="BT56" s="393"/>
      <c r="BU56" s="393"/>
      <c r="BV56" s="393"/>
      <c r="BW56" s="393"/>
      <c r="BX56" s="393"/>
      <c r="BY56" s="393"/>
      <c r="BZ56" s="393"/>
      <c r="CA56" s="393"/>
      <c r="CB56" s="393"/>
      <c r="CC56" s="393"/>
      <c r="CD56" s="393"/>
      <c r="CE56" s="393"/>
      <c r="CF56" s="393"/>
      <c r="CG56" s="393"/>
      <c r="CH56" s="393"/>
      <c r="CI56" s="393"/>
      <c r="CJ56" s="393"/>
      <c r="CK56" s="393"/>
      <c r="CL56" s="393"/>
      <c r="CM56" s="393"/>
      <c r="CN56" s="393"/>
      <c r="CO56" s="393"/>
      <c r="CP56" s="393"/>
      <c r="CQ56" s="393"/>
      <c r="CR56" s="393"/>
      <c r="CS56" s="393"/>
      <c r="CT56" s="393"/>
      <c r="CU56" s="393"/>
      <c r="CV56" s="393"/>
      <c r="CW56" s="393"/>
      <c r="CX56" s="393"/>
      <c r="CY56" s="393"/>
      <c r="CZ56" s="393"/>
      <c r="DA56" s="393"/>
      <c r="DB56" s="393"/>
      <c r="DC56" s="393"/>
      <c r="DD56" s="393"/>
      <c r="DE56" s="393"/>
      <c r="DF56" s="393"/>
      <c r="DG56" s="393"/>
      <c r="DH56" s="393"/>
      <c r="DI56" s="393"/>
      <c r="DJ56" s="393"/>
      <c r="DK56" s="393"/>
      <c r="DL56" s="393"/>
      <c r="DM56" s="393"/>
      <c r="DN56" s="393"/>
      <c r="DO56" s="393"/>
      <c r="DP56" s="393"/>
      <c r="DQ56" s="393"/>
      <c r="DR56" s="393"/>
      <c r="DS56" s="393"/>
      <c r="DT56" s="393"/>
      <c r="DU56" s="393"/>
      <c r="DV56" s="393"/>
      <c r="DW56" s="393"/>
      <c r="DX56" s="393"/>
      <c r="DY56" s="393"/>
      <c r="DZ56" s="393"/>
      <c r="EA56" s="393"/>
      <c r="EB56" s="393"/>
      <c r="EC56" s="393"/>
      <c r="ED56" s="393"/>
      <c r="EE56" s="393"/>
      <c r="EF56" s="393"/>
      <c r="EG56" s="393"/>
      <c r="EH56" s="393"/>
      <c r="EI56" s="393"/>
      <c r="EJ56" s="393"/>
      <c r="EK56" s="393"/>
      <c r="EL56" s="393"/>
      <c r="EM56" s="393"/>
      <c r="EN56" s="393"/>
      <c r="EO56" s="393"/>
      <c r="EP56" s="393"/>
      <c r="EQ56" s="393"/>
      <c r="ER56" s="393"/>
      <c r="ES56" s="393"/>
      <c r="ET56" s="393"/>
      <c r="EU56" s="393"/>
      <c r="EV56" s="393"/>
      <c r="EW56" s="393"/>
      <c r="EX56" s="393"/>
      <c r="EY56" s="393"/>
      <c r="EZ56" s="393"/>
      <c r="FA56" s="393"/>
      <c r="FB56" s="393"/>
      <c r="FC56" s="393"/>
      <c r="FD56" s="393"/>
      <c r="FE56" s="393"/>
      <c r="FF56" s="393"/>
      <c r="FG56" s="393"/>
      <c r="FH56" s="393"/>
      <c r="FI56" s="393"/>
      <c r="FJ56" s="393"/>
      <c r="FK56" s="393"/>
      <c r="FL56" s="393"/>
      <c r="FM56" s="393"/>
      <c r="FN56" s="393"/>
      <c r="FO56" s="393"/>
      <c r="FP56" s="393"/>
      <c r="FQ56" s="393"/>
      <c r="FR56" s="393"/>
      <c r="FS56" s="393"/>
      <c r="FT56" s="393"/>
      <c r="FU56" s="393"/>
      <c r="FV56" s="393"/>
      <c r="FW56" s="393"/>
      <c r="FX56" s="393"/>
      <c r="FY56" s="393"/>
      <c r="FZ56" s="393"/>
      <c r="GA56" s="393"/>
      <c r="GB56" s="393"/>
      <c r="GC56" s="393"/>
      <c r="GD56" s="393"/>
      <c r="GE56" s="393"/>
      <c r="GF56" s="393"/>
      <c r="GG56" s="393"/>
      <c r="GH56" s="393"/>
      <c r="GI56" s="393"/>
      <c r="GJ56" s="393"/>
      <c r="GK56" s="393"/>
      <c r="GL56" s="393"/>
      <c r="GM56" s="393"/>
      <c r="GN56" s="393"/>
      <c r="GO56" s="393"/>
      <c r="GP56" s="393"/>
      <c r="GQ56" s="393"/>
      <c r="GR56" s="393"/>
      <c r="GS56" s="393"/>
      <c r="GT56" s="393"/>
      <c r="GU56" s="393"/>
      <c r="GV56" s="393"/>
      <c r="GW56" s="393"/>
      <c r="GX56" s="393"/>
      <c r="GY56" s="393"/>
      <c r="GZ56" s="393"/>
      <c r="HA56" s="393"/>
      <c r="HB56" s="393"/>
      <c r="HC56" s="393"/>
      <c r="HD56" s="393"/>
      <c r="HE56" s="393"/>
      <c r="HF56" s="393"/>
      <c r="HG56" s="393"/>
      <c r="HH56" s="393"/>
      <c r="HI56" s="393"/>
      <c r="HJ56" s="393"/>
      <c r="HK56" s="393"/>
      <c r="HL56" s="393"/>
      <c r="HM56" s="393"/>
      <c r="HN56" s="393"/>
      <c r="HO56" s="393"/>
      <c r="HP56" s="393"/>
      <c r="HQ56" s="393"/>
      <c r="HR56" s="393"/>
      <c r="HS56" s="393"/>
      <c r="HT56" s="393"/>
      <c r="HU56" s="393"/>
      <c r="HV56" s="393"/>
      <c r="HW56" s="393"/>
      <c r="HX56" s="393"/>
      <c r="HY56" s="393"/>
      <c r="HZ56" s="393"/>
      <c r="IA56" s="393"/>
      <c r="IB56" s="393"/>
      <c r="IC56" s="393"/>
      <c r="ID56" s="393"/>
      <c r="IE56" s="393"/>
      <c r="IF56" s="393"/>
      <c r="IG56" s="393"/>
      <c r="IH56" s="393"/>
      <c r="II56" s="393"/>
      <c r="IJ56" s="393"/>
      <c r="IK56" s="393"/>
      <c r="IL56" s="393"/>
      <c r="IM56" s="393"/>
      <c r="IN56" s="393"/>
      <c r="IO56" s="393"/>
      <c r="IP56" s="393"/>
      <c r="IQ56" s="393"/>
      <c r="IR56" s="393"/>
      <c r="IS56" s="393"/>
      <c r="IT56" s="393"/>
      <c r="IU56" s="393"/>
      <c r="IV56" s="393"/>
    </row>
    <row r="57" spans="1:256" ht="21.75" hidden="1" customHeight="1" x14ac:dyDescent="0.25">
      <c r="A57" s="21" t="s">
        <v>182</v>
      </c>
      <c r="B57" s="22">
        <f>B52+B56</f>
        <v>18607743.310000002</v>
      </c>
      <c r="C57" s="399"/>
      <c r="D57" s="392"/>
      <c r="E57" s="392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3"/>
      <c r="AI57" s="393"/>
      <c r="AJ57" s="393"/>
      <c r="AK57" s="393"/>
      <c r="AL57" s="393"/>
      <c r="AM57" s="393"/>
      <c r="AN57" s="393"/>
      <c r="AO57" s="393"/>
      <c r="AP57" s="393"/>
      <c r="AQ57" s="393"/>
      <c r="AR57" s="393"/>
      <c r="AS57" s="393"/>
      <c r="AT57" s="393"/>
      <c r="AU57" s="393"/>
      <c r="AV57" s="393"/>
      <c r="AW57" s="393"/>
      <c r="AX57" s="393"/>
      <c r="AY57" s="393"/>
      <c r="AZ57" s="393"/>
      <c r="BA57" s="393"/>
      <c r="BB57" s="393"/>
      <c r="BC57" s="393"/>
      <c r="BD57" s="393"/>
      <c r="BE57" s="393"/>
      <c r="BF57" s="393"/>
      <c r="BG57" s="393"/>
      <c r="BH57" s="393"/>
      <c r="BI57" s="393"/>
      <c r="BJ57" s="393"/>
      <c r="BK57" s="393"/>
      <c r="BL57" s="393"/>
      <c r="BM57" s="393"/>
      <c r="BN57" s="393"/>
      <c r="BO57" s="393"/>
      <c r="BP57" s="393"/>
      <c r="BQ57" s="393"/>
      <c r="BR57" s="393"/>
      <c r="BS57" s="393"/>
      <c r="BT57" s="393"/>
      <c r="BU57" s="393"/>
      <c r="BV57" s="393"/>
      <c r="BW57" s="393"/>
      <c r="BX57" s="393"/>
      <c r="BY57" s="393"/>
      <c r="BZ57" s="393"/>
      <c r="CA57" s="393"/>
      <c r="CB57" s="393"/>
      <c r="CC57" s="393"/>
      <c r="CD57" s="393"/>
      <c r="CE57" s="393"/>
      <c r="CF57" s="393"/>
      <c r="CG57" s="393"/>
      <c r="CH57" s="393"/>
      <c r="CI57" s="393"/>
      <c r="CJ57" s="393"/>
      <c r="CK57" s="393"/>
      <c r="CL57" s="393"/>
      <c r="CM57" s="393"/>
      <c r="CN57" s="393"/>
      <c r="CO57" s="393"/>
      <c r="CP57" s="393"/>
      <c r="CQ57" s="393"/>
      <c r="CR57" s="393"/>
      <c r="CS57" s="393"/>
      <c r="CT57" s="393"/>
      <c r="CU57" s="393"/>
      <c r="CV57" s="393"/>
      <c r="CW57" s="393"/>
      <c r="CX57" s="393"/>
      <c r="CY57" s="393"/>
      <c r="CZ57" s="393"/>
      <c r="DA57" s="393"/>
      <c r="DB57" s="393"/>
      <c r="DC57" s="393"/>
      <c r="DD57" s="393"/>
      <c r="DE57" s="393"/>
      <c r="DF57" s="393"/>
      <c r="DG57" s="393"/>
      <c r="DH57" s="393"/>
      <c r="DI57" s="393"/>
      <c r="DJ57" s="393"/>
      <c r="DK57" s="393"/>
      <c r="DL57" s="393"/>
      <c r="DM57" s="393"/>
      <c r="DN57" s="393"/>
      <c r="DO57" s="393"/>
      <c r="DP57" s="393"/>
      <c r="DQ57" s="393"/>
      <c r="DR57" s="393"/>
      <c r="DS57" s="393"/>
      <c r="DT57" s="393"/>
      <c r="DU57" s="393"/>
      <c r="DV57" s="393"/>
      <c r="DW57" s="393"/>
      <c r="DX57" s="393"/>
      <c r="DY57" s="393"/>
      <c r="DZ57" s="393"/>
      <c r="EA57" s="393"/>
      <c r="EB57" s="393"/>
      <c r="EC57" s="393"/>
      <c r="ED57" s="393"/>
      <c r="EE57" s="393"/>
      <c r="EF57" s="393"/>
      <c r="EG57" s="393"/>
      <c r="EH57" s="393"/>
      <c r="EI57" s="393"/>
      <c r="EJ57" s="393"/>
      <c r="EK57" s="393"/>
      <c r="EL57" s="393"/>
      <c r="EM57" s="393"/>
      <c r="EN57" s="393"/>
      <c r="EO57" s="393"/>
      <c r="EP57" s="393"/>
      <c r="EQ57" s="393"/>
      <c r="ER57" s="393"/>
      <c r="ES57" s="393"/>
      <c r="ET57" s="393"/>
      <c r="EU57" s="393"/>
      <c r="EV57" s="393"/>
      <c r="EW57" s="393"/>
      <c r="EX57" s="393"/>
      <c r="EY57" s="393"/>
      <c r="EZ57" s="393"/>
      <c r="FA57" s="393"/>
      <c r="FB57" s="393"/>
      <c r="FC57" s="393"/>
      <c r="FD57" s="393"/>
      <c r="FE57" s="393"/>
      <c r="FF57" s="393"/>
      <c r="FG57" s="393"/>
      <c r="FH57" s="393"/>
      <c r="FI57" s="393"/>
      <c r="FJ57" s="393"/>
      <c r="FK57" s="393"/>
      <c r="FL57" s="393"/>
      <c r="FM57" s="393"/>
      <c r="FN57" s="393"/>
      <c r="FO57" s="393"/>
      <c r="FP57" s="393"/>
      <c r="FQ57" s="393"/>
      <c r="FR57" s="393"/>
      <c r="FS57" s="393"/>
      <c r="FT57" s="393"/>
      <c r="FU57" s="393"/>
      <c r="FV57" s="393"/>
      <c r="FW57" s="393"/>
      <c r="FX57" s="393"/>
      <c r="FY57" s="393"/>
      <c r="FZ57" s="393"/>
      <c r="GA57" s="393"/>
      <c r="GB57" s="393"/>
      <c r="GC57" s="393"/>
      <c r="GD57" s="393"/>
      <c r="GE57" s="393"/>
      <c r="GF57" s="393"/>
      <c r="GG57" s="393"/>
      <c r="GH57" s="393"/>
      <c r="GI57" s="393"/>
      <c r="GJ57" s="393"/>
      <c r="GK57" s="393"/>
      <c r="GL57" s="393"/>
      <c r="GM57" s="393"/>
      <c r="GN57" s="393"/>
      <c r="GO57" s="393"/>
      <c r="GP57" s="393"/>
      <c r="GQ57" s="393"/>
      <c r="GR57" s="393"/>
      <c r="GS57" s="393"/>
      <c r="GT57" s="393"/>
      <c r="GU57" s="393"/>
      <c r="GV57" s="393"/>
      <c r="GW57" s="393"/>
      <c r="GX57" s="393"/>
      <c r="GY57" s="393"/>
      <c r="GZ57" s="393"/>
      <c r="HA57" s="393"/>
      <c r="HB57" s="393"/>
      <c r="HC57" s="393"/>
      <c r="HD57" s="393"/>
      <c r="HE57" s="393"/>
      <c r="HF57" s="393"/>
      <c r="HG57" s="393"/>
      <c r="HH57" s="393"/>
      <c r="HI57" s="393"/>
      <c r="HJ57" s="393"/>
      <c r="HK57" s="393"/>
      <c r="HL57" s="393"/>
      <c r="HM57" s="393"/>
      <c r="HN57" s="393"/>
      <c r="HO57" s="393"/>
      <c r="HP57" s="393"/>
      <c r="HQ57" s="393"/>
      <c r="HR57" s="393"/>
      <c r="HS57" s="393"/>
      <c r="HT57" s="393"/>
      <c r="HU57" s="393"/>
      <c r="HV57" s="393"/>
      <c r="HW57" s="393"/>
      <c r="HX57" s="393"/>
      <c r="HY57" s="393"/>
      <c r="HZ57" s="393"/>
      <c r="IA57" s="393"/>
      <c r="IB57" s="393"/>
      <c r="IC57" s="393"/>
      <c r="ID57" s="393"/>
      <c r="IE57" s="393"/>
      <c r="IF57" s="393"/>
      <c r="IG57" s="393"/>
      <c r="IH57" s="393"/>
      <c r="II57" s="393"/>
      <c r="IJ57" s="393"/>
      <c r="IK57" s="393"/>
      <c r="IL57" s="393"/>
      <c r="IM57" s="393"/>
      <c r="IN57" s="393"/>
      <c r="IO57" s="393"/>
      <c r="IP57" s="393"/>
      <c r="IQ57" s="393"/>
      <c r="IR57" s="393"/>
      <c r="IS57" s="393"/>
      <c r="IT57" s="393"/>
      <c r="IU57" s="393"/>
      <c r="IV57" s="393"/>
    </row>
    <row r="58" spans="1:256" ht="39" customHeight="1" x14ac:dyDescent="0.25">
      <c r="A58" s="1187" t="s">
        <v>640</v>
      </c>
      <c r="B58" s="1188"/>
      <c r="C58" s="391"/>
      <c r="D58" s="392"/>
      <c r="E58" s="392"/>
      <c r="F58" s="393"/>
      <c r="G58" s="393"/>
      <c r="H58" s="393"/>
      <c r="I58" s="393"/>
      <c r="J58" s="393"/>
      <c r="K58" s="393"/>
      <c r="L58" s="393"/>
      <c r="M58" s="393"/>
      <c r="N58" s="393"/>
      <c r="O58" s="393"/>
      <c r="P58" s="393"/>
      <c r="Q58" s="393"/>
      <c r="R58" s="393"/>
      <c r="S58" s="393"/>
      <c r="T58" s="393"/>
      <c r="U58" s="393"/>
      <c r="V58" s="393"/>
      <c r="W58" s="393"/>
      <c r="X58" s="393"/>
      <c r="Y58" s="393"/>
      <c r="Z58" s="393"/>
      <c r="AA58" s="393"/>
      <c r="AB58" s="393"/>
      <c r="AC58" s="393"/>
      <c r="AD58" s="393"/>
      <c r="AE58" s="393"/>
      <c r="AF58" s="393"/>
      <c r="AG58" s="393"/>
      <c r="AH58" s="393"/>
      <c r="AI58" s="393"/>
      <c r="AJ58" s="393"/>
      <c r="AK58" s="393"/>
      <c r="AL58" s="393"/>
      <c r="AM58" s="393"/>
      <c r="AN58" s="393"/>
      <c r="AO58" s="393"/>
      <c r="AP58" s="393"/>
      <c r="AQ58" s="393"/>
      <c r="AR58" s="393"/>
      <c r="AS58" s="393"/>
      <c r="AT58" s="393"/>
      <c r="AU58" s="393"/>
      <c r="AV58" s="393"/>
      <c r="AW58" s="393"/>
      <c r="AX58" s="393"/>
      <c r="AY58" s="393"/>
      <c r="AZ58" s="393"/>
      <c r="BA58" s="393"/>
      <c r="BB58" s="393"/>
      <c r="BC58" s="393"/>
      <c r="BD58" s="393"/>
      <c r="BE58" s="393"/>
      <c r="BF58" s="393"/>
      <c r="BG58" s="393"/>
      <c r="BH58" s="393"/>
      <c r="BI58" s="393"/>
      <c r="BJ58" s="393"/>
      <c r="BK58" s="393"/>
      <c r="BL58" s="393"/>
      <c r="BM58" s="393"/>
      <c r="BN58" s="393"/>
      <c r="BO58" s="393"/>
      <c r="BP58" s="393"/>
      <c r="BQ58" s="393"/>
      <c r="BR58" s="393"/>
      <c r="BS58" s="393"/>
      <c r="BT58" s="393"/>
      <c r="BU58" s="393"/>
      <c r="BV58" s="393"/>
      <c r="BW58" s="393"/>
      <c r="BX58" s="393"/>
      <c r="BY58" s="393"/>
      <c r="BZ58" s="393"/>
      <c r="CA58" s="393"/>
      <c r="CB58" s="393"/>
      <c r="CC58" s="393"/>
      <c r="CD58" s="393"/>
      <c r="CE58" s="393"/>
      <c r="CF58" s="393"/>
      <c r="CG58" s="393"/>
      <c r="CH58" s="393"/>
      <c r="CI58" s="393"/>
      <c r="CJ58" s="393"/>
      <c r="CK58" s="393"/>
      <c r="CL58" s="393"/>
      <c r="CM58" s="393"/>
      <c r="CN58" s="393"/>
      <c r="CO58" s="393"/>
      <c r="CP58" s="393"/>
      <c r="CQ58" s="393"/>
      <c r="CR58" s="393"/>
      <c r="CS58" s="393"/>
      <c r="CT58" s="393"/>
      <c r="CU58" s="393"/>
      <c r="CV58" s="393"/>
      <c r="CW58" s="393"/>
      <c r="CX58" s="393"/>
      <c r="CY58" s="393"/>
      <c r="CZ58" s="393"/>
      <c r="DA58" s="393"/>
      <c r="DB58" s="393"/>
      <c r="DC58" s="393"/>
      <c r="DD58" s="393"/>
      <c r="DE58" s="393"/>
      <c r="DF58" s="393"/>
      <c r="DG58" s="393"/>
      <c r="DH58" s="393"/>
      <c r="DI58" s="393"/>
      <c r="DJ58" s="393"/>
      <c r="DK58" s="393"/>
      <c r="DL58" s="393"/>
      <c r="DM58" s="393"/>
      <c r="DN58" s="393"/>
      <c r="DO58" s="393"/>
      <c r="DP58" s="393"/>
      <c r="DQ58" s="393"/>
      <c r="DR58" s="393"/>
      <c r="DS58" s="393"/>
      <c r="DT58" s="393"/>
      <c r="DU58" s="393"/>
      <c r="DV58" s="393"/>
      <c r="DW58" s="393"/>
      <c r="DX58" s="393"/>
      <c r="DY58" s="393"/>
      <c r="DZ58" s="393"/>
      <c r="EA58" s="393"/>
      <c r="EB58" s="393"/>
      <c r="EC58" s="393"/>
      <c r="ED58" s="393"/>
      <c r="EE58" s="393"/>
      <c r="EF58" s="393"/>
      <c r="EG58" s="393"/>
      <c r="EH58" s="393"/>
      <c r="EI58" s="393"/>
      <c r="EJ58" s="393"/>
      <c r="EK58" s="393"/>
      <c r="EL58" s="393"/>
      <c r="EM58" s="393"/>
      <c r="EN58" s="393"/>
      <c r="EO58" s="393"/>
      <c r="EP58" s="393"/>
      <c r="EQ58" s="393"/>
      <c r="ER58" s="393"/>
      <c r="ES58" s="393"/>
      <c r="ET58" s="393"/>
      <c r="EU58" s="393"/>
      <c r="EV58" s="393"/>
      <c r="EW58" s="393"/>
      <c r="EX58" s="393"/>
      <c r="EY58" s="393"/>
      <c r="EZ58" s="393"/>
      <c r="FA58" s="393"/>
      <c r="FB58" s="393"/>
      <c r="FC58" s="393"/>
      <c r="FD58" s="393"/>
      <c r="FE58" s="393"/>
      <c r="FF58" s="393"/>
      <c r="FG58" s="393"/>
      <c r="FH58" s="393"/>
      <c r="FI58" s="393"/>
      <c r="FJ58" s="393"/>
      <c r="FK58" s="393"/>
      <c r="FL58" s="393"/>
      <c r="FM58" s="393"/>
      <c r="FN58" s="393"/>
      <c r="FO58" s="393"/>
      <c r="FP58" s="393"/>
      <c r="FQ58" s="393"/>
      <c r="FR58" s="393"/>
      <c r="FS58" s="393"/>
      <c r="FT58" s="393"/>
      <c r="FU58" s="393"/>
      <c r="FV58" s="393"/>
      <c r="FW58" s="393"/>
      <c r="FX58" s="393"/>
      <c r="FY58" s="393"/>
      <c r="FZ58" s="393"/>
      <c r="GA58" s="393"/>
      <c r="GB58" s="393"/>
      <c r="GC58" s="393"/>
      <c r="GD58" s="393"/>
      <c r="GE58" s="393"/>
      <c r="GF58" s="393"/>
      <c r="GG58" s="393"/>
      <c r="GH58" s="393"/>
      <c r="GI58" s="393"/>
      <c r="GJ58" s="393"/>
      <c r="GK58" s="393"/>
      <c r="GL58" s="393"/>
      <c r="GM58" s="393"/>
      <c r="GN58" s="393"/>
      <c r="GO58" s="393"/>
      <c r="GP58" s="393"/>
      <c r="GQ58" s="393"/>
      <c r="GR58" s="393"/>
      <c r="GS58" s="393"/>
      <c r="GT58" s="393"/>
      <c r="GU58" s="393"/>
      <c r="GV58" s="393"/>
      <c r="GW58" s="393"/>
      <c r="GX58" s="393"/>
      <c r="GY58" s="393"/>
      <c r="GZ58" s="393"/>
      <c r="HA58" s="393"/>
      <c r="HB58" s="393"/>
      <c r="HC58" s="393"/>
      <c r="HD58" s="393"/>
      <c r="HE58" s="393"/>
      <c r="HF58" s="393"/>
      <c r="HG58" s="393"/>
      <c r="HH58" s="393"/>
      <c r="HI58" s="393"/>
      <c r="HJ58" s="393"/>
      <c r="HK58" s="393"/>
      <c r="HL58" s="393"/>
      <c r="HM58" s="393"/>
      <c r="HN58" s="393"/>
      <c r="HO58" s="393"/>
      <c r="HP58" s="393"/>
      <c r="HQ58" s="393"/>
      <c r="HR58" s="393"/>
      <c r="HS58" s="393"/>
      <c r="HT58" s="393"/>
      <c r="HU58" s="393"/>
      <c r="HV58" s="393"/>
      <c r="HW58" s="393"/>
      <c r="HX58" s="393"/>
      <c r="HY58" s="393"/>
      <c r="HZ58" s="393"/>
      <c r="IA58" s="393"/>
      <c r="IB58" s="393"/>
      <c r="IC58" s="393"/>
      <c r="ID58" s="393"/>
      <c r="IE58" s="393"/>
      <c r="IF58" s="393"/>
      <c r="IG58" s="393"/>
      <c r="IH58" s="393"/>
      <c r="II58" s="393"/>
      <c r="IJ58" s="393"/>
      <c r="IK58" s="393"/>
      <c r="IL58" s="393"/>
      <c r="IM58" s="393"/>
      <c r="IN58" s="393"/>
      <c r="IO58" s="393"/>
      <c r="IP58" s="393"/>
      <c r="IQ58" s="393"/>
      <c r="IR58" s="393"/>
      <c r="IS58" s="393"/>
      <c r="IT58" s="393"/>
      <c r="IU58" s="393"/>
      <c r="IV58" s="393"/>
    </row>
    <row r="59" spans="1:256" ht="25.2" customHeight="1" x14ac:dyDescent="0.25">
      <c r="A59" s="788" t="s">
        <v>380</v>
      </c>
      <c r="B59" s="789">
        <v>-4600</v>
      </c>
      <c r="C59" s="395"/>
      <c r="D59" s="396"/>
      <c r="E59" s="392"/>
      <c r="F59" s="393"/>
      <c r="G59" s="393"/>
      <c r="H59" s="393"/>
      <c r="I59" s="393"/>
      <c r="J59" s="393"/>
      <c r="K59" s="393"/>
      <c r="L59" s="393"/>
      <c r="M59" s="393"/>
      <c r="N59" s="393"/>
      <c r="O59" s="393"/>
      <c r="P59" s="393"/>
      <c r="Q59" s="393"/>
      <c r="R59" s="393"/>
      <c r="S59" s="393"/>
      <c r="T59" s="393"/>
      <c r="U59" s="393"/>
      <c r="V59" s="393"/>
      <c r="W59" s="393"/>
      <c r="X59" s="393"/>
      <c r="Y59" s="393"/>
      <c r="Z59" s="393"/>
      <c r="AA59" s="393"/>
      <c r="AB59" s="393"/>
      <c r="AC59" s="393"/>
      <c r="AD59" s="393"/>
      <c r="AE59" s="393"/>
      <c r="AF59" s="393"/>
      <c r="AG59" s="393"/>
      <c r="AH59" s="393"/>
      <c r="AI59" s="393"/>
      <c r="AJ59" s="393"/>
      <c r="AK59" s="393"/>
      <c r="AL59" s="393"/>
      <c r="AM59" s="393"/>
      <c r="AN59" s="393"/>
      <c r="AO59" s="393"/>
      <c r="AP59" s="393"/>
      <c r="AQ59" s="393"/>
      <c r="AR59" s="393"/>
      <c r="AS59" s="393"/>
      <c r="AT59" s="393"/>
      <c r="AU59" s="393"/>
      <c r="AV59" s="393"/>
      <c r="AW59" s="393"/>
      <c r="AX59" s="393"/>
      <c r="AY59" s="393"/>
      <c r="AZ59" s="393"/>
      <c r="BA59" s="393"/>
      <c r="BB59" s="393"/>
      <c r="BC59" s="393"/>
      <c r="BD59" s="393"/>
      <c r="BE59" s="393"/>
      <c r="BF59" s="393"/>
      <c r="BG59" s="393"/>
      <c r="BH59" s="393"/>
      <c r="BI59" s="393"/>
      <c r="BJ59" s="393"/>
      <c r="BK59" s="393"/>
      <c r="BL59" s="393"/>
      <c r="BM59" s="393"/>
      <c r="BN59" s="393"/>
      <c r="BO59" s="393"/>
      <c r="BP59" s="393"/>
      <c r="BQ59" s="393"/>
      <c r="BR59" s="393"/>
      <c r="BS59" s="393"/>
      <c r="BT59" s="393"/>
      <c r="BU59" s="393"/>
      <c r="BV59" s="393"/>
      <c r="BW59" s="393"/>
      <c r="BX59" s="393"/>
      <c r="BY59" s="393"/>
      <c r="BZ59" s="393"/>
      <c r="CA59" s="393"/>
      <c r="CB59" s="393"/>
      <c r="CC59" s="393"/>
      <c r="CD59" s="393"/>
      <c r="CE59" s="393"/>
      <c r="CF59" s="393"/>
      <c r="CG59" s="393"/>
      <c r="CH59" s="393"/>
      <c r="CI59" s="393"/>
      <c r="CJ59" s="393"/>
      <c r="CK59" s="393"/>
      <c r="CL59" s="393"/>
      <c r="CM59" s="393"/>
      <c r="CN59" s="393"/>
      <c r="CO59" s="393"/>
      <c r="CP59" s="393"/>
      <c r="CQ59" s="393"/>
      <c r="CR59" s="393"/>
      <c r="CS59" s="393"/>
      <c r="CT59" s="393"/>
      <c r="CU59" s="393"/>
      <c r="CV59" s="393"/>
      <c r="CW59" s="393"/>
      <c r="CX59" s="393"/>
      <c r="CY59" s="393"/>
      <c r="CZ59" s="393"/>
      <c r="DA59" s="393"/>
      <c r="DB59" s="393"/>
      <c r="DC59" s="393"/>
      <c r="DD59" s="393"/>
      <c r="DE59" s="393"/>
      <c r="DF59" s="393"/>
      <c r="DG59" s="393"/>
      <c r="DH59" s="393"/>
      <c r="DI59" s="393"/>
      <c r="DJ59" s="393"/>
      <c r="DK59" s="393"/>
      <c r="DL59" s="393"/>
      <c r="DM59" s="393"/>
      <c r="DN59" s="393"/>
      <c r="DO59" s="393"/>
      <c r="DP59" s="393"/>
      <c r="DQ59" s="393"/>
      <c r="DR59" s="393"/>
      <c r="DS59" s="393"/>
      <c r="DT59" s="393"/>
      <c r="DU59" s="393"/>
      <c r="DV59" s="393"/>
      <c r="DW59" s="393"/>
      <c r="DX59" s="393"/>
      <c r="DY59" s="393"/>
      <c r="DZ59" s="393"/>
      <c r="EA59" s="393"/>
      <c r="EB59" s="393"/>
      <c r="EC59" s="393"/>
      <c r="ED59" s="393"/>
      <c r="EE59" s="393"/>
      <c r="EF59" s="393"/>
      <c r="EG59" s="393"/>
      <c r="EH59" s="393"/>
      <c r="EI59" s="393"/>
      <c r="EJ59" s="393"/>
      <c r="EK59" s="393"/>
      <c r="EL59" s="393"/>
      <c r="EM59" s="393"/>
      <c r="EN59" s="393"/>
      <c r="EO59" s="393"/>
      <c r="EP59" s="393"/>
      <c r="EQ59" s="393"/>
      <c r="ER59" s="393"/>
      <c r="ES59" s="393"/>
      <c r="ET59" s="393"/>
      <c r="EU59" s="393"/>
      <c r="EV59" s="393"/>
      <c r="EW59" s="393"/>
      <c r="EX59" s="393"/>
      <c r="EY59" s="393"/>
      <c r="EZ59" s="393"/>
      <c r="FA59" s="393"/>
      <c r="FB59" s="393"/>
      <c r="FC59" s="393"/>
      <c r="FD59" s="393"/>
      <c r="FE59" s="393"/>
      <c r="FF59" s="393"/>
      <c r="FG59" s="393"/>
      <c r="FH59" s="393"/>
      <c r="FI59" s="393"/>
      <c r="FJ59" s="393"/>
      <c r="FK59" s="393"/>
      <c r="FL59" s="393"/>
      <c r="FM59" s="393"/>
      <c r="FN59" s="393"/>
      <c r="FO59" s="393"/>
      <c r="FP59" s="393"/>
      <c r="FQ59" s="393"/>
      <c r="FR59" s="393"/>
      <c r="FS59" s="393"/>
      <c r="FT59" s="393"/>
      <c r="FU59" s="393"/>
      <c r="FV59" s="393"/>
      <c r="FW59" s="393"/>
      <c r="FX59" s="393"/>
      <c r="FY59" s="393"/>
      <c r="FZ59" s="393"/>
      <c r="GA59" s="393"/>
      <c r="GB59" s="393"/>
      <c r="GC59" s="393"/>
      <c r="GD59" s="393"/>
      <c r="GE59" s="393"/>
      <c r="GF59" s="393"/>
      <c r="GG59" s="393"/>
      <c r="GH59" s="393"/>
      <c r="GI59" s="393"/>
      <c r="GJ59" s="393"/>
      <c r="GK59" s="393"/>
      <c r="GL59" s="393"/>
      <c r="GM59" s="393"/>
      <c r="GN59" s="393"/>
      <c r="GO59" s="393"/>
      <c r="GP59" s="393"/>
      <c r="GQ59" s="393"/>
      <c r="GR59" s="393"/>
      <c r="GS59" s="393"/>
      <c r="GT59" s="393"/>
      <c r="GU59" s="393"/>
      <c r="GV59" s="393"/>
      <c r="GW59" s="393"/>
      <c r="GX59" s="393"/>
      <c r="GY59" s="393"/>
      <c r="GZ59" s="393"/>
      <c r="HA59" s="393"/>
      <c r="HB59" s="393"/>
      <c r="HC59" s="393"/>
      <c r="HD59" s="393"/>
      <c r="HE59" s="393"/>
      <c r="HF59" s="393"/>
      <c r="HG59" s="393"/>
      <c r="HH59" s="393"/>
      <c r="HI59" s="393"/>
      <c r="HJ59" s="393"/>
      <c r="HK59" s="393"/>
      <c r="HL59" s="393"/>
      <c r="HM59" s="393"/>
      <c r="HN59" s="393"/>
      <c r="HO59" s="393"/>
      <c r="HP59" s="393"/>
      <c r="HQ59" s="393"/>
      <c r="HR59" s="393"/>
      <c r="HS59" s="393"/>
      <c r="HT59" s="393"/>
      <c r="HU59" s="393"/>
      <c r="HV59" s="393"/>
      <c r="HW59" s="393"/>
      <c r="HX59" s="393"/>
      <c r="HY59" s="393"/>
      <c r="HZ59" s="393"/>
      <c r="IA59" s="393"/>
      <c r="IB59" s="393"/>
      <c r="IC59" s="393"/>
      <c r="ID59" s="393"/>
      <c r="IE59" s="393"/>
      <c r="IF59" s="393"/>
      <c r="IG59" s="393"/>
      <c r="IH59" s="393"/>
      <c r="II59" s="393"/>
      <c r="IJ59" s="393"/>
      <c r="IK59" s="393"/>
      <c r="IL59" s="393"/>
      <c r="IM59" s="393"/>
      <c r="IN59" s="393"/>
      <c r="IO59" s="393"/>
      <c r="IP59" s="393"/>
      <c r="IQ59" s="393"/>
      <c r="IR59" s="393"/>
      <c r="IS59" s="393"/>
      <c r="IT59" s="393"/>
      <c r="IU59" s="393"/>
      <c r="IV59" s="393"/>
    </row>
    <row r="60" spans="1:256" ht="25.2" customHeight="1" x14ac:dyDescent="0.25">
      <c r="A60" s="633" t="s">
        <v>386</v>
      </c>
      <c r="B60" s="630">
        <v>-776503.35</v>
      </c>
      <c r="C60" s="391"/>
      <c r="D60" s="392"/>
      <c r="E60" s="396"/>
      <c r="F60" s="397"/>
      <c r="G60" s="397"/>
      <c r="H60" s="397"/>
      <c r="I60" s="397"/>
      <c r="J60" s="397"/>
      <c r="K60" s="397"/>
      <c r="L60" s="397"/>
      <c r="M60" s="397"/>
      <c r="N60" s="397"/>
      <c r="O60" s="397"/>
      <c r="P60" s="397"/>
      <c r="Q60" s="397"/>
      <c r="R60" s="397"/>
      <c r="S60" s="397"/>
      <c r="T60" s="397"/>
      <c r="U60" s="397"/>
      <c r="V60" s="397"/>
      <c r="W60" s="397"/>
      <c r="X60" s="397"/>
      <c r="Y60" s="397"/>
      <c r="Z60" s="397"/>
      <c r="AA60" s="397"/>
      <c r="AB60" s="397"/>
      <c r="AC60" s="397"/>
      <c r="AD60" s="397"/>
      <c r="AE60" s="397"/>
      <c r="AF60" s="397"/>
      <c r="AG60" s="397"/>
      <c r="AH60" s="397"/>
      <c r="AI60" s="397"/>
      <c r="AJ60" s="397"/>
      <c r="AK60" s="397"/>
      <c r="AL60" s="397"/>
      <c r="AM60" s="397"/>
      <c r="AN60" s="397"/>
      <c r="AO60" s="397"/>
      <c r="AP60" s="397"/>
      <c r="AQ60" s="397"/>
      <c r="AR60" s="397"/>
      <c r="AS60" s="397"/>
      <c r="AT60" s="397"/>
      <c r="AU60" s="397"/>
      <c r="AV60" s="397"/>
      <c r="AW60" s="397"/>
      <c r="AX60" s="397"/>
      <c r="AY60" s="397"/>
      <c r="AZ60" s="397"/>
      <c r="BA60" s="397"/>
      <c r="BB60" s="397"/>
      <c r="BC60" s="397"/>
      <c r="BD60" s="397"/>
      <c r="BE60" s="397"/>
      <c r="BF60" s="397"/>
      <c r="BG60" s="397"/>
      <c r="BH60" s="397"/>
      <c r="BI60" s="397"/>
      <c r="BJ60" s="397"/>
      <c r="BK60" s="397"/>
      <c r="BL60" s="397"/>
      <c r="BM60" s="397"/>
      <c r="BN60" s="397"/>
      <c r="BO60" s="397"/>
      <c r="BP60" s="397"/>
      <c r="BQ60" s="397"/>
      <c r="BR60" s="397"/>
      <c r="BS60" s="397"/>
      <c r="BT60" s="397"/>
      <c r="BU60" s="397"/>
      <c r="BV60" s="397"/>
      <c r="BW60" s="397"/>
      <c r="BX60" s="397"/>
      <c r="BY60" s="397"/>
      <c r="BZ60" s="397"/>
      <c r="CA60" s="397"/>
      <c r="CB60" s="397"/>
      <c r="CC60" s="397"/>
      <c r="CD60" s="397"/>
      <c r="CE60" s="397"/>
      <c r="CF60" s="397"/>
      <c r="CG60" s="397"/>
      <c r="CH60" s="397"/>
      <c r="CI60" s="397"/>
      <c r="CJ60" s="397"/>
      <c r="CK60" s="397"/>
      <c r="CL60" s="397"/>
      <c r="CM60" s="397"/>
      <c r="CN60" s="397"/>
      <c r="CO60" s="397"/>
      <c r="CP60" s="397"/>
      <c r="CQ60" s="397"/>
      <c r="CR60" s="397"/>
      <c r="CS60" s="397"/>
      <c r="CT60" s="397"/>
      <c r="CU60" s="397"/>
      <c r="CV60" s="397"/>
      <c r="CW60" s="397"/>
      <c r="CX60" s="397"/>
      <c r="CY60" s="397"/>
      <c r="CZ60" s="397"/>
      <c r="DA60" s="397"/>
      <c r="DB60" s="397"/>
      <c r="DC60" s="397"/>
      <c r="DD60" s="397"/>
      <c r="DE60" s="397"/>
      <c r="DF60" s="397"/>
      <c r="DG60" s="397"/>
      <c r="DH60" s="397"/>
      <c r="DI60" s="397"/>
      <c r="DJ60" s="397"/>
      <c r="DK60" s="397"/>
      <c r="DL60" s="397"/>
      <c r="DM60" s="397"/>
      <c r="DN60" s="397"/>
      <c r="DO60" s="397"/>
      <c r="DP60" s="397"/>
      <c r="DQ60" s="397"/>
      <c r="DR60" s="397"/>
      <c r="DS60" s="397"/>
      <c r="DT60" s="397"/>
      <c r="DU60" s="397"/>
      <c r="DV60" s="397"/>
      <c r="DW60" s="397"/>
      <c r="DX60" s="397"/>
      <c r="DY60" s="397"/>
      <c r="DZ60" s="397"/>
      <c r="EA60" s="397"/>
      <c r="EB60" s="397"/>
      <c r="EC60" s="397"/>
      <c r="ED60" s="397"/>
      <c r="EE60" s="397"/>
      <c r="EF60" s="397"/>
      <c r="EG60" s="397"/>
      <c r="EH60" s="397"/>
      <c r="EI60" s="397"/>
      <c r="EJ60" s="397"/>
      <c r="EK60" s="397"/>
      <c r="EL60" s="397"/>
      <c r="EM60" s="397"/>
      <c r="EN60" s="397"/>
      <c r="EO60" s="397"/>
      <c r="EP60" s="397"/>
      <c r="EQ60" s="397"/>
      <c r="ER60" s="397"/>
      <c r="ES60" s="397"/>
      <c r="ET60" s="397"/>
      <c r="EU60" s="397"/>
      <c r="EV60" s="397"/>
      <c r="EW60" s="397"/>
      <c r="EX60" s="397"/>
      <c r="EY60" s="397"/>
      <c r="EZ60" s="397"/>
      <c r="FA60" s="397"/>
      <c r="FB60" s="397"/>
      <c r="FC60" s="397"/>
      <c r="FD60" s="397"/>
      <c r="FE60" s="397"/>
      <c r="FF60" s="397"/>
      <c r="FG60" s="397"/>
      <c r="FH60" s="397"/>
      <c r="FI60" s="397"/>
      <c r="FJ60" s="397"/>
      <c r="FK60" s="397"/>
      <c r="FL60" s="397"/>
      <c r="FM60" s="397"/>
      <c r="FN60" s="397"/>
      <c r="FO60" s="397"/>
      <c r="FP60" s="397"/>
      <c r="FQ60" s="397"/>
      <c r="FR60" s="397"/>
      <c r="FS60" s="397"/>
      <c r="FT60" s="397"/>
      <c r="FU60" s="397"/>
      <c r="FV60" s="397"/>
      <c r="FW60" s="397"/>
      <c r="FX60" s="397"/>
      <c r="FY60" s="397"/>
      <c r="FZ60" s="397"/>
      <c r="GA60" s="397"/>
      <c r="GB60" s="397"/>
      <c r="GC60" s="397"/>
      <c r="GD60" s="397"/>
      <c r="GE60" s="397"/>
      <c r="GF60" s="397"/>
      <c r="GG60" s="397"/>
      <c r="GH60" s="397"/>
      <c r="GI60" s="397"/>
      <c r="GJ60" s="397"/>
      <c r="GK60" s="397"/>
      <c r="GL60" s="397"/>
      <c r="GM60" s="397"/>
      <c r="GN60" s="397"/>
      <c r="GO60" s="397"/>
      <c r="GP60" s="397"/>
      <c r="GQ60" s="397"/>
      <c r="GR60" s="397"/>
      <c r="GS60" s="397"/>
      <c r="GT60" s="397"/>
      <c r="GU60" s="397"/>
      <c r="GV60" s="397"/>
      <c r="GW60" s="397"/>
      <c r="GX60" s="397"/>
      <c r="GY60" s="397"/>
      <c r="GZ60" s="397"/>
      <c r="HA60" s="397"/>
      <c r="HB60" s="397"/>
      <c r="HC60" s="397"/>
      <c r="HD60" s="397"/>
      <c r="HE60" s="397"/>
      <c r="HF60" s="397"/>
      <c r="HG60" s="397"/>
      <c r="HH60" s="397"/>
      <c r="HI60" s="397"/>
      <c r="HJ60" s="397"/>
      <c r="HK60" s="397"/>
      <c r="HL60" s="397"/>
      <c r="HM60" s="397"/>
      <c r="HN60" s="397"/>
      <c r="HO60" s="397"/>
      <c r="HP60" s="397"/>
      <c r="HQ60" s="397"/>
      <c r="HR60" s="397"/>
      <c r="HS60" s="397"/>
      <c r="HT60" s="397"/>
      <c r="HU60" s="397"/>
      <c r="HV60" s="397"/>
      <c r="HW60" s="397"/>
      <c r="HX60" s="397"/>
      <c r="HY60" s="397"/>
      <c r="HZ60" s="397"/>
      <c r="IA60" s="397"/>
      <c r="IB60" s="397"/>
      <c r="IC60" s="397"/>
      <c r="ID60" s="397"/>
      <c r="IE60" s="397"/>
      <c r="IF60" s="397"/>
      <c r="IG60" s="397"/>
      <c r="IH60" s="397"/>
      <c r="II60" s="397"/>
      <c r="IJ60" s="397"/>
      <c r="IK60" s="397"/>
      <c r="IL60" s="397"/>
      <c r="IM60" s="397"/>
      <c r="IN60" s="397"/>
      <c r="IO60" s="397"/>
      <c r="IP60" s="397"/>
      <c r="IQ60" s="397"/>
      <c r="IR60" s="397"/>
      <c r="IS60" s="397"/>
      <c r="IT60" s="397"/>
      <c r="IU60" s="397"/>
      <c r="IV60" s="397"/>
    </row>
    <row r="61" spans="1:256" ht="33" customHeight="1" x14ac:dyDescent="0.25">
      <c r="A61" s="631" t="s">
        <v>639</v>
      </c>
      <c r="B61" s="632">
        <v>226335</v>
      </c>
      <c r="C61" s="391"/>
      <c r="D61" s="392"/>
      <c r="E61" s="392"/>
      <c r="F61" s="393"/>
      <c r="G61" s="393"/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93"/>
      <c r="S61" s="393"/>
      <c r="T61" s="393"/>
      <c r="U61" s="393"/>
      <c r="V61" s="393"/>
      <c r="W61" s="393"/>
      <c r="X61" s="393"/>
      <c r="Y61" s="393"/>
      <c r="Z61" s="393"/>
      <c r="AA61" s="393"/>
      <c r="AB61" s="393"/>
      <c r="AC61" s="393"/>
      <c r="AD61" s="393"/>
      <c r="AE61" s="393"/>
      <c r="AF61" s="393"/>
      <c r="AG61" s="393"/>
      <c r="AH61" s="393"/>
      <c r="AI61" s="393"/>
      <c r="AJ61" s="393"/>
      <c r="AK61" s="393"/>
      <c r="AL61" s="393"/>
      <c r="AM61" s="393"/>
      <c r="AN61" s="393"/>
      <c r="AO61" s="393"/>
      <c r="AP61" s="393"/>
      <c r="AQ61" s="393"/>
      <c r="AR61" s="393"/>
      <c r="AS61" s="393"/>
      <c r="AT61" s="393"/>
      <c r="AU61" s="393"/>
      <c r="AV61" s="393"/>
      <c r="AW61" s="393"/>
      <c r="AX61" s="393"/>
      <c r="AY61" s="393"/>
      <c r="AZ61" s="393"/>
      <c r="BA61" s="393"/>
      <c r="BB61" s="393"/>
      <c r="BC61" s="393"/>
      <c r="BD61" s="393"/>
      <c r="BE61" s="393"/>
      <c r="BF61" s="393"/>
      <c r="BG61" s="393"/>
      <c r="BH61" s="393"/>
      <c r="BI61" s="393"/>
      <c r="BJ61" s="393"/>
      <c r="BK61" s="393"/>
      <c r="BL61" s="393"/>
      <c r="BM61" s="393"/>
      <c r="BN61" s="393"/>
      <c r="BO61" s="393"/>
      <c r="BP61" s="393"/>
      <c r="BQ61" s="393"/>
      <c r="BR61" s="393"/>
      <c r="BS61" s="393"/>
      <c r="BT61" s="393"/>
      <c r="BU61" s="393"/>
      <c r="BV61" s="393"/>
      <c r="BW61" s="393"/>
      <c r="BX61" s="393"/>
      <c r="BY61" s="393"/>
      <c r="BZ61" s="393"/>
      <c r="CA61" s="393"/>
      <c r="CB61" s="393"/>
      <c r="CC61" s="393"/>
      <c r="CD61" s="393"/>
      <c r="CE61" s="393"/>
      <c r="CF61" s="393"/>
      <c r="CG61" s="393"/>
      <c r="CH61" s="393"/>
      <c r="CI61" s="393"/>
      <c r="CJ61" s="393"/>
      <c r="CK61" s="393"/>
      <c r="CL61" s="393"/>
      <c r="CM61" s="393"/>
      <c r="CN61" s="393"/>
      <c r="CO61" s="393"/>
      <c r="CP61" s="393"/>
      <c r="CQ61" s="393"/>
      <c r="CR61" s="393"/>
      <c r="CS61" s="393"/>
      <c r="CT61" s="393"/>
      <c r="CU61" s="393"/>
      <c r="CV61" s="393"/>
      <c r="CW61" s="393"/>
      <c r="CX61" s="393"/>
      <c r="CY61" s="393"/>
      <c r="CZ61" s="393"/>
      <c r="DA61" s="393"/>
      <c r="DB61" s="393"/>
      <c r="DC61" s="393"/>
      <c r="DD61" s="393"/>
      <c r="DE61" s="393"/>
      <c r="DF61" s="393"/>
      <c r="DG61" s="393"/>
      <c r="DH61" s="393"/>
      <c r="DI61" s="393"/>
      <c r="DJ61" s="393"/>
      <c r="DK61" s="393"/>
      <c r="DL61" s="393"/>
      <c r="DM61" s="393"/>
      <c r="DN61" s="393"/>
      <c r="DO61" s="393"/>
      <c r="DP61" s="393"/>
      <c r="DQ61" s="393"/>
      <c r="DR61" s="393"/>
      <c r="DS61" s="393"/>
      <c r="DT61" s="393"/>
      <c r="DU61" s="393"/>
      <c r="DV61" s="393"/>
      <c r="DW61" s="393"/>
      <c r="DX61" s="393"/>
      <c r="DY61" s="393"/>
      <c r="DZ61" s="393"/>
      <c r="EA61" s="393"/>
      <c r="EB61" s="393"/>
      <c r="EC61" s="393"/>
      <c r="ED61" s="393"/>
      <c r="EE61" s="393"/>
      <c r="EF61" s="393"/>
      <c r="EG61" s="393"/>
      <c r="EH61" s="393"/>
      <c r="EI61" s="393"/>
      <c r="EJ61" s="393"/>
      <c r="EK61" s="393"/>
      <c r="EL61" s="393"/>
      <c r="EM61" s="393"/>
      <c r="EN61" s="393"/>
      <c r="EO61" s="393"/>
      <c r="EP61" s="393"/>
      <c r="EQ61" s="393"/>
      <c r="ER61" s="393"/>
      <c r="ES61" s="393"/>
      <c r="ET61" s="393"/>
      <c r="EU61" s="393"/>
      <c r="EV61" s="393"/>
      <c r="EW61" s="393"/>
      <c r="EX61" s="393"/>
      <c r="EY61" s="393"/>
      <c r="EZ61" s="393"/>
      <c r="FA61" s="393"/>
      <c r="FB61" s="393"/>
      <c r="FC61" s="393"/>
      <c r="FD61" s="393"/>
      <c r="FE61" s="393"/>
      <c r="FF61" s="393"/>
      <c r="FG61" s="393"/>
      <c r="FH61" s="393"/>
      <c r="FI61" s="393"/>
      <c r="FJ61" s="393"/>
      <c r="FK61" s="393"/>
      <c r="FL61" s="393"/>
      <c r="FM61" s="393"/>
      <c r="FN61" s="393"/>
      <c r="FO61" s="393"/>
      <c r="FP61" s="393"/>
      <c r="FQ61" s="393"/>
      <c r="FR61" s="393"/>
      <c r="FS61" s="393"/>
      <c r="FT61" s="393"/>
      <c r="FU61" s="393"/>
      <c r="FV61" s="393"/>
      <c r="FW61" s="393"/>
      <c r="FX61" s="393"/>
      <c r="FY61" s="393"/>
      <c r="FZ61" s="393"/>
      <c r="GA61" s="393"/>
      <c r="GB61" s="393"/>
      <c r="GC61" s="393"/>
      <c r="GD61" s="393"/>
      <c r="GE61" s="393"/>
      <c r="GF61" s="393"/>
      <c r="GG61" s="393"/>
      <c r="GH61" s="393"/>
      <c r="GI61" s="393"/>
      <c r="GJ61" s="393"/>
      <c r="GK61" s="393"/>
      <c r="GL61" s="393"/>
      <c r="GM61" s="393"/>
      <c r="GN61" s="393"/>
      <c r="GO61" s="393"/>
      <c r="GP61" s="393"/>
      <c r="GQ61" s="393"/>
      <c r="GR61" s="393"/>
      <c r="GS61" s="393"/>
      <c r="GT61" s="393"/>
      <c r="GU61" s="393"/>
      <c r="GV61" s="393"/>
      <c r="GW61" s="393"/>
      <c r="GX61" s="393"/>
      <c r="GY61" s="393"/>
      <c r="GZ61" s="393"/>
      <c r="HA61" s="393"/>
      <c r="HB61" s="393"/>
      <c r="HC61" s="393"/>
      <c r="HD61" s="393"/>
      <c r="HE61" s="393"/>
      <c r="HF61" s="393"/>
      <c r="HG61" s="393"/>
      <c r="HH61" s="393"/>
      <c r="HI61" s="393"/>
      <c r="HJ61" s="393"/>
      <c r="HK61" s="393"/>
      <c r="HL61" s="393"/>
      <c r="HM61" s="393"/>
      <c r="HN61" s="393"/>
      <c r="HO61" s="393"/>
      <c r="HP61" s="393"/>
      <c r="HQ61" s="393"/>
      <c r="HR61" s="393"/>
      <c r="HS61" s="393"/>
      <c r="HT61" s="393"/>
      <c r="HU61" s="393"/>
      <c r="HV61" s="393"/>
      <c r="HW61" s="393"/>
      <c r="HX61" s="393"/>
      <c r="HY61" s="393"/>
      <c r="HZ61" s="393"/>
      <c r="IA61" s="393"/>
      <c r="IB61" s="393"/>
      <c r="IC61" s="393"/>
      <c r="ID61" s="393"/>
      <c r="IE61" s="393"/>
      <c r="IF61" s="393"/>
      <c r="IG61" s="393"/>
      <c r="IH61" s="393"/>
      <c r="II61" s="393"/>
      <c r="IJ61" s="393"/>
      <c r="IK61" s="393"/>
      <c r="IL61" s="393"/>
      <c r="IM61" s="393"/>
      <c r="IN61" s="393"/>
      <c r="IO61" s="393"/>
      <c r="IP61" s="393"/>
      <c r="IQ61" s="393"/>
      <c r="IR61" s="393"/>
      <c r="IS61" s="393"/>
      <c r="IT61" s="393"/>
      <c r="IU61" s="393"/>
      <c r="IV61" s="393"/>
    </row>
    <row r="62" spans="1:256" ht="33" customHeight="1" x14ac:dyDescent="0.25">
      <c r="A62" s="635" t="s">
        <v>625</v>
      </c>
      <c r="B62" s="634">
        <v>169.98</v>
      </c>
      <c r="C62" s="391"/>
      <c r="D62" s="392"/>
      <c r="E62" s="392"/>
      <c r="F62" s="393"/>
      <c r="G62" s="393"/>
      <c r="H62" s="393"/>
      <c r="I62" s="393"/>
      <c r="J62" s="393"/>
      <c r="K62" s="393"/>
      <c r="L62" s="393"/>
      <c r="M62" s="393"/>
      <c r="N62" s="393"/>
      <c r="O62" s="393"/>
      <c r="P62" s="393"/>
      <c r="Q62" s="393"/>
      <c r="R62" s="393"/>
      <c r="S62" s="393"/>
      <c r="T62" s="393"/>
      <c r="U62" s="393"/>
      <c r="V62" s="393"/>
      <c r="W62" s="393"/>
      <c r="X62" s="393"/>
      <c r="Y62" s="393"/>
      <c r="Z62" s="393"/>
      <c r="AA62" s="393"/>
      <c r="AB62" s="393"/>
      <c r="AC62" s="393"/>
      <c r="AD62" s="393"/>
      <c r="AE62" s="393"/>
      <c r="AF62" s="393"/>
      <c r="AG62" s="393"/>
      <c r="AH62" s="393"/>
      <c r="AI62" s="393"/>
      <c r="AJ62" s="393"/>
      <c r="AK62" s="393"/>
      <c r="AL62" s="393"/>
      <c r="AM62" s="393"/>
      <c r="AN62" s="393"/>
      <c r="AO62" s="393"/>
      <c r="AP62" s="393"/>
      <c r="AQ62" s="393"/>
      <c r="AR62" s="393"/>
      <c r="AS62" s="393"/>
      <c r="AT62" s="393"/>
      <c r="AU62" s="393"/>
      <c r="AV62" s="393"/>
      <c r="AW62" s="393"/>
      <c r="AX62" s="393"/>
      <c r="AY62" s="393"/>
      <c r="AZ62" s="393"/>
      <c r="BA62" s="393"/>
      <c r="BB62" s="393"/>
      <c r="BC62" s="393"/>
      <c r="BD62" s="393"/>
      <c r="BE62" s="393"/>
      <c r="BF62" s="393"/>
      <c r="BG62" s="393"/>
      <c r="BH62" s="393"/>
      <c r="BI62" s="393"/>
      <c r="BJ62" s="393"/>
      <c r="BK62" s="393"/>
      <c r="BL62" s="393"/>
      <c r="BM62" s="393"/>
      <c r="BN62" s="393"/>
      <c r="BO62" s="393"/>
      <c r="BP62" s="393"/>
      <c r="BQ62" s="393"/>
      <c r="BR62" s="393"/>
      <c r="BS62" s="393"/>
      <c r="BT62" s="393"/>
      <c r="BU62" s="393"/>
      <c r="BV62" s="393"/>
      <c r="BW62" s="393"/>
      <c r="BX62" s="393"/>
      <c r="BY62" s="393"/>
      <c r="BZ62" s="393"/>
      <c r="CA62" s="393"/>
      <c r="CB62" s="393"/>
      <c r="CC62" s="393"/>
      <c r="CD62" s="393"/>
      <c r="CE62" s="393"/>
      <c r="CF62" s="393"/>
      <c r="CG62" s="393"/>
      <c r="CH62" s="393"/>
      <c r="CI62" s="393"/>
      <c r="CJ62" s="393"/>
      <c r="CK62" s="393"/>
      <c r="CL62" s="393"/>
      <c r="CM62" s="393"/>
      <c r="CN62" s="393"/>
      <c r="CO62" s="393"/>
      <c r="CP62" s="393"/>
      <c r="CQ62" s="393"/>
      <c r="CR62" s="393"/>
      <c r="CS62" s="393"/>
      <c r="CT62" s="393"/>
      <c r="CU62" s="393"/>
      <c r="CV62" s="393"/>
      <c r="CW62" s="393"/>
      <c r="CX62" s="393"/>
      <c r="CY62" s="393"/>
      <c r="CZ62" s="393"/>
      <c r="DA62" s="393"/>
      <c r="DB62" s="393"/>
      <c r="DC62" s="393"/>
      <c r="DD62" s="393"/>
      <c r="DE62" s="393"/>
      <c r="DF62" s="393"/>
      <c r="DG62" s="393"/>
      <c r="DH62" s="393"/>
      <c r="DI62" s="393"/>
      <c r="DJ62" s="393"/>
      <c r="DK62" s="393"/>
      <c r="DL62" s="393"/>
      <c r="DM62" s="393"/>
      <c r="DN62" s="393"/>
      <c r="DO62" s="393"/>
      <c r="DP62" s="393"/>
      <c r="DQ62" s="393"/>
      <c r="DR62" s="393"/>
      <c r="DS62" s="393"/>
      <c r="DT62" s="393"/>
      <c r="DU62" s="393"/>
      <c r="DV62" s="393"/>
      <c r="DW62" s="393"/>
      <c r="DX62" s="393"/>
      <c r="DY62" s="393"/>
      <c r="DZ62" s="393"/>
      <c r="EA62" s="393"/>
      <c r="EB62" s="393"/>
      <c r="EC62" s="393"/>
      <c r="ED62" s="393"/>
      <c r="EE62" s="393"/>
      <c r="EF62" s="393"/>
      <c r="EG62" s="393"/>
      <c r="EH62" s="393"/>
      <c r="EI62" s="393"/>
      <c r="EJ62" s="393"/>
      <c r="EK62" s="393"/>
      <c r="EL62" s="393"/>
      <c r="EM62" s="393"/>
      <c r="EN62" s="393"/>
      <c r="EO62" s="393"/>
      <c r="EP62" s="393"/>
      <c r="EQ62" s="393"/>
      <c r="ER62" s="393"/>
      <c r="ES62" s="393"/>
      <c r="ET62" s="393"/>
      <c r="EU62" s="393"/>
      <c r="EV62" s="393"/>
      <c r="EW62" s="393"/>
      <c r="EX62" s="393"/>
      <c r="EY62" s="393"/>
      <c r="EZ62" s="393"/>
      <c r="FA62" s="393"/>
      <c r="FB62" s="393"/>
      <c r="FC62" s="393"/>
      <c r="FD62" s="393"/>
      <c r="FE62" s="393"/>
      <c r="FF62" s="393"/>
      <c r="FG62" s="393"/>
      <c r="FH62" s="393"/>
      <c r="FI62" s="393"/>
      <c r="FJ62" s="393"/>
      <c r="FK62" s="393"/>
      <c r="FL62" s="393"/>
      <c r="FM62" s="393"/>
      <c r="FN62" s="393"/>
      <c r="FO62" s="393"/>
      <c r="FP62" s="393"/>
      <c r="FQ62" s="393"/>
      <c r="FR62" s="393"/>
      <c r="FS62" s="393"/>
      <c r="FT62" s="393"/>
      <c r="FU62" s="393"/>
      <c r="FV62" s="393"/>
      <c r="FW62" s="393"/>
      <c r="FX62" s="393"/>
      <c r="FY62" s="393"/>
      <c r="FZ62" s="393"/>
      <c r="GA62" s="393"/>
      <c r="GB62" s="393"/>
      <c r="GC62" s="393"/>
      <c r="GD62" s="393"/>
      <c r="GE62" s="393"/>
      <c r="GF62" s="393"/>
      <c r="GG62" s="393"/>
      <c r="GH62" s="393"/>
      <c r="GI62" s="393"/>
      <c r="GJ62" s="393"/>
      <c r="GK62" s="393"/>
      <c r="GL62" s="393"/>
      <c r="GM62" s="393"/>
      <c r="GN62" s="393"/>
      <c r="GO62" s="393"/>
      <c r="GP62" s="393"/>
      <c r="GQ62" s="393"/>
      <c r="GR62" s="393"/>
      <c r="GS62" s="393"/>
      <c r="GT62" s="393"/>
      <c r="GU62" s="393"/>
      <c r="GV62" s="393"/>
      <c r="GW62" s="393"/>
      <c r="GX62" s="393"/>
      <c r="GY62" s="393"/>
      <c r="GZ62" s="393"/>
      <c r="HA62" s="393"/>
      <c r="HB62" s="393"/>
      <c r="HC62" s="393"/>
      <c r="HD62" s="393"/>
      <c r="HE62" s="393"/>
      <c r="HF62" s="393"/>
      <c r="HG62" s="393"/>
      <c r="HH62" s="393"/>
      <c r="HI62" s="393"/>
      <c r="HJ62" s="393"/>
      <c r="HK62" s="393"/>
      <c r="HL62" s="393"/>
      <c r="HM62" s="393"/>
      <c r="HN62" s="393"/>
      <c r="HO62" s="393"/>
      <c r="HP62" s="393"/>
      <c r="HQ62" s="393"/>
      <c r="HR62" s="393"/>
      <c r="HS62" s="393"/>
      <c r="HT62" s="393"/>
      <c r="HU62" s="393"/>
      <c r="HV62" s="393"/>
      <c r="HW62" s="393"/>
      <c r="HX62" s="393"/>
      <c r="HY62" s="393"/>
      <c r="HZ62" s="393"/>
      <c r="IA62" s="393"/>
      <c r="IB62" s="393"/>
      <c r="IC62" s="393"/>
      <c r="ID62" s="393"/>
      <c r="IE62" s="393"/>
      <c r="IF62" s="393"/>
      <c r="IG62" s="393"/>
      <c r="IH62" s="393"/>
      <c r="II62" s="393"/>
      <c r="IJ62" s="393"/>
      <c r="IK62" s="393"/>
      <c r="IL62" s="393"/>
      <c r="IM62" s="393"/>
      <c r="IN62" s="393"/>
      <c r="IO62" s="393"/>
      <c r="IP62" s="393"/>
      <c r="IQ62" s="393"/>
      <c r="IR62" s="393"/>
      <c r="IS62" s="393"/>
      <c r="IT62" s="393"/>
      <c r="IU62" s="393"/>
      <c r="IV62" s="393"/>
    </row>
    <row r="63" spans="1:256" ht="48" customHeight="1" x14ac:dyDescent="0.25">
      <c r="A63" s="790" t="s">
        <v>626</v>
      </c>
      <c r="B63" s="634">
        <v>1348658.98</v>
      </c>
      <c r="C63" s="391"/>
      <c r="D63" s="392"/>
      <c r="E63" s="392"/>
      <c r="F63" s="393"/>
      <c r="G63" s="393"/>
      <c r="H63" s="393"/>
      <c r="I63" s="393"/>
      <c r="J63" s="393"/>
      <c r="K63" s="393"/>
      <c r="L63" s="393"/>
      <c r="M63" s="393"/>
      <c r="N63" s="393"/>
      <c r="O63" s="393"/>
      <c r="P63" s="393"/>
      <c r="Q63" s="393"/>
      <c r="R63" s="393"/>
      <c r="S63" s="393"/>
      <c r="T63" s="393"/>
      <c r="U63" s="393"/>
      <c r="V63" s="393"/>
      <c r="W63" s="393"/>
      <c r="X63" s="393"/>
      <c r="Y63" s="393"/>
      <c r="Z63" s="393"/>
      <c r="AA63" s="393"/>
      <c r="AB63" s="393"/>
      <c r="AC63" s="393"/>
      <c r="AD63" s="393"/>
      <c r="AE63" s="393"/>
      <c r="AF63" s="393"/>
      <c r="AG63" s="393"/>
      <c r="AH63" s="393"/>
      <c r="AI63" s="393"/>
      <c r="AJ63" s="393"/>
      <c r="AK63" s="393"/>
      <c r="AL63" s="393"/>
      <c r="AM63" s="393"/>
      <c r="AN63" s="393"/>
      <c r="AO63" s="393"/>
      <c r="AP63" s="393"/>
      <c r="AQ63" s="393"/>
      <c r="AR63" s="393"/>
      <c r="AS63" s="393"/>
      <c r="AT63" s="393"/>
      <c r="AU63" s="393"/>
      <c r="AV63" s="393"/>
      <c r="AW63" s="393"/>
      <c r="AX63" s="393"/>
      <c r="AY63" s="393"/>
      <c r="AZ63" s="393"/>
      <c r="BA63" s="393"/>
      <c r="BB63" s="393"/>
      <c r="BC63" s="393"/>
      <c r="BD63" s="393"/>
      <c r="BE63" s="393"/>
      <c r="BF63" s="393"/>
      <c r="BG63" s="393"/>
      <c r="BH63" s="393"/>
      <c r="BI63" s="393"/>
      <c r="BJ63" s="393"/>
      <c r="BK63" s="393"/>
      <c r="BL63" s="393"/>
      <c r="BM63" s="393"/>
      <c r="BN63" s="393"/>
      <c r="BO63" s="393"/>
      <c r="BP63" s="393"/>
      <c r="BQ63" s="393"/>
      <c r="BR63" s="393"/>
      <c r="BS63" s="393"/>
      <c r="BT63" s="393"/>
      <c r="BU63" s="393"/>
      <c r="BV63" s="393"/>
      <c r="BW63" s="393"/>
      <c r="BX63" s="393"/>
      <c r="BY63" s="393"/>
      <c r="BZ63" s="393"/>
      <c r="CA63" s="393"/>
      <c r="CB63" s="393"/>
      <c r="CC63" s="393"/>
      <c r="CD63" s="393"/>
      <c r="CE63" s="393"/>
      <c r="CF63" s="393"/>
      <c r="CG63" s="393"/>
      <c r="CH63" s="393"/>
      <c r="CI63" s="393"/>
      <c r="CJ63" s="393"/>
      <c r="CK63" s="393"/>
      <c r="CL63" s="393"/>
      <c r="CM63" s="393"/>
      <c r="CN63" s="393"/>
      <c r="CO63" s="393"/>
      <c r="CP63" s="393"/>
      <c r="CQ63" s="393"/>
      <c r="CR63" s="393"/>
      <c r="CS63" s="393"/>
      <c r="CT63" s="393"/>
      <c r="CU63" s="393"/>
      <c r="CV63" s="393"/>
      <c r="CW63" s="393"/>
      <c r="CX63" s="393"/>
      <c r="CY63" s="393"/>
      <c r="CZ63" s="393"/>
      <c r="DA63" s="393"/>
      <c r="DB63" s="393"/>
      <c r="DC63" s="393"/>
      <c r="DD63" s="393"/>
      <c r="DE63" s="393"/>
      <c r="DF63" s="393"/>
      <c r="DG63" s="393"/>
      <c r="DH63" s="393"/>
      <c r="DI63" s="393"/>
      <c r="DJ63" s="393"/>
      <c r="DK63" s="393"/>
      <c r="DL63" s="393"/>
      <c r="DM63" s="393"/>
      <c r="DN63" s="393"/>
      <c r="DO63" s="393"/>
      <c r="DP63" s="393"/>
      <c r="DQ63" s="393"/>
      <c r="DR63" s="393"/>
      <c r="DS63" s="393"/>
      <c r="DT63" s="393"/>
      <c r="DU63" s="393"/>
      <c r="DV63" s="393"/>
      <c r="DW63" s="393"/>
      <c r="DX63" s="393"/>
      <c r="DY63" s="393"/>
      <c r="DZ63" s="393"/>
      <c r="EA63" s="393"/>
      <c r="EB63" s="393"/>
      <c r="EC63" s="393"/>
      <c r="ED63" s="393"/>
      <c r="EE63" s="393"/>
      <c r="EF63" s="393"/>
      <c r="EG63" s="393"/>
      <c r="EH63" s="393"/>
      <c r="EI63" s="393"/>
      <c r="EJ63" s="393"/>
      <c r="EK63" s="393"/>
      <c r="EL63" s="393"/>
      <c r="EM63" s="393"/>
      <c r="EN63" s="393"/>
      <c r="EO63" s="393"/>
      <c r="EP63" s="393"/>
      <c r="EQ63" s="393"/>
      <c r="ER63" s="393"/>
      <c r="ES63" s="393"/>
      <c r="ET63" s="393"/>
      <c r="EU63" s="393"/>
      <c r="EV63" s="393"/>
      <c r="EW63" s="393"/>
      <c r="EX63" s="393"/>
      <c r="EY63" s="393"/>
      <c r="EZ63" s="393"/>
      <c r="FA63" s="393"/>
      <c r="FB63" s="393"/>
      <c r="FC63" s="393"/>
      <c r="FD63" s="393"/>
      <c r="FE63" s="393"/>
      <c r="FF63" s="393"/>
      <c r="FG63" s="393"/>
      <c r="FH63" s="393"/>
      <c r="FI63" s="393"/>
      <c r="FJ63" s="393"/>
      <c r="FK63" s="393"/>
      <c r="FL63" s="393"/>
      <c r="FM63" s="393"/>
      <c r="FN63" s="393"/>
      <c r="FO63" s="393"/>
      <c r="FP63" s="393"/>
      <c r="FQ63" s="393"/>
      <c r="FR63" s="393"/>
      <c r="FS63" s="393"/>
      <c r="FT63" s="393"/>
      <c r="FU63" s="393"/>
      <c r="FV63" s="393"/>
      <c r="FW63" s="393"/>
      <c r="FX63" s="393"/>
      <c r="FY63" s="393"/>
      <c r="FZ63" s="393"/>
      <c r="GA63" s="393"/>
      <c r="GB63" s="393"/>
      <c r="GC63" s="393"/>
      <c r="GD63" s="393"/>
      <c r="GE63" s="393"/>
      <c r="GF63" s="393"/>
      <c r="GG63" s="393"/>
      <c r="GH63" s="393"/>
      <c r="GI63" s="393"/>
      <c r="GJ63" s="393"/>
      <c r="GK63" s="393"/>
      <c r="GL63" s="393"/>
      <c r="GM63" s="393"/>
      <c r="GN63" s="393"/>
      <c r="GO63" s="393"/>
      <c r="GP63" s="393"/>
      <c r="GQ63" s="393"/>
      <c r="GR63" s="393"/>
      <c r="GS63" s="393"/>
      <c r="GT63" s="393"/>
      <c r="GU63" s="393"/>
      <c r="GV63" s="393"/>
      <c r="GW63" s="393"/>
      <c r="GX63" s="393"/>
      <c r="GY63" s="393"/>
      <c r="GZ63" s="393"/>
      <c r="HA63" s="393"/>
      <c r="HB63" s="393"/>
      <c r="HC63" s="393"/>
      <c r="HD63" s="393"/>
      <c r="HE63" s="393"/>
      <c r="HF63" s="393"/>
      <c r="HG63" s="393"/>
      <c r="HH63" s="393"/>
      <c r="HI63" s="393"/>
      <c r="HJ63" s="393"/>
      <c r="HK63" s="393"/>
      <c r="HL63" s="393"/>
      <c r="HM63" s="393"/>
      <c r="HN63" s="393"/>
      <c r="HO63" s="393"/>
      <c r="HP63" s="393"/>
      <c r="HQ63" s="393"/>
      <c r="HR63" s="393"/>
      <c r="HS63" s="393"/>
      <c r="HT63" s="393"/>
      <c r="HU63" s="393"/>
      <c r="HV63" s="393"/>
      <c r="HW63" s="393"/>
      <c r="HX63" s="393"/>
      <c r="HY63" s="393"/>
      <c r="HZ63" s="393"/>
      <c r="IA63" s="393"/>
      <c r="IB63" s="393"/>
      <c r="IC63" s="393"/>
      <c r="ID63" s="393"/>
      <c r="IE63" s="393"/>
      <c r="IF63" s="393"/>
      <c r="IG63" s="393"/>
      <c r="IH63" s="393"/>
      <c r="II63" s="393"/>
      <c r="IJ63" s="393"/>
      <c r="IK63" s="393"/>
      <c r="IL63" s="393"/>
      <c r="IM63" s="393"/>
      <c r="IN63" s="393"/>
      <c r="IO63" s="393"/>
      <c r="IP63" s="393"/>
      <c r="IQ63" s="393"/>
      <c r="IR63" s="393"/>
      <c r="IS63" s="393"/>
      <c r="IT63" s="393"/>
      <c r="IU63" s="393"/>
      <c r="IV63" s="393"/>
    </row>
    <row r="64" spans="1:256" ht="34.5" customHeight="1" x14ac:dyDescent="0.25">
      <c r="A64" s="790" t="s">
        <v>638</v>
      </c>
      <c r="B64" s="634">
        <v>6301826.9199999999</v>
      </c>
      <c r="C64" s="391"/>
      <c r="D64" s="392"/>
      <c r="E64" s="392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  <c r="T64" s="393"/>
      <c r="U64" s="393"/>
      <c r="V64" s="393"/>
      <c r="W64" s="393"/>
      <c r="X64" s="393"/>
      <c r="Y64" s="393"/>
      <c r="Z64" s="393"/>
      <c r="AA64" s="393"/>
      <c r="AB64" s="393"/>
      <c r="AC64" s="393"/>
      <c r="AD64" s="393"/>
      <c r="AE64" s="393"/>
      <c r="AF64" s="393"/>
      <c r="AG64" s="393"/>
      <c r="AH64" s="393"/>
      <c r="AI64" s="393"/>
      <c r="AJ64" s="393"/>
      <c r="AK64" s="393"/>
      <c r="AL64" s="393"/>
      <c r="AM64" s="393"/>
      <c r="AN64" s="393"/>
      <c r="AO64" s="393"/>
      <c r="AP64" s="393"/>
      <c r="AQ64" s="393"/>
      <c r="AR64" s="393"/>
      <c r="AS64" s="393"/>
      <c r="AT64" s="393"/>
      <c r="AU64" s="393"/>
      <c r="AV64" s="393"/>
      <c r="AW64" s="393"/>
      <c r="AX64" s="393"/>
      <c r="AY64" s="393"/>
      <c r="AZ64" s="393"/>
      <c r="BA64" s="393"/>
      <c r="BB64" s="393"/>
      <c r="BC64" s="393"/>
      <c r="BD64" s="393"/>
      <c r="BE64" s="393"/>
      <c r="BF64" s="393"/>
      <c r="BG64" s="393"/>
      <c r="BH64" s="393"/>
      <c r="BI64" s="393"/>
      <c r="BJ64" s="393"/>
      <c r="BK64" s="393"/>
      <c r="BL64" s="393"/>
      <c r="BM64" s="393"/>
      <c r="BN64" s="393"/>
      <c r="BO64" s="393"/>
      <c r="BP64" s="393"/>
      <c r="BQ64" s="393"/>
      <c r="BR64" s="393"/>
      <c r="BS64" s="393"/>
      <c r="BT64" s="393"/>
      <c r="BU64" s="393"/>
      <c r="BV64" s="393"/>
      <c r="BW64" s="393"/>
      <c r="BX64" s="393"/>
      <c r="BY64" s="393"/>
      <c r="BZ64" s="393"/>
      <c r="CA64" s="393"/>
      <c r="CB64" s="393"/>
      <c r="CC64" s="393"/>
      <c r="CD64" s="393"/>
      <c r="CE64" s="393"/>
      <c r="CF64" s="393"/>
      <c r="CG64" s="393"/>
      <c r="CH64" s="393"/>
      <c r="CI64" s="393"/>
      <c r="CJ64" s="393"/>
      <c r="CK64" s="393"/>
      <c r="CL64" s="393"/>
      <c r="CM64" s="393"/>
      <c r="CN64" s="393"/>
      <c r="CO64" s="393"/>
      <c r="CP64" s="393"/>
      <c r="CQ64" s="393"/>
      <c r="CR64" s="393"/>
      <c r="CS64" s="393"/>
      <c r="CT64" s="393"/>
      <c r="CU64" s="393"/>
      <c r="CV64" s="393"/>
      <c r="CW64" s="393"/>
      <c r="CX64" s="393"/>
      <c r="CY64" s="393"/>
      <c r="CZ64" s="393"/>
      <c r="DA64" s="393"/>
      <c r="DB64" s="393"/>
      <c r="DC64" s="393"/>
      <c r="DD64" s="393"/>
      <c r="DE64" s="393"/>
      <c r="DF64" s="393"/>
      <c r="DG64" s="393"/>
      <c r="DH64" s="393"/>
      <c r="DI64" s="393"/>
      <c r="DJ64" s="393"/>
      <c r="DK64" s="393"/>
      <c r="DL64" s="393"/>
      <c r="DM64" s="393"/>
      <c r="DN64" s="393"/>
      <c r="DO64" s="393"/>
      <c r="DP64" s="393"/>
      <c r="DQ64" s="393"/>
      <c r="DR64" s="393"/>
      <c r="DS64" s="393"/>
      <c r="DT64" s="393"/>
      <c r="DU64" s="393"/>
      <c r="DV64" s="393"/>
      <c r="DW64" s="393"/>
      <c r="DX64" s="393"/>
      <c r="DY64" s="393"/>
      <c r="DZ64" s="393"/>
      <c r="EA64" s="393"/>
      <c r="EB64" s="393"/>
      <c r="EC64" s="393"/>
      <c r="ED64" s="393"/>
      <c r="EE64" s="393"/>
      <c r="EF64" s="393"/>
      <c r="EG64" s="393"/>
      <c r="EH64" s="393"/>
      <c r="EI64" s="393"/>
      <c r="EJ64" s="393"/>
      <c r="EK64" s="393"/>
      <c r="EL64" s="393"/>
      <c r="EM64" s="393"/>
      <c r="EN64" s="393"/>
      <c r="EO64" s="393"/>
      <c r="EP64" s="393"/>
      <c r="EQ64" s="393"/>
      <c r="ER64" s="393"/>
      <c r="ES64" s="393"/>
      <c r="ET64" s="393"/>
      <c r="EU64" s="393"/>
      <c r="EV64" s="393"/>
      <c r="EW64" s="393"/>
      <c r="EX64" s="393"/>
      <c r="EY64" s="393"/>
      <c r="EZ64" s="393"/>
      <c r="FA64" s="393"/>
      <c r="FB64" s="393"/>
      <c r="FC64" s="393"/>
      <c r="FD64" s="393"/>
      <c r="FE64" s="393"/>
      <c r="FF64" s="393"/>
      <c r="FG64" s="393"/>
      <c r="FH64" s="393"/>
      <c r="FI64" s="393"/>
      <c r="FJ64" s="393"/>
      <c r="FK64" s="393"/>
      <c r="FL64" s="393"/>
      <c r="FM64" s="393"/>
      <c r="FN64" s="393"/>
      <c r="FO64" s="393"/>
      <c r="FP64" s="393"/>
      <c r="FQ64" s="393"/>
      <c r="FR64" s="393"/>
      <c r="FS64" s="393"/>
      <c r="FT64" s="393"/>
      <c r="FU64" s="393"/>
      <c r="FV64" s="393"/>
      <c r="FW64" s="393"/>
      <c r="FX64" s="393"/>
      <c r="FY64" s="393"/>
      <c r="FZ64" s="393"/>
      <c r="GA64" s="393"/>
      <c r="GB64" s="393"/>
      <c r="GC64" s="393"/>
      <c r="GD64" s="393"/>
      <c r="GE64" s="393"/>
      <c r="GF64" s="393"/>
      <c r="GG64" s="393"/>
      <c r="GH64" s="393"/>
      <c r="GI64" s="393"/>
      <c r="GJ64" s="393"/>
      <c r="GK64" s="393"/>
      <c r="GL64" s="393"/>
      <c r="GM64" s="393"/>
      <c r="GN64" s="393"/>
      <c r="GO64" s="393"/>
      <c r="GP64" s="393"/>
      <c r="GQ64" s="393"/>
      <c r="GR64" s="393"/>
      <c r="GS64" s="393"/>
      <c r="GT64" s="393"/>
      <c r="GU64" s="393"/>
      <c r="GV64" s="393"/>
      <c r="GW64" s="393"/>
      <c r="GX64" s="393"/>
      <c r="GY64" s="393"/>
      <c r="GZ64" s="393"/>
      <c r="HA64" s="393"/>
      <c r="HB64" s="393"/>
      <c r="HC64" s="393"/>
      <c r="HD64" s="393"/>
      <c r="HE64" s="393"/>
      <c r="HF64" s="393"/>
      <c r="HG64" s="393"/>
      <c r="HH64" s="393"/>
      <c r="HI64" s="393"/>
      <c r="HJ64" s="393"/>
      <c r="HK64" s="393"/>
      <c r="HL64" s="393"/>
      <c r="HM64" s="393"/>
      <c r="HN64" s="393"/>
      <c r="HO64" s="393"/>
      <c r="HP64" s="393"/>
      <c r="HQ64" s="393"/>
      <c r="HR64" s="393"/>
      <c r="HS64" s="393"/>
      <c r="HT64" s="393"/>
      <c r="HU64" s="393"/>
      <c r="HV64" s="393"/>
      <c r="HW64" s="393"/>
      <c r="HX64" s="393"/>
      <c r="HY64" s="393"/>
      <c r="HZ64" s="393"/>
      <c r="IA64" s="393"/>
      <c r="IB64" s="393"/>
      <c r="IC64" s="393"/>
      <c r="ID64" s="393"/>
      <c r="IE64" s="393"/>
      <c r="IF64" s="393"/>
      <c r="IG64" s="393"/>
      <c r="IH64" s="393"/>
      <c r="II64" s="393"/>
      <c r="IJ64" s="393"/>
      <c r="IK64" s="393"/>
      <c r="IL64" s="393"/>
      <c r="IM64" s="393"/>
      <c r="IN64" s="393"/>
      <c r="IO64" s="393"/>
      <c r="IP64" s="393"/>
      <c r="IQ64" s="393"/>
      <c r="IR64" s="393"/>
      <c r="IS64" s="393"/>
      <c r="IT64" s="393"/>
      <c r="IU64" s="393"/>
      <c r="IV64" s="393"/>
    </row>
    <row r="65" spans="1:256" ht="46.5" customHeight="1" x14ac:dyDescent="0.25">
      <c r="A65" s="790" t="s">
        <v>629</v>
      </c>
      <c r="B65" s="634">
        <v>10856940.890000001</v>
      </c>
      <c r="C65" s="391"/>
      <c r="D65" s="392"/>
      <c r="E65" s="392"/>
      <c r="F65" s="393"/>
      <c r="G65" s="393"/>
      <c r="H65" s="393"/>
      <c r="I65" s="393"/>
      <c r="J65" s="393"/>
      <c r="K65" s="393"/>
      <c r="L65" s="393"/>
      <c r="M65" s="393"/>
      <c r="N65" s="393"/>
      <c r="O65" s="393"/>
      <c r="P65" s="393"/>
      <c r="Q65" s="393"/>
      <c r="R65" s="393"/>
      <c r="S65" s="393"/>
      <c r="T65" s="393"/>
      <c r="U65" s="393"/>
      <c r="V65" s="393"/>
      <c r="W65" s="393"/>
      <c r="X65" s="393"/>
      <c r="Y65" s="393"/>
      <c r="Z65" s="393"/>
      <c r="AA65" s="393"/>
      <c r="AB65" s="393"/>
      <c r="AC65" s="393"/>
      <c r="AD65" s="393"/>
      <c r="AE65" s="393"/>
      <c r="AF65" s="393"/>
      <c r="AG65" s="393"/>
      <c r="AH65" s="393"/>
      <c r="AI65" s="393"/>
      <c r="AJ65" s="393"/>
      <c r="AK65" s="393"/>
      <c r="AL65" s="393"/>
      <c r="AM65" s="393"/>
      <c r="AN65" s="393"/>
      <c r="AO65" s="393"/>
      <c r="AP65" s="393"/>
      <c r="AQ65" s="393"/>
      <c r="AR65" s="393"/>
      <c r="AS65" s="393"/>
      <c r="AT65" s="393"/>
      <c r="AU65" s="393"/>
      <c r="AV65" s="393"/>
      <c r="AW65" s="393"/>
      <c r="AX65" s="393"/>
      <c r="AY65" s="393"/>
      <c r="AZ65" s="393"/>
      <c r="BA65" s="393"/>
      <c r="BB65" s="393"/>
      <c r="BC65" s="393"/>
      <c r="BD65" s="393"/>
      <c r="BE65" s="393"/>
      <c r="BF65" s="393"/>
      <c r="BG65" s="393"/>
      <c r="BH65" s="393"/>
      <c r="BI65" s="393"/>
      <c r="BJ65" s="393"/>
      <c r="BK65" s="393"/>
      <c r="BL65" s="393"/>
      <c r="BM65" s="393"/>
      <c r="BN65" s="393"/>
      <c r="BO65" s="393"/>
      <c r="BP65" s="393"/>
      <c r="BQ65" s="393"/>
      <c r="BR65" s="393"/>
      <c r="BS65" s="393"/>
      <c r="BT65" s="393"/>
      <c r="BU65" s="393"/>
      <c r="BV65" s="393"/>
      <c r="BW65" s="393"/>
      <c r="BX65" s="393"/>
      <c r="BY65" s="393"/>
      <c r="BZ65" s="393"/>
      <c r="CA65" s="393"/>
      <c r="CB65" s="393"/>
      <c r="CC65" s="393"/>
      <c r="CD65" s="393"/>
      <c r="CE65" s="393"/>
      <c r="CF65" s="393"/>
      <c r="CG65" s="393"/>
      <c r="CH65" s="393"/>
      <c r="CI65" s="393"/>
      <c r="CJ65" s="393"/>
      <c r="CK65" s="393"/>
      <c r="CL65" s="393"/>
      <c r="CM65" s="393"/>
      <c r="CN65" s="393"/>
      <c r="CO65" s="393"/>
      <c r="CP65" s="393"/>
      <c r="CQ65" s="393"/>
      <c r="CR65" s="393"/>
      <c r="CS65" s="393"/>
      <c r="CT65" s="393"/>
      <c r="CU65" s="393"/>
      <c r="CV65" s="393"/>
      <c r="CW65" s="393"/>
      <c r="CX65" s="393"/>
      <c r="CY65" s="393"/>
      <c r="CZ65" s="393"/>
      <c r="DA65" s="393"/>
      <c r="DB65" s="393"/>
      <c r="DC65" s="393"/>
      <c r="DD65" s="393"/>
      <c r="DE65" s="393"/>
      <c r="DF65" s="393"/>
      <c r="DG65" s="393"/>
      <c r="DH65" s="393"/>
      <c r="DI65" s="393"/>
      <c r="DJ65" s="393"/>
      <c r="DK65" s="393"/>
      <c r="DL65" s="393"/>
      <c r="DM65" s="393"/>
      <c r="DN65" s="393"/>
      <c r="DO65" s="393"/>
      <c r="DP65" s="393"/>
      <c r="DQ65" s="393"/>
      <c r="DR65" s="393"/>
      <c r="DS65" s="393"/>
      <c r="DT65" s="393"/>
      <c r="DU65" s="393"/>
      <c r="DV65" s="393"/>
      <c r="DW65" s="393"/>
      <c r="DX65" s="393"/>
      <c r="DY65" s="393"/>
      <c r="DZ65" s="393"/>
      <c r="EA65" s="393"/>
      <c r="EB65" s="393"/>
      <c r="EC65" s="393"/>
      <c r="ED65" s="393"/>
      <c r="EE65" s="393"/>
      <c r="EF65" s="393"/>
      <c r="EG65" s="393"/>
      <c r="EH65" s="393"/>
      <c r="EI65" s="393"/>
      <c r="EJ65" s="393"/>
      <c r="EK65" s="393"/>
      <c r="EL65" s="393"/>
      <c r="EM65" s="393"/>
      <c r="EN65" s="393"/>
      <c r="EO65" s="393"/>
      <c r="EP65" s="393"/>
      <c r="EQ65" s="393"/>
      <c r="ER65" s="393"/>
      <c r="ES65" s="393"/>
      <c r="ET65" s="393"/>
      <c r="EU65" s="393"/>
      <c r="EV65" s="393"/>
      <c r="EW65" s="393"/>
      <c r="EX65" s="393"/>
      <c r="EY65" s="393"/>
      <c r="EZ65" s="393"/>
      <c r="FA65" s="393"/>
      <c r="FB65" s="393"/>
      <c r="FC65" s="393"/>
      <c r="FD65" s="393"/>
      <c r="FE65" s="393"/>
      <c r="FF65" s="393"/>
      <c r="FG65" s="393"/>
      <c r="FH65" s="393"/>
      <c r="FI65" s="393"/>
      <c r="FJ65" s="393"/>
      <c r="FK65" s="393"/>
      <c r="FL65" s="393"/>
      <c r="FM65" s="393"/>
      <c r="FN65" s="393"/>
      <c r="FO65" s="393"/>
      <c r="FP65" s="393"/>
      <c r="FQ65" s="393"/>
      <c r="FR65" s="393"/>
      <c r="FS65" s="393"/>
      <c r="FT65" s="393"/>
      <c r="FU65" s="393"/>
      <c r="FV65" s="393"/>
      <c r="FW65" s="393"/>
      <c r="FX65" s="393"/>
      <c r="FY65" s="393"/>
      <c r="FZ65" s="393"/>
      <c r="GA65" s="393"/>
      <c r="GB65" s="393"/>
      <c r="GC65" s="393"/>
      <c r="GD65" s="393"/>
      <c r="GE65" s="393"/>
      <c r="GF65" s="393"/>
      <c r="GG65" s="393"/>
      <c r="GH65" s="393"/>
      <c r="GI65" s="393"/>
      <c r="GJ65" s="393"/>
      <c r="GK65" s="393"/>
      <c r="GL65" s="393"/>
      <c r="GM65" s="393"/>
      <c r="GN65" s="393"/>
      <c r="GO65" s="393"/>
      <c r="GP65" s="393"/>
      <c r="GQ65" s="393"/>
      <c r="GR65" s="393"/>
      <c r="GS65" s="393"/>
      <c r="GT65" s="393"/>
      <c r="GU65" s="393"/>
      <c r="GV65" s="393"/>
      <c r="GW65" s="393"/>
      <c r="GX65" s="393"/>
      <c r="GY65" s="393"/>
      <c r="GZ65" s="393"/>
      <c r="HA65" s="393"/>
      <c r="HB65" s="393"/>
      <c r="HC65" s="393"/>
      <c r="HD65" s="393"/>
      <c r="HE65" s="393"/>
      <c r="HF65" s="393"/>
      <c r="HG65" s="393"/>
      <c r="HH65" s="393"/>
      <c r="HI65" s="393"/>
      <c r="HJ65" s="393"/>
      <c r="HK65" s="393"/>
      <c r="HL65" s="393"/>
      <c r="HM65" s="393"/>
      <c r="HN65" s="393"/>
      <c r="HO65" s="393"/>
      <c r="HP65" s="393"/>
      <c r="HQ65" s="393"/>
      <c r="HR65" s="393"/>
      <c r="HS65" s="393"/>
      <c r="HT65" s="393"/>
      <c r="HU65" s="393"/>
      <c r="HV65" s="393"/>
      <c r="HW65" s="393"/>
      <c r="HX65" s="393"/>
      <c r="HY65" s="393"/>
      <c r="HZ65" s="393"/>
      <c r="IA65" s="393"/>
      <c r="IB65" s="393"/>
      <c r="IC65" s="393"/>
      <c r="ID65" s="393"/>
      <c r="IE65" s="393"/>
      <c r="IF65" s="393"/>
      <c r="IG65" s="393"/>
      <c r="IH65" s="393"/>
      <c r="II65" s="393"/>
      <c r="IJ65" s="393"/>
      <c r="IK65" s="393"/>
      <c r="IL65" s="393"/>
      <c r="IM65" s="393"/>
      <c r="IN65" s="393"/>
      <c r="IO65" s="393"/>
      <c r="IP65" s="393"/>
      <c r="IQ65" s="393"/>
      <c r="IR65" s="393"/>
      <c r="IS65" s="393"/>
      <c r="IT65" s="393"/>
      <c r="IU65" s="393"/>
      <c r="IV65" s="393"/>
    </row>
    <row r="66" spans="1:256" ht="37.5" customHeight="1" thickBot="1" x14ac:dyDescent="0.3">
      <c r="A66" s="863" t="s">
        <v>628</v>
      </c>
      <c r="B66" s="864">
        <v>-1568</v>
      </c>
      <c r="C66" s="391"/>
      <c r="D66" s="392"/>
      <c r="E66" s="392"/>
      <c r="F66" s="393"/>
      <c r="G66" s="393"/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93"/>
      <c r="S66" s="393"/>
      <c r="T66" s="393"/>
      <c r="U66" s="393"/>
      <c r="V66" s="393"/>
      <c r="W66" s="393"/>
      <c r="X66" s="393"/>
      <c r="Y66" s="393"/>
      <c r="Z66" s="393"/>
      <c r="AA66" s="393"/>
      <c r="AB66" s="393"/>
      <c r="AC66" s="393"/>
      <c r="AD66" s="393"/>
      <c r="AE66" s="393"/>
      <c r="AF66" s="393"/>
      <c r="AG66" s="393"/>
      <c r="AH66" s="393"/>
      <c r="AI66" s="393"/>
      <c r="AJ66" s="393"/>
      <c r="AK66" s="393"/>
      <c r="AL66" s="393"/>
      <c r="AM66" s="393"/>
      <c r="AN66" s="393"/>
      <c r="AO66" s="393"/>
      <c r="AP66" s="393"/>
      <c r="AQ66" s="393"/>
      <c r="AR66" s="393"/>
      <c r="AS66" s="393"/>
      <c r="AT66" s="393"/>
      <c r="AU66" s="393"/>
      <c r="AV66" s="393"/>
      <c r="AW66" s="393"/>
      <c r="AX66" s="393"/>
      <c r="AY66" s="393"/>
      <c r="AZ66" s="393"/>
      <c r="BA66" s="393"/>
      <c r="BB66" s="393"/>
      <c r="BC66" s="393"/>
      <c r="BD66" s="393"/>
      <c r="BE66" s="393"/>
      <c r="BF66" s="393"/>
      <c r="BG66" s="393"/>
      <c r="BH66" s="393"/>
      <c r="BI66" s="393"/>
      <c r="BJ66" s="393"/>
      <c r="BK66" s="393"/>
      <c r="BL66" s="393"/>
      <c r="BM66" s="393"/>
      <c r="BN66" s="393"/>
      <c r="BO66" s="393"/>
      <c r="BP66" s="393"/>
      <c r="BQ66" s="393"/>
      <c r="BR66" s="393"/>
      <c r="BS66" s="393"/>
      <c r="BT66" s="393"/>
      <c r="BU66" s="393"/>
      <c r="BV66" s="393"/>
      <c r="BW66" s="393"/>
      <c r="BX66" s="393"/>
      <c r="BY66" s="393"/>
      <c r="BZ66" s="393"/>
      <c r="CA66" s="393"/>
      <c r="CB66" s="393"/>
      <c r="CC66" s="393"/>
      <c r="CD66" s="393"/>
      <c r="CE66" s="393"/>
      <c r="CF66" s="393"/>
      <c r="CG66" s="393"/>
      <c r="CH66" s="393"/>
      <c r="CI66" s="393"/>
      <c r="CJ66" s="393"/>
      <c r="CK66" s="393"/>
      <c r="CL66" s="393"/>
      <c r="CM66" s="393"/>
      <c r="CN66" s="393"/>
      <c r="CO66" s="393"/>
      <c r="CP66" s="393"/>
      <c r="CQ66" s="393"/>
      <c r="CR66" s="393"/>
      <c r="CS66" s="393"/>
      <c r="CT66" s="393"/>
      <c r="CU66" s="393"/>
      <c r="CV66" s="393"/>
      <c r="CW66" s="393"/>
      <c r="CX66" s="393"/>
      <c r="CY66" s="393"/>
      <c r="CZ66" s="393"/>
      <c r="DA66" s="393"/>
      <c r="DB66" s="393"/>
      <c r="DC66" s="393"/>
      <c r="DD66" s="393"/>
      <c r="DE66" s="393"/>
      <c r="DF66" s="393"/>
      <c r="DG66" s="393"/>
      <c r="DH66" s="393"/>
      <c r="DI66" s="393"/>
      <c r="DJ66" s="393"/>
      <c r="DK66" s="393"/>
      <c r="DL66" s="393"/>
      <c r="DM66" s="393"/>
      <c r="DN66" s="393"/>
      <c r="DO66" s="393"/>
      <c r="DP66" s="393"/>
      <c r="DQ66" s="393"/>
      <c r="DR66" s="393"/>
      <c r="DS66" s="393"/>
      <c r="DT66" s="393"/>
      <c r="DU66" s="393"/>
      <c r="DV66" s="393"/>
      <c r="DW66" s="393"/>
      <c r="DX66" s="393"/>
      <c r="DY66" s="393"/>
      <c r="DZ66" s="393"/>
      <c r="EA66" s="393"/>
      <c r="EB66" s="393"/>
      <c r="EC66" s="393"/>
      <c r="ED66" s="393"/>
      <c r="EE66" s="393"/>
      <c r="EF66" s="393"/>
      <c r="EG66" s="393"/>
      <c r="EH66" s="393"/>
      <c r="EI66" s="393"/>
      <c r="EJ66" s="393"/>
      <c r="EK66" s="393"/>
      <c r="EL66" s="393"/>
      <c r="EM66" s="393"/>
      <c r="EN66" s="393"/>
      <c r="EO66" s="393"/>
      <c r="EP66" s="393"/>
      <c r="EQ66" s="393"/>
      <c r="ER66" s="393"/>
      <c r="ES66" s="393"/>
      <c r="ET66" s="393"/>
      <c r="EU66" s="393"/>
      <c r="EV66" s="393"/>
      <c r="EW66" s="393"/>
      <c r="EX66" s="393"/>
      <c r="EY66" s="393"/>
      <c r="EZ66" s="393"/>
      <c r="FA66" s="393"/>
      <c r="FB66" s="393"/>
      <c r="FC66" s="393"/>
      <c r="FD66" s="393"/>
      <c r="FE66" s="393"/>
      <c r="FF66" s="393"/>
      <c r="FG66" s="393"/>
      <c r="FH66" s="393"/>
      <c r="FI66" s="393"/>
      <c r="FJ66" s="393"/>
      <c r="FK66" s="393"/>
      <c r="FL66" s="393"/>
      <c r="FM66" s="393"/>
      <c r="FN66" s="393"/>
      <c r="FO66" s="393"/>
      <c r="FP66" s="393"/>
      <c r="FQ66" s="393"/>
      <c r="FR66" s="393"/>
      <c r="FS66" s="393"/>
      <c r="FT66" s="393"/>
      <c r="FU66" s="393"/>
      <c r="FV66" s="393"/>
      <c r="FW66" s="393"/>
      <c r="FX66" s="393"/>
      <c r="FY66" s="393"/>
      <c r="FZ66" s="393"/>
      <c r="GA66" s="393"/>
      <c r="GB66" s="393"/>
      <c r="GC66" s="393"/>
      <c r="GD66" s="393"/>
      <c r="GE66" s="393"/>
      <c r="GF66" s="393"/>
      <c r="GG66" s="393"/>
      <c r="GH66" s="393"/>
      <c r="GI66" s="393"/>
      <c r="GJ66" s="393"/>
      <c r="GK66" s="393"/>
      <c r="GL66" s="393"/>
      <c r="GM66" s="393"/>
      <c r="GN66" s="393"/>
      <c r="GO66" s="393"/>
      <c r="GP66" s="393"/>
      <c r="GQ66" s="393"/>
      <c r="GR66" s="393"/>
      <c r="GS66" s="393"/>
      <c r="GT66" s="393"/>
      <c r="GU66" s="393"/>
      <c r="GV66" s="393"/>
      <c r="GW66" s="393"/>
      <c r="GX66" s="393"/>
      <c r="GY66" s="393"/>
      <c r="GZ66" s="393"/>
      <c r="HA66" s="393"/>
      <c r="HB66" s="393"/>
      <c r="HC66" s="393"/>
      <c r="HD66" s="393"/>
      <c r="HE66" s="393"/>
      <c r="HF66" s="393"/>
      <c r="HG66" s="393"/>
      <c r="HH66" s="393"/>
      <c r="HI66" s="393"/>
      <c r="HJ66" s="393"/>
      <c r="HK66" s="393"/>
      <c r="HL66" s="393"/>
      <c r="HM66" s="393"/>
      <c r="HN66" s="393"/>
      <c r="HO66" s="393"/>
      <c r="HP66" s="393"/>
      <c r="HQ66" s="393"/>
      <c r="HR66" s="393"/>
      <c r="HS66" s="393"/>
      <c r="HT66" s="393"/>
      <c r="HU66" s="393"/>
      <c r="HV66" s="393"/>
      <c r="HW66" s="393"/>
      <c r="HX66" s="393"/>
      <c r="HY66" s="393"/>
      <c r="HZ66" s="393"/>
      <c r="IA66" s="393"/>
      <c r="IB66" s="393"/>
      <c r="IC66" s="393"/>
      <c r="ID66" s="393"/>
      <c r="IE66" s="393"/>
      <c r="IF66" s="393"/>
      <c r="IG66" s="393"/>
      <c r="IH66" s="393"/>
      <c r="II66" s="393"/>
      <c r="IJ66" s="393"/>
      <c r="IK66" s="393"/>
      <c r="IL66" s="393"/>
      <c r="IM66" s="393"/>
      <c r="IN66" s="393"/>
      <c r="IO66" s="393"/>
      <c r="IP66" s="393"/>
      <c r="IQ66" s="393"/>
      <c r="IR66" s="393"/>
      <c r="IS66" s="393"/>
      <c r="IT66" s="393"/>
      <c r="IU66" s="393"/>
      <c r="IV66" s="393"/>
    </row>
    <row r="67" spans="1:256" ht="30.75" customHeight="1" thickTop="1" thickBot="1" x14ac:dyDescent="0.3">
      <c r="A67" s="869" t="s">
        <v>160</v>
      </c>
      <c r="B67" s="870">
        <f>SUM(B59:B66)</f>
        <v>17951260.420000002</v>
      </c>
      <c r="C67" s="391"/>
      <c r="D67" s="392"/>
      <c r="E67" s="392"/>
      <c r="F67" s="393"/>
      <c r="G67" s="393"/>
      <c r="H67" s="393"/>
      <c r="I67" s="393"/>
      <c r="J67" s="393"/>
      <c r="K67" s="393"/>
      <c r="L67" s="393"/>
      <c r="M67" s="393"/>
      <c r="N67" s="393"/>
      <c r="O67" s="393"/>
      <c r="P67" s="393"/>
      <c r="Q67" s="393"/>
      <c r="R67" s="393"/>
      <c r="S67" s="393"/>
      <c r="T67" s="393"/>
      <c r="U67" s="393"/>
      <c r="V67" s="393"/>
      <c r="W67" s="393"/>
      <c r="X67" s="393"/>
      <c r="Y67" s="393"/>
      <c r="Z67" s="393"/>
      <c r="AA67" s="393"/>
      <c r="AB67" s="393"/>
      <c r="AC67" s="393"/>
      <c r="AD67" s="393"/>
      <c r="AE67" s="393"/>
      <c r="AF67" s="393"/>
      <c r="AG67" s="393"/>
      <c r="AH67" s="393"/>
      <c r="AI67" s="393"/>
      <c r="AJ67" s="393"/>
      <c r="AK67" s="393"/>
      <c r="AL67" s="393"/>
      <c r="AM67" s="393"/>
      <c r="AN67" s="393"/>
      <c r="AO67" s="393"/>
      <c r="AP67" s="393"/>
      <c r="AQ67" s="393"/>
      <c r="AR67" s="393"/>
      <c r="AS67" s="393"/>
      <c r="AT67" s="393"/>
      <c r="AU67" s="393"/>
      <c r="AV67" s="393"/>
      <c r="AW67" s="393"/>
      <c r="AX67" s="393"/>
      <c r="AY67" s="393"/>
      <c r="AZ67" s="393"/>
      <c r="BA67" s="393"/>
      <c r="BB67" s="393"/>
      <c r="BC67" s="393"/>
      <c r="BD67" s="393"/>
      <c r="BE67" s="393"/>
      <c r="BF67" s="393"/>
      <c r="BG67" s="393"/>
      <c r="BH67" s="393"/>
      <c r="BI67" s="393"/>
      <c r="BJ67" s="393"/>
      <c r="BK67" s="393"/>
      <c r="BL67" s="393"/>
      <c r="BM67" s="393"/>
      <c r="BN67" s="393"/>
      <c r="BO67" s="393"/>
      <c r="BP67" s="393"/>
      <c r="BQ67" s="393"/>
      <c r="BR67" s="393"/>
      <c r="BS67" s="393"/>
      <c r="BT67" s="393"/>
      <c r="BU67" s="393"/>
      <c r="BV67" s="393"/>
      <c r="BW67" s="393"/>
      <c r="BX67" s="393"/>
      <c r="BY67" s="393"/>
      <c r="BZ67" s="393"/>
      <c r="CA67" s="393"/>
      <c r="CB67" s="393"/>
      <c r="CC67" s="393"/>
      <c r="CD67" s="393"/>
      <c r="CE67" s="393"/>
      <c r="CF67" s="393"/>
      <c r="CG67" s="393"/>
      <c r="CH67" s="393"/>
      <c r="CI67" s="393"/>
      <c r="CJ67" s="393"/>
      <c r="CK67" s="393"/>
      <c r="CL67" s="393"/>
      <c r="CM67" s="393"/>
      <c r="CN67" s="393"/>
      <c r="CO67" s="393"/>
      <c r="CP67" s="393"/>
      <c r="CQ67" s="393"/>
      <c r="CR67" s="393"/>
      <c r="CS67" s="393"/>
      <c r="CT67" s="393"/>
      <c r="CU67" s="393"/>
      <c r="CV67" s="393"/>
      <c r="CW67" s="393"/>
      <c r="CX67" s="393"/>
      <c r="CY67" s="393"/>
      <c r="CZ67" s="393"/>
      <c r="DA67" s="393"/>
      <c r="DB67" s="393"/>
      <c r="DC67" s="393"/>
      <c r="DD67" s="393"/>
      <c r="DE67" s="393"/>
      <c r="DF67" s="393"/>
      <c r="DG67" s="393"/>
      <c r="DH67" s="393"/>
      <c r="DI67" s="393"/>
      <c r="DJ67" s="393"/>
      <c r="DK67" s="393"/>
      <c r="DL67" s="393"/>
      <c r="DM67" s="393"/>
      <c r="DN67" s="393"/>
      <c r="DO67" s="393"/>
      <c r="DP67" s="393"/>
      <c r="DQ67" s="393"/>
      <c r="DR67" s="393"/>
      <c r="DS67" s="393"/>
      <c r="DT67" s="393"/>
      <c r="DU67" s="393"/>
      <c r="DV67" s="393"/>
      <c r="DW67" s="393"/>
      <c r="DX67" s="393"/>
      <c r="DY67" s="393"/>
      <c r="DZ67" s="393"/>
      <c r="EA67" s="393"/>
      <c r="EB67" s="393"/>
      <c r="EC67" s="393"/>
      <c r="ED67" s="393"/>
      <c r="EE67" s="393"/>
      <c r="EF67" s="393"/>
      <c r="EG67" s="393"/>
      <c r="EH67" s="393"/>
      <c r="EI67" s="393"/>
      <c r="EJ67" s="393"/>
      <c r="EK67" s="393"/>
      <c r="EL67" s="393"/>
      <c r="EM67" s="393"/>
      <c r="EN67" s="393"/>
      <c r="EO67" s="393"/>
      <c r="EP67" s="393"/>
      <c r="EQ67" s="393"/>
      <c r="ER67" s="393"/>
      <c r="ES67" s="393"/>
      <c r="ET67" s="393"/>
      <c r="EU67" s="393"/>
      <c r="EV67" s="393"/>
      <c r="EW67" s="393"/>
      <c r="EX67" s="393"/>
      <c r="EY67" s="393"/>
      <c r="EZ67" s="393"/>
      <c r="FA67" s="393"/>
      <c r="FB67" s="393"/>
      <c r="FC67" s="393"/>
      <c r="FD67" s="393"/>
      <c r="FE67" s="393"/>
      <c r="FF67" s="393"/>
      <c r="FG67" s="393"/>
      <c r="FH67" s="393"/>
      <c r="FI67" s="393"/>
      <c r="FJ67" s="393"/>
      <c r="FK67" s="393"/>
      <c r="FL67" s="393"/>
      <c r="FM67" s="393"/>
      <c r="FN67" s="393"/>
      <c r="FO67" s="393"/>
      <c r="FP67" s="393"/>
      <c r="FQ67" s="393"/>
      <c r="FR67" s="393"/>
      <c r="FS67" s="393"/>
      <c r="FT67" s="393"/>
      <c r="FU67" s="393"/>
      <c r="FV67" s="393"/>
      <c r="FW67" s="393"/>
      <c r="FX67" s="393"/>
      <c r="FY67" s="393"/>
      <c r="FZ67" s="393"/>
      <c r="GA67" s="393"/>
      <c r="GB67" s="393"/>
      <c r="GC67" s="393"/>
      <c r="GD67" s="393"/>
      <c r="GE67" s="393"/>
      <c r="GF67" s="393"/>
      <c r="GG67" s="393"/>
      <c r="GH67" s="393"/>
      <c r="GI67" s="393"/>
      <c r="GJ67" s="393"/>
      <c r="GK67" s="393"/>
      <c r="GL67" s="393"/>
      <c r="GM67" s="393"/>
      <c r="GN67" s="393"/>
      <c r="GO67" s="393"/>
      <c r="GP67" s="393"/>
      <c r="GQ67" s="393"/>
      <c r="GR67" s="393"/>
      <c r="GS67" s="393"/>
      <c r="GT67" s="393"/>
      <c r="GU67" s="393"/>
      <c r="GV67" s="393"/>
      <c r="GW67" s="393"/>
      <c r="GX67" s="393"/>
      <c r="GY67" s="393"/>
      <c r="GZ67" s="393"/>
      <c r="HA67" s="393"/>
      <c r="HB67" s="393"/>
      <c r="HC67" s="393"/>
      <c r="HD67" s="393"/>
      <c r="HE67" s="393"/>
      <c r="HF67" s="393"/>
      <c r="HG67" s="393"/>
      <c r="HH67" s="393"/>
      <c r="HI67" s="393"/>
      <c r="HJ67" s="393"/>
      <c r="HK67" s="393"/>
      <c r="HL67" s="393"/>
      <c r="HM67" s="393"/>
      <c r="HN67" s="393"/>
      <c r="HO67" s="393"/>
      <c r="HP67" s="393"/>
      <c r="HQ67" s="393"/>
      <c r="HR67" s="393"/>
      <c r="HS67" s="393"/>
      <c r="HT67" s="393"/>
      <c r="HU67" s="393"/>
      <c r="HV67" s="393"/>
      <c r="HW67" s="393"/>
      <c r="HX67" s="393"/>
      <c r="HY67" s="393"/>
      <c r="HZ67" s="393"/>
      <c r="IA67" s="393"/>
      <c r="IB67" s="393"/>
      <c r="IC67" s="393"/>
      <c r="ID67" s="393"/>
      <c r="IE67" s="393"/>
      <c r="IF67" s="393"/>
      <c r="IG67" s="393"/>
      <c r="IH67" s="393"/>
      <c r="II67" s="393"/>
      <c r="IJ67" s="393"/>
      <c r="IK67" s="393"/>
      <c r="IL67" s="393"/>
      <c r="IM67" s="393"/>
      <c r="IN67" s="393"/>
      <c r="IO67" s="393"/>
      <c r="IP67" s="393"/>
      <c r="IQ67" s="393"/>
      <c r="IR67" s="393"/>
      <c r="IS67" s="393"/>
      <c r="IT67" s="393"/>
      <c r="IU67" s="393"/>
      <c r="IV67" s="393"/>
    </row>
    <row r="68" spans="1:256" ht="37.950000000000003" customHeight="1" thickBot="1" x14ac:dyDescent="0.3">
      <c r="A68" s="865" t="s">
        <v>183</v>
      </c>
      <c r="B68" s="866">
        <f>B18+B22+B56+B67</f>
        <v>25337961.300000004</v>
      </c>
      <c r="C68" s="391"/>
      <c r="D68" s="392"/>
      <c r="E68" s="392"/>
      <c r="F68" s="393"/>
      <c r="G68" s="393"/>
      <c r="H68" s="393"/>
      <c r="I68" s="393"/>
      <c r="J68" s="393"/>
      <c r="K68" s="393"/>
      <c r="L68" s="393"/>
      <c r="M68" s="393"/>
      <c r="N68" s="393"/>
      <c r="O68" s="393"/>
      <c r="P68" s="393"/>
      <c r="Q68" s="393"/>
      <c r="R68" s="393"/>
      <c r="S68" s="393"/>
      <c r="T68" s="393"/>
      <c r="U68" s="393"/>
      <c r="V68" s="393"/>
      <c r="W68" s="393"/>
      <c r="X68" s="393"/>
      <c r="Y68" s="393"/>
      <c r="Z68" s="393"/>
      <c r="AA68" s="393"/>
      <c r="AB68" s="393"/>
      <c r="AC68" s="393"/>
      <c r="AD68" s="393"/>
      <c r="AE68" s="393"/>
      <c r="AF68" s="393"/>
      <c r="AG68" s="393"/>
      <c r="AH68" s="393"/>
      <c r="AI68" s="393"/>
      <c r="AJ68" s="393"/>
      <c r="AK68" s="393"/>
      <c r="AL68" s="393"/>
      <c r="AM68" s="393"/>
      <c r="AN68" s="393"/>
      <c r="AO68" s="393"/>
      <c r="AP68" s="393"/>
      <c r="AQ68" s="393"/>
      <c r="AR68" s="393"/>
      <c r="AS68" s="393"/>
      <c r="AT68" s="393"/>
      <c r="AU68" s="393"/>
      <c r="AV68" s="393"/>
      <c r="AW68" s="393"/>
      <c r="AX68" s="393"/>
      <c r="AY68" s="393"/>
      <c r="AZ68" s="393"/>
      <c r="BA68" s="393"/>
      <c r="BB68" s="393"/>
      <c r="BC68" s="393"/>
      <c r="BD68" s="393"/>
      <c r="BE68" s="393"/>
      <c r="BF68" s="393"/>
      <c r="BG68" s="393"/>
      <c r="BH68" s="393"/>
      <c r="BI68" s="393"/>
      <c r="BJ68" s="393"/>
      <c r="BK68" s="393"/>
      <c r="BL68" s="393"/>
      <c r="BM68" s="393"/>
      <c r="BN68" s="393"/>
      <c r="BO68" s="393"/>
      <c r="BP68" s="393"/>
      <c r="BQ68" s="393"/>
      <c r="BR68" s="393"/>
      <c r="BS68" s="393"/>
      <c r="BT68" s="393"/>
      <c r="BU68" s="393"/>
      <c r="BV68" s="393"/>
      <c r="BW68" s="393"/>
      <c r="BX68" s="393"/>
      <c r="BY68" s="393"/>
      <c r="BZ68" s="393"/>
      <c r="CA68" s="393"/>
      <c r="CB68" s="393"/>
      <c r="CC68" s="393"/>
      <c r="CD68" s="393"/>
      <c r="CE68" s="393"/>
      <c r="CF68" s="393"/>
      <c r="CG68" s="393"/>
      <c r="CH68" s="393"/>
      <c r="CI68" s="393"/>
      <c r="CJ68" s="393"/>
      <c r="CK68" s="393"/>
      <c r="CL68" s="393"/>
      <c r="CM68" s="393"/>
      <c r="CN68" s="393"/>
      <c r="CO68" s="393"/>
      <c r="CP68" s="393"/>
      <c r="CQ68" s="393"/>
      <c r="CR68" s="393"/>
      <c r="CS68" s="393"/>
      <c r="CT68" s="393"/>
      <c r="CU68" s="393"/>
      <c r="CV68" s="393"/>
      <c r="CW68" s="393"/>
      <c r="CX68" s="393"/>
      <c r="CY68" s="393"/>
      <c r="CZ68" s="393"/>
      <c r="DA68" s="393"/>
      <c r="DB68" s="393"/>
      <c r="DC68" s="393"/>
      <c r="DD68" s="393"/>
      <c r="DE68" s="393"/>
      <c r="DF68" s="393"/>
      <c r="DG68" s="393"/>
      <c r="DH68" s="393"/>
      <c r="DI68" s="393"/>
      <c r="DJ68" s="393"/>
      <c r="DK68" s="393"/>
      <c r="DL68" s="393"/>
      <c r="DM68" s="393"/>
      <c r="DN68" s="393"/>
      <c r="DO68" s="393"/>
      <c r="DP68" s="393"/>
      <c r="DQ68" s="393"/>
      <c r="DR68" s="393"/>
      <c r="DS68" s="393"/>
      <c r="DT68" s="393"/>
      <c r="DU68" s="393"/>
      <c r="DV68" s="393"/>
      <c r="DW68" s="393"/>
      <c r="DX68" s="393"/>
      <c r="DY68" s="393"/>
      <c r="DZ68" s="393"/>
      <c r="EA68" s="393"/>
      <c r="EB68" s="393"/>
      <c r="EC68" s="393"/>
      <c r="ED68" s="393"/>
      <c r="EE68" s="393"/>
      <c r="EF68" s="393"/>
      <c r="EG68" s="393"/>
      <c r="EH68" s="393"/>
      <c r="EI68" s="393"/>
      <c r="EJ68" s="393"/>
      <c r="EK68" s="393"/>
      <c r="EL68" s="393"/>
      <c r="EM68" s="393"/>
      <c r="EN68" s="393"/>
      <c r="EO68" s="393"/>
      <c r="EP68" s="393"/>
      <c r="EQ68" s="393"/>
      <c r="ER68" s="393"/>
      <c r="ES68" s="393"/>
      <c r="ET68" s="393"/>
      <c r="EU68" s="393"/>
      <c r="EV68" s="393"/>
      <c r="EW68" s="393"/>
      <c r="EX68" s="393"/>
      <c r="EY68" s="393"/>
      <c r="EZ68" s="393"/>
      <c r="FA68" s="393"/>
      <c r="FB68" s="393"/>
      <c r="FC68" s="393"/>
      <c r="FD68" s="393"/>
      <c r="FE68" s="393"/>
      <c r="FF68" s="393"/>
      <c r="FG68" s="393"/>
      <c r="FH68" s="393"/>
      <c r="FI68" s="393"/>
      <c r="FJ68" s="393"/>
      <c r="FK68" s="393"/>
      <c r="FL68" s="393"/>
      <c r="FM68" s="393"/>
      <c r="FN68" s="393"/>
      <c r="FO68" s="393"/>
      <c r="FP68" s="393"/>
      <c r="FQ68" s="393"/>
      <c r="FR68" s="393"/>
      <c r="FS68" s="393"/>
      <c r="FT68" s="393"/>
      <c r="FU68" s="393"/>
      <c r="FV68" s="393"/>
      <c r="FW68" s="393"/>
      <c r="FX68" s="393"/>
      <c r="FY68" s="393"/>
      <c r="FZ68" s="393"/>
      <c r="GA68" s="393"/>
      <c r="GB68" s="393"/>
      <c r="GC68" s="393"/>
      <c r="GD68" s="393"/>
      <c r="GE68" s="393"/>
      <c r="GF68" s="393"/>
      <c r="GG68" s="393"/>
      <c r="GH68" s="393"/>
      <c r="GI68" s="393"/>
      <c r="GJ68" s="393"/>
      <c r="GK68" s="393"/>
      <c r="GL68" s="393"/>
      <c r="GM68" s="393"/>
      <c r="GN68" s="393"/>
      <c r="GO68" s="393"/>
      <c r="GP68" s="393"/>
      <c r="GQ68" s="393"/>
      <c r="GR68" s="393"/>
      <c r="GS68" s="393"/>
      <c r="GT68" s="393"/>
      <c r="GU68" s="393"/>
      <c r="GV68" s="393"/>
      <c r="GW68" s="393"/>
      <c r="GX68" s="393"/>
      <c r="GY68" s="393"/>
      <c r="GZ68" s="393"/>
      <c r="HA68" s="393"/>
      <c r="HB68" s="393"/>
      <c r="HC68" s="393"/>
      <c r="HD68" s="393"/>
      <c r="HE68" s="393"/>
      <c r="HF68" s="393"/>
      <c r="HG68" s="393"/>
      <c r="HH68" s="393"/>
      <c r="HI68" s="393"/>
      <c r="HJ68" s="393"/>
      <c r="HK68" s="393"/>
      <c r="HL68" s="393"/>
      <c r="HM68" s="393"/>
      <c r="HN68" s="393"/>
      <c r="HO68" s="393"/>
      <c r="HP68" s="393"/>
      <c r="HQ68" s="393"/>
      <c r="HR68" s="393"/>
      <c r="HS68" s="393"/>
      <c r="HT68" s="393"/>
      <c r="HU68" s="393"/>
      <c r="HV68" s="393"/>
      <c r="HW68" s="393"/>
      <c r="HX68" s="393"/>
      <c r="HY68" s="393"/>
      <c r="HZ68" s="393"/>
      <c r="IA68" s="393"/>
      <c r="IB68" s="393"/>
      <c r="IC68" s="393"/>
      <c r="ID68" s="393"/>
      <c r="IE68" s="393"/>
      <c r="IF68" s="393"/>
      <c r="IG68" s="393"/>
      <c r="IH68" s="393"/>
      <c r="II68" s="393"/>
      <c r="IJ68" s="393"/>
      <c r="IK68" s="393"/>
      <c r="IL68" s="393"/>
      <c r="IM68" s="393"/>
      <c r="IN68" s="393"/>
      <c r="IO68" s="393"/>
      <c r="IP68" s="393"/>
      <c r="IQ68" s="393"/>
      <c r="IR68" s="393"/>
      <c r="IS68" s="393"/>
      <c r="IT68" s="393"/>
      <c r="IU68" s="393"/>
      <c r="IV68" s="393"/>
    </row>
    <row r="69" spans="1:256" ht="36" customHeight="1" thickBot="1" x14ac:dyDescent="0.3">
      <c r="A69" s="867" t="s">
        <v>630</v>
      </c>
      <c r="B69" s="868">
        <v>-166068010.53999999</v>
      </c>
      <c r="C69" s="391"/>
      <c r="D69" s="392"/>
      <c r="E69" s="392"/>
      <c r="F69" s="393"/>
      <c r="G69" s="393"/>
      <c r="H69" s="393"/>
      <c r="I69" s="393"/>
      <c r="J69" s="393"/>
      <c r="K69" s="393"/>
      <c r="L69" s="393"/>
      <c r="M69" s="393"/>
      <c r="N69" s="393"/>
      <c r="O69" s="393"/>
      <c r="P69" s="393"/>
      <c r="Q69" s="393"/>
      <c r="R69" s="393"/>
      <c r="S69" s="393"/>
      <c r="T69" s="393"/>
      <c r="U69" s="393"/>
      <c r="V69" s="393"/>
      <c r="W69" s="393"/>
      <c r="X69" s="393"/>
      <c r="Y69" s="393"/>
      <c r="Z69" s="393"/>
      <c r="AA69" s="393"/>
      <c r="AB69" s="393"/>
      <c r="AC69" s="393"/>
      <c r="AD69" s="393"/>
      <c r="AE69" s="393"/>
      <c r="AF69" s="393"/>
      <c r="AG69" s="393"/>
      <c r="AH69" s="393"/>
      <c r="AI69" s="393"/>
      <c r="AJ69" s="393"/>
      <c r="AK69" s="393"/>
      <c r="AL69" s="393"/>
      <c r="AM69" s="393"/>
      <c r="AN69" s="393"/>
      <c r="AO69" s="393"/>
      <c r="AP69" s="393"/>
      <c r="AQ69" s="393"/>
      <c r="AR69" s="393"/>
      <c r="AS69" s="393"/>
      <c r="AT69" s="393"/>
      <c r="AU69" s="393"/>
      <c r="AV69" s="393"/>
      <c r="AW69" s="393"/>
      <c r="AX69" s="393"/>
      <c r="AY69" s="393"/>
      <c r="AZ69" s="393"/>
      <c r="BA69" s="393"/>
      <c r="BB69" s="393"/>
      <c r="BC69" s="393"/>
      <c r="BD69" s="393"/>
      <c r="BE69" s="393"/>
      <c r="BF69" s="393"/>
      <c r="BG69" s="393"/>
      <c r="BH69" s="393"/>
      <c r="BI69" s="393"/>
      <c r="BJ69" s="393"/>
      <c r="BK69" s="393"/>
      <c r="BL69" s="393"/>
      <c r="BM69" s="393"/>
      <c r="BN69" s="393"/>
      <c r="BO69" s="393"/>
      <c r="BP69" s="393"/>
      <c r="BQ69" s="393"/>
      <c r="BR69" s="393"/>
      <c r="BS69" s="393"/>
      <c r="BT69" s="393"/>
      <c r="BU69" s="393"/>
      <c r="BV69" s="393"/>
      <c r="BW69" s="393"/>
      <c r="BX69" s="393"/>
      <c r="BY69" s="393"/>
      <c r="BZ69" s="393"/>
      <c r="CA69" s="393"/>
      <c r="CB69" s="393"/>
      <c r="CC69" s="393"/>
      <c r="CD69" s="393"/>
      <c r="CE69" s="393"/>
      <c r="CF69" s="393"/>
      <c r="CG69" s="393"/>
      <c r="CH69" s="393"/>
      <c r="CI69" s="393"/>
      <c r="CJ69" s="393"/>
      <c r="CK69" s="393"/>
      <c r="CL69" s="393"/>
      <c r="CM69" s="393"/>
      <c r="CN69" s="393"/>
      <c r="CO69" s="393"/>
      <c r="CP69" s="393"/>
      <c r="CQ69" s="393"/>
      <c r="CR69" s="393"/>
      <c r="CS69" s="393"/>
      <c r="CT69" s="393"/>
      <c r="CU69" s="393"/>
      <c r="CV69" s="393"/>
      <c r="CW69" s="393"/>
      <c r="CX69" s="393"/>
      <c r="CY69" s="393"/>
      <c r="CZ69" s="393"/>
      <c r="DA69" s="393"/>
      <c r="DB69" s="393"/>
      <c r="DC69" s="393"/>
      <c r="DD69" s="393"/>
      <c r="DE69" s="393"/>
      <c r="DF69" s="393"/>
      <c r="DG69" s="393"/>
      <c r="DH69" s="393"/>
      <c r="DI69" s="393"/>
      <c r="DJ69" s="393"/>
      <c r="DK69" s="393"/>
      <c r="DL69" s="393"/>
      <c r="DM69" s="393"/>
      <c r="DN69" s="393"/>
      <c r="DO69" s="393"/>
      <c r="DP69" s="393"/>
      <c r="DQ69" s="393"/>
      <c r="DR69" s="393"/>
      <c r="DS69" s="393"/>
      <c r="DT69" s="393"/>
      <c r="DU69" s="393"/>
      <c r="DV69" s="393"/>
      <c r="DW69" s="393"/>
      <c r="DX69" s="393"/>
      <c r="DY69" s="393"/>
      <c r="DZ69" s="393"/>
      <c r="EA69" s="393"/>
      <c r="EB69" s="393"/>
      <c r="EC69" s="393"/>
      <c r="ED69" s="393"/>
      <c r="EE69" s="393"/>
      <c r="EF69" s="393"/>
      <c r="EG69" s="393"/>
      <c r="EH69" s="393"/>
      <c r="EI69" s="393"/>
      <c r="EJ69" s="393"/>
      <c r="EK69" s="393"/>
      <c r="EL69" s="393"/>
      <c r="EM69" s="393"/>
      <c r="EN69" s="393"/>
      <c r="EO69" s="393"/>
      <c r="EP69" s="393"/>
      <c r="EQ69" s="393"/>
      <c r="ER69" s="393"/>
      <c r="ES69" s="393"/>
      <c r="ET69" s="393"/>
      <c r="EU69" s="393"/>
      <c r="EV69" s="393"/>
      <c r="EW69" s="393"/>
      <c r="EX69" s="393"/>
      <c r="EY69" s="393"/>
      <c r="EZ69" s="393"/>
      <c r="FA69" s="393"/>
      <c r="FB69" s="393"/>
      <c r="FC69" s="393"/>
      <c r="FD69" s="393"/>
      <c r="FE69" s="393"/>
      <c r="FF69" s="393"/>
      <c r="FG69" s="393"/>
      <c r="FH69" s="393"/>
      <c r="FI69" s="393"/>
      <c r="FJ69" s="393"/>
      <c r="FK69" s="393"/>
      <c r="FL69" s="393"/>
      <c r="FM69" s="393"/>
      <c r="FN69" s="393"/>
      <c r="FO69" s="393"/>
      <c r="FP69" s="393"/>
      <c r="FQ69" s="393"/>
      <c r="FR69" s="393"/>
      <c r="FS69" s="393"/>
      <c r="FT69" s="393"/>
      <c r="FU69" s="393"/>
      <c r="FV69" s="393"/>
      <c r="FW69" s="393"/>
      <c r="FX69" s="393"/>
      <c r="FY69" s="393"/>
      <c r="FZ69" s="393"/>
      <c r="GA69" s="393"/>
      <c r="GB69" s="393"/>
      <c r="GC69" s="393"/>
      <c r="GD69" s="393"/>
      <c r="GE69" s="393"/>
      <c r="GF69" s="393"/>
      <c r="GG69" s="393"/>
      <c r="GH69" s="393"/>
      <c r="GI69" s="393"/>
      <c r="GJ69" s="393"/>
      <c r="GK69" s="393"/>
      <c r="GL69" s="393"/>
      <c r="GM69" s="393"/>
      <c r="GN69" s="393"/>
      <c r="GO69" s="393"/>
      <c r="GP69" s="393"/>
      <c r="GQ69" s="393"/>
      <c r="GR69" s="393"/>
      <c r="GS69" s="393"/>
      <c r="GT69" s="393"/>
      <c r="GU69" s="393"/>
      <c r="GV69" s="393"/>
      <c r="GW69" s="393"/>
      <c r="GX69" s="393"/>
      <c r="GY69" s="393"/>
      <c r="GZ69" s="393"/>
      <c r="HA69" s="393"/>
      <c r="HB69" s="393"/>
      <c r="HC69" s="393"/>
      <c r="HD69" s="393"/>
      <c r="HE69" s="393"/>
      <c r="HF69" s="393"/>
      <c r="HG69" s="393"/>
      <c r="HH69" s="393"/>
      <c r="HI69" s="393"/>
      <c r="HJ69" s="393"/>
      <c r="HK69" s="393"/>
      <c r="HL69" s="393"/>
      <c r="HM69" s="393"/>
      <c r="HN69" s="393"/>
      <c r="HO69" s="393"/>
      <c r="HP69" s="393"/>
      <c r="HQ69" s="393"/>
      <c r="HR69" s="393"/>
      <c r="HS69" s="393"/>
      <c r="HT69" s="393"/>
      <c r="HU69" s="393"/>
      <c r="HV69" s="393"/>
      <c r="HW69" s="393"/>
      <c r="HX69" s="393"/>
      <c r="HY69" s="393"/>
      <c r="HZ69" s="393"/>
      <c r="IA69" s="393"/>
      <c r="IB69" s="393"/>
      <c r="IC69" s="393"/>
      <c r="ID69" s="393"/>
      <c r="IE69" s="393"/>
      <c r="IF69" s="393"/>
      <c r="IG69" s="393"/>
      <c r="IH69" s="393"/>
      <c r="II69" s="393"/>
      <c r="IJ69" s="393"/>
      <c r="IK69" s="393"/>
      <c r="IL69" s="393"/>
      <c r="IM69" s="393"/>
      <c r="IN69" s="393"/>
      <c r="IO69" s="393"/>
      <c r="IP69" s="393"/>
      <c r="IQ69" s="393"/>
      <c r="IR69" s="393"/>
      <c r="IS69" s="393"/>
      <c r="IT69" s="393"/>
      <c r="IU69" s="393"/>
      <c r="IV69" s="393"/>
    </row>
    <row r="70" spans="1:256" ht="52.95" customHeight="1" thickTop="1" x14ac:dyDescent="0.25">
      <c r="A70" s="778" t="s">
        <v>385</v>
      </c>
      <c r="B70" s="871">
        <f>SUM(B68:B69)</f>
        <v>-140730049.23999998</v>
      </c>
      <c r="C70" s="391"/>
      <c r="D70" s="392"/>
      <c r="E70" s="392"/>
      <c r="F70" s="393"/>
      <c r="G70" s="393"/>
      <c r="H70" s="393"/>
      <c r="I70" s="393"/>
      <c r="J70" s="393"/>
      <c r="K70" s="393"/>
      <c r="L70" s="393"/>
      <c r="M70" s="393"/>
      <c r="N70" s="393"/>
      <c r="O70" s="393"/>
      <c r="P70" s="393"/>
      <c r="Q70" s="393"/>
      <c r="R70" s="393"/>
      <c r="S70" s="393"/>
      <c r="T70" s="393"/>
      <c r="U70" s="393"/>
      <c r="V70" s="393"/>
      <c r="W70" s="393"/>
      <c r="X70" s="393"/>
      <c r="Y70" s="393"/>
      <c r="Z70" s="393"/>
      <c r="AA70" s="393"/>
      <c r="AB70" s="393"/>
      <c r="AC70" s="393"/>
      <c r="AD70" s="393"/>
      <c r="AE70" s="393"/>
      <c r="AF70" s="393"/>
      <c r="AG70" s="393"/>
      <c r="AH70" s="393"/>
      <c r="AI70" s="393"/>
      <c r="AJ70" s="393"/>
      <c r="AK70" s="393"/>
      <c r="AL70" s="393"/>
      <c r="AM70" s="393"/>
      <c r="AN70" s="393"/>
      <c r="AO70" s="393"/>
      <c r="AP70" s="393"/>
      <c r="AQ70" s="393"/>
      <c r="AR70" s="393"/>
      <c r="AS70" s="393"/>
      <c r="AT70" s="393"/>
      <c r="AU70" s="393"/>
      <c r="AV70" s="393"/>
      <c r="AW70" s="393"/>
      <c r="AX70" s="393"/>
      <c r="AY70" s="393"/>
      <c r="AZ70" s="393"/>
      <c r="BA70" s="393"/>
      <c r="BB70" s="393"/>
      <c r="BC70" s="393"/>
      <c r="BD70" s="393"/>
      <c r="BE70" s="393"/>
      <c r="BF70" s="393"/>
      <c r="BG70" s="393"/>
      <c r="BH70" s="393"/>
      <c r="BI70" s="393"/>
      <c r="BJ70" s="393"/>
      <c r="BK70" s="393"/>
      <c r="BL70" s="393"/>
      <c r="BM70" s="393"/>
      <c r="BN70" s="393"/>
      <c r="BO70" s="393"/>
      <c r="BP70" s="393"/>
      <c r="BQ70" s="393"/>
      <c r="BR70" s="393"/>
      <c r="BS70" s="393"/>
      <c r="BT70" s="393"/>
      <c r="BU70" s="393"/>
      <c r="BV70" s="393"/>
      <c r="BW70" s="393"/>
      <c r="BX70" s="393"/>
      <c r="BY70" s="393"/>
      <c r="BZ70" s="393"/>
      <c r="CA70" s="393"/>
      <c r="CB70" s="393"/>
      <c r="CC70" s="393"/>
      <c r="CD70" s="393"/>
      <c r="CE70" s="393"/>
      <c r="CF70" s="393"/>
      <c r="CG70" s="393"/>
      <c r="CH70" s="393"/>
      <c r="CI70" s="393"/>
      <c r="CJ70" s="393"/>
      <c r="CK70" s="393"/>
      <c r="CL70" s="393"/>
      <c r="CM70" s="393"/>
      <c r="CN70" s="393"/>
      <c r="CO70" s="393"/>
      <c r="CP70" s="393"/>
      <c r="CQ70" s="393"/>
      <c r="CR70" s="393"/>
      <c r="CS70" s="393"/>
      <c r="CT70" s="393"/>
      <c r="CU70" s="393"/>
      <c r="CV70" s="393"/>
      <c r="CW70" s="393"/>
      <c r="CX70" s="393"/>
      <c r="CY70" s="393"/>
      <c r="CZ70" s="393"/>
      <c r="DA70" s="393"/>
      <c r="DB70" s="393"/>
      <c r="DC70" s="393"/>
      <c r="DD70" s="393"/>
      <c r="DE70" s="393"/>
      <c r="DF70" s="393"/>
      <c r="DG70" s="393"/>
      <c r="DH70" s="393"/>
      <c r="DI70" s="393"/>
      <c r="DJ70" s="393"/>
      <c r="DK70" s="393"/>
      <c r="DL70" s="393"/>
      <c r="DM70" s="393"/>
      <c r="DN70" s="393"/>
      <c r="DO70" s="393"/>
      <c r="DP70" s="393"/>
      <c r="DQ70" s="393"/>
      <c r="DR70" s="393"/>
      <c r="DS70" s="393"/>
      <c r="DT70" s="393"/>
      <c r="DU70" s="393"/>
      <c r="DV70" s="393"/>
      <c r="DW70" s="393"/>
      <c r="DX70" s="393"/>
      <c r="DY70" s="393"/>
      <c r="DZ70" s="393"/>
      <c r="EA70" s="393"/>
      <c r="EB70" s="393"/>
      <c r="EC70" s="393"/>
      <c r="ED70" s="393"/>
      <c r="EE70" s="393"/>
      <c r="EF70" s="393"/>
      <c r="EG70" s="393"/>
      <c r="EH70" s="393"/>
      <c r="EI70" s="393"/>
      <c r="EJ70" s="393"/>
      <c r="EK70" s="393"/>
      <c r="EL70" s="393"/>
      <c r="EM70" s="393"/>
      <c r="EN70" s="393"/>
      <c r="EO70" s="393"/>
      <c r="EP70" s="393"/>
      <c r="EQ70" s="393"/>
      <c r="ER70" s="393"/>
      <c r="ES70" s="393"/>
      <c r="ET70" s="393"/>
      <c r="EU70" s="393"/>
      <c r="EV70" s="393"/>
      <c r="EW70" s="393"/>
      <c r="EX70" s="393"/>
      <c r="EY70" s="393"/>
      <c r="EZ70" s="393"/>
      <c r="FA70" s="393"/>
      <c r="FB70" s="393"/>
      <c r="FC70" s="393"/>
      <c r="FD70" s="393"/>
      <c r="FE70" s="393"/>
      <c r="FF70" s="393"/>
      <c r="FG70" s="393"/>
      <c r="FH70" s="393"/>
      <c r="FI70" s="393"/>
      <c r="FJ70" s="393"/>
      <c r="FK70" s="393"/>
      <c r="FL70" s="393"/>
      <c r="FM70" s="393"/>
      <c r="FN70" s="393"/>
      <c r="FO70" s="393"/>
      <c r="FP70" s="393"/>
      <c r="FQ70" s="393"/>
      <c r="FR70" s="393"/>
      <c r="FS70" s="393"/>
      <c r="FT70" s="393"/>
      <c r="FU70" s="393"/>
      <c r="FV70" s="393"/>
      <c r="FW70" s="393"/>
      <c r="FX70" s="393"/>
      <c r="FY70" s="393"/>
      <c r="FZ70" s="393"/>
      <c r="GA70" s="393"/>
      <c r="GB70" s="393"/>
      <c r="GC70" s="393"/>
      <c r="GD70" s="393"/>
      <c r="GE70" s="393"/>
      <c r="GF70" s="393"/>
      <c r="GG70" s="393"/>
      <c r="GH70" s="393"/>
      <c r="GI70" s="393"/>
      <c r="GJ70" s="393"/>
      <c r="GK70" s="393"/>
      <c r="GL70" s="393"/>
      <c r="GM70" s="393"/>
      <c r="GN70" s="393"/>
      <c r="GO70" s="393"/>
      <c r="GP70" s="393"/>
      <c r="GQ70" s="393"/>
      <c r="GR70" s="393"/>
      <c r="GS70" s="393"/>
      <c r="GT70" s="393"/>
      <c r="GU70" s="393"/>
      <c r="GV70" s="393"/>
      <c r="GW70" s="393"/>
      <c r="GX70" s="393"/>
      <c r="GY70" s="393"/>
      <c r="GZ70" s="393"/>
      <c r="HA70" s="393"/>
      <c r="HB70" s="393"/>
      <c r="HC70" s="393"/>
      <c r="HD70" s="393"/>
      <c r="HE70" s="393"/>
      <c r="HF70" s="393"/>
      <c r="HG70" s="393"/>
      <c r="HH70" s="393"/>
      <c r="HI70" s="393"/>
      <c r="HJ70" s="393"/>
      <c r="HK70" s="393"/>
      <c r="HL70" s="393"/>
      <c r="HM70" s="393"/>
      <c r="HN70" s="393"/>
      <c r="HO70" s="393"/>
      <c r="HP70" s="393"/>
      <c r="HQ70" s="393"/>
      <c r="HR70" s="393"/>
      <c r="HS70" s="393"/>
      <c r="HT70" s="393"/>
      <c r="HU70" s="393"/>
      <c r="HV70" s="393"/>
      <c r="HW70" s="393"/>
      <c r="HX70" s="393"/>
      <c r="HY70" s="393"/>
      <c r="HZ70" s="393"/>
      <c r="IA70" s="393"/>
      <c r="IB70" s="393"/>
      <c r="IC70" s="393"/>
      <c r="ID70" s="393"/>
      <c r="IE70" s="393"/>
      <c r="IF70" s="393"/>
      <c r="IG70" s="393"/>
      <c r="IH70" s="393"/>
      <c r="II70" s="393"/>
      <c r="IJ70" s="393"/>
      <c r="IK70" s="393"/>
      <c r="IL70" s="393"/>
      <c r="IM70" s="393"/>
      <c r="IN70" s="393"/>
      <c r="IO70" s="393"/>
      <c r="IP70" s="393"/>
      <c r="IQ70" s="393"/>
      <c r="IR70" s="393"/>
      <c r="IS70" s="393"/>
      <c r="IT70" s="393"/>
      <c r="IU70" s="393"/>
      <c r="IV70" s="393"/>
    </row>
    <row r="71" spans="1:256" ht="30.75" customHeight="1" x14ac:dyDescent="0.25">
      <c r="A71" s="391"/>
      <c r="B71" s="399"/>
      <c r="C71" s="399"/>
      <c r="D71" s="392"/>
      <c r="E71" s="392"/>
      <c r="F71" s="393"/>
      <c r="G71" s="393"/>
      <c r="H71" s="393"/>
      <c r="I71" s="393"/>
      <c r="J71" s="393"/>
      <c r="K71" s="393"/>
      <c r="L71" s="393"/>
      <c r="M71" s="393"/>
      <c r="N71" s="393"/>
      <c r="O71" s="393"/>
      <c r="P71" s="393"/>
      <c r="Q71" s="393"/>
      <c r="R71" s="393"/>
      <c r="S71" s="393"/>
      <c r="T71" s="393"/>
      <c r="U71" s="393"/>
      <c r="V71" s="393"/>
      <c r="W71" s="393"/>
      <c r="X71" s="393"/>
      <c r="Y71" s="393"/>
      <c r="Z71" s="393"/>
      <c r="AA71" s="393"/>
      <c r="AB71" s="393"/>
      <c r="AC71" s="393"/>
      <c r="AD71" s="393"/>
      <c r="AE71" s="393"/>
      <c r="AF71" s="393"/>
      <c r="AG71" s="393"/>
      <c r="AH71" s="393"/>
      <c r="AI71" s="393"/>
      <c r="AJ71" s="393"/>
      <c r="AK71" s="393"/>
      <c r="AL71" s="393"/>
      <c r="AM71" s="393"/>
      <c r="AN71" s="393"/>
      <c r="AO71" s="393"/>
      <c r="AP71" s="393"/>
      <c r="AQ71" s="393"/>
      <c r="AR71" s="393"/>
      <c r="AS71" s="393"/>
      <c r="AT71" s="393"/>
      <c r="AU71" s="393"/>
      <c r="AV71" s="393"/>
      <c r="AW71" s="393"/>
      <c r="AX71" s="393"/>
      <c r="AY71" s="393"/>
      <c r="AZ71" s="393"/>
      <c r="BA71" s="393"/>
      <c r="BB71" s="393"/>
      <c r="BC71" s="393"/>
      <c r="BD71" s="393"/>
      <c r="BE71" s="393"/>
      <c r="BF71" s="393"/>
      <c r="BG71" s="393"/>
      <c r="BH71" s="393"/>
      <c r="BI71" s="393"/>
      <c r="BJ71" s="393"/>
      <c r="BK71" s="393"/>
      <c r="BL71" s="393"/>
      <c r="BM71" s="393"/>
      <c r="BN71" s="393"/>
      <c r="BO71" s="393"/>
      <c r="BP71" s="393"/>
      <c r="BQ71" s="393"/>
      <c r="BR71" s="393"/>
      <c r="BS71" s="393"/>
      <c r="BT71" s="393"/>
      <c r="BU71" s="393"/>
      <c r="BV71" s="393"/>
      <c r="BW71" s="393"/>
      <c r="BX71" s="393"/>
      <c r="BY71" s="393"/>
      <c r="BZ71" s="393"/>
      <c r="CA71" s="393"/>
      <c r="CB71" s="393"/>
      <c r="CC71" s="393"/>
      <c r="CD71" s="393"/>
      <c r="CE71" s="393"/>
      <c r="CF71" s="393"/>
      <c r="CG71" s="393"/>
      <c r="CH71" s="393"/>
      <c r="CI71" s="393"/>
      <c r="CJ71" s="393"/>
      <c r="CK71" s="393"/>
      <c r="CL71" s="393"/>
      <c r="CM71" s="393"/>
      <c r="CN71" s="393"/>
      <c r="CO71" s="393"/>
      <c r="CP71" s="393"/>
      <c r="CQ71" s="393"/>
      <c r="CR71" s="393"/>
      <c r="CS71" s="393"/>
      <c r="CT71" s="393"/>
      <c r="CU71" s="393"/>
      <c r="CV71" s="393"/>
      <c r="CW71" s="393"/>
      <c r="CX71" s="393"/>
      <c r="CY71" s="393"/>
      <c r="CZ71" s="393"/>
      <c r="DA71" s="393"/>
      <c r="DB71" s="393"/>
      <c r="DC71" s="393"/>
      <c r="DD71" s="393"/>
      <c r="DE71" s="393"/>
      <c r="DF71" s="393"/>
      <c r="DG71" s="393"/>
      <c r="DH71" s="393"/>
      <c r="DI71" s="393"/>
      <c r="DJ71" s="393"/>
      <c r="DK71" s="393"/>
      <c r="DL71" s="393"/>
      <c r="DM71" s="393"/>
      <c r="DN71" s="393"/>
      <c r="DO71" s="393"/>
      <c r="DP71" s="393"/>
      <c r="DQ71" s="393"/>
      <c r="DR71" s="393"/>
      <c r="DS71" s="393"/>
      <c r="DT71" s="393"/>
      <c r="DU71" s="393"/>
      <c r="DV71" s="393"/>
      <c r="DW71" s="393"/>
      <c r="DX71" s="393"/>
      <c r="DY71" s="393"/>
      <c r="DZ71" s="393"/>
      <c r="EA71" s="393"/>
      <c r="EB71" s="393"/>
      <c r="EC71" s="393"/>
      <c r="ED71" s="393"/>
      <c r="EE71" s="393"/>
      <c r="EF71" s="393"/>
      <c r="EG71" s="393"/>
      <c r="EH71" s="393"/>
      <c r="EI71" s="393"/>
      <c r="EJ71" s="393"/>
      <c r="EK71" s="393"/>
      <c r="EL71" s="393"/>
      <c r="EM71" s="393"/>
      <c r="EN71" s="393"/>
      <c r="EO71" s="393"/>
      <c r="EP71" s="393"/>
      <c r="EQ71" s="393"/>
      <c r="ER71" s="393"/>
      <c r="ES71" s="393"/>
      <c r="ET71" s="393"/>
      <c r="EU71" s="393"/>
      <c r="EV71" s="393"/>
      <c r="EW71" s="393"/>
      <c r="EX71" s="393"/>
      <c r="EY71" s="393"/>
      <c r="EZ71" s="393"/>
      <c r="FA71" s="393"/>
      <c r="FB71" s="393"/>
      <c r="FC71" s="393"/>
      <c r="FD71" s="393"/>
      <c r="FE71" s="393"/>
      <c r="FF71" s="393"/>
      <c r="FG71" s="393"/>
      <c r="FH71" s="393"/>
      <c r="FI71" s="393"/>
      <c r="FJ71" s="393"/>
      <c r="FK71" s="393"/>
      <c r="FL71" s="393"/>
      <c r="FM71" s="393"/>
      <c r="FN71" s="393"/>
      <c r="FO71" s="393"/>
      <c r="FP71" s="393"/>
      <c r="FQ71" s="393"/>
      <c r="FR71" s="393"/>
      <c r="FS71" s="393"/>
      <c r="FT71" s="393"/>
      <c r="FU71" s="393"/>
      <c r="FV71" s="393"/>
      <c r="FW71" s="393"/>
      <c r="FX71" s="393"/>
      <c r="FY71" s="393"/>
      <c r="FZ71" s="393"/>
      <c r="GA71" s="393"/>
      <c r="GB71" s="393"/>
      <c r="GC71" s="393"/>
      <c r="GD71" s="393"/>
      <c r="GE71" s="393"/>
      <c r="GF71" s="393"/>
      <c r="GG71" s="393"/>
      <c r="GH71" s="393"/>
      <c r="GI71" s="393"/>
      <c r="GJ71" s="393"/>
      <c r="GK71" s="393"/>
      <c r="GL71" s="393"/>
      <c r="GM71" s="393"/>
      <c r="GN71" s="393"/>
      <c r="GO71" s="393"/>
      <c r="GP71" s="393"/>
      <c r="GQ71" s="393"/>
      <c r="GR71" s="393"/>
      <c r="GS71" s="393"/>
      <c r="GT71" s="393"/>
      <c r="GU71" s="393"/>
      <c r="GV71" s="393"/>
      <c r="GW71" s="393"/>
      <c r="GX71" s="393"/>
      <c r="GY71" s="393"/>
      <c r="GZ71" s="393"/>
      <c r="HA71" s="393"/>
      <c r="HB71" s="393"/>
      <c r="HC71" s="393"/>
      <c r="HD71" s="393"/>
      <c r="HE71" s="393"/>
      <c r="HF71" s="393"/>
      <c r="HG71" s="393"/>
      <c r="HH71" s="393"/>
      <c r="HI71" s="393"/>
      <c r="HJ71" s="393"/>
      <c r="HK71" s="393"/>
      <c r="HL71" s="393"/>
      <c r="HM71" s="393"/>
      <c r="HN71" s="393"/>
      <c r="HO71" s="393"/>
      <c r="HP71" s="393"/>
      <c r="HQ71" s="393"/>
      <c r="HR71" s="393"/>
      <c r="HS71" s="393"/>
      <c r="HT71" s="393"/>
      <c r="HU71" s="393"/>
      <c r="HV71" s="393"/>
      <c r="HW71" s="393"/>
      <c r="HX71" s="393"/>
      <c r="HY71" s="393"/>
      <c r="HZ71" s="393"/>
      <c r="IA71" s="393"/>
      <c r="IB71" s="393"/>
      <c r="IC71" s="393"/>
      <c r="ID71" s="393"/>
      <c r="IE71" s="393"/>
      <c r="IF71" s="393"/>
      <c r="IG71" s="393"/>
      <c r="IH71" s="393"/>
      <c r="II71" s="393"/>
      <c r="IJ71" s="393"/>
      <c r="IK71" s="393"/>
      <c r="IL71" s="393"/>
      <c r="IM71" s="393"/>
      <c r="IN71" s="393"/>
      <c r="IO71" s="393"/>
      <c r="IP71" s="393"/>
      <c r="IQ71" s="393"/>
      <c r="IR71" s="393"/>
      <c r="IS71" s="393"/>
      <c r="IT71" s="393"/>
      <c r="IU71" s="393"/>
      <c r="IV71" s="393"/>
    </row>
    <row r="72" spans="1:256" ht="30" customHeight="1" x14ac:dyDescent="0.25">
      <c r="A72" s="391"/>
      <c r="B72" s="399"/>
      <c r="C72" s="391"/>
      <c r="D72" s="392"/>
      <c r="E72" s="392"/>
      <c r="F72" s="393"/>
      <c r="G72" s="393"/>
      <c r="H72" s="393"/>
      <c r="I72" s="393"/>
      <c r="J72" s="393"/>
      <c r="K72" s="393"/>
      <c r="L72" s="393"/>
      <c r="M72" s="393"/>
      <c r="N72" s="393"/>
      <c r="O72" s="393"/>
      <c r="P72" s="393"/>
      <c r="Q72" s="393"/>
      <c r="R72" s="393"/>
      <c r="S72" s="393"/>
      <c r="T72" s="393"/>
      <c r="U72" s="393"/>
      <c r="V72" s="393"/>
      <c r="W72" s="393"/>
      <c r="X72" s="393"/>
      <c r="Y72" s="393"/>
      <c r="Z72" s="393"/>
      <c r="AA72" s="393"/>
      <c r="AB72" s="393"/>
      <c r="AC72" s="393"/>
      <c r="AD72" s="393"/>
      <c r="AE72" s="393"/>
      <c r="AF72" s="393"/>
      <c r="AG72" s="393"/>
      <c r="AH72" s="393"/>
      <c r="AI72" s="393"/>
      <c r="AJ72" s="393"/>
      <c r="AK72" s="393"/>
      <c r="AL72" s="393"/>
      <c r="AM72" s="393"/>
      <c r="AN72" s="393"/>
      <c r="AO72" s="393"/>
      <c r="AP72" s="393"/>
      <c r="AQ72" s="393"/>
      <c r="AR72" s="393"/>
      <c r="AS72" s="393"/>
      <c r="AT72" s="393"/>
      <c r="AU72" s="393"/>
      <c r="AV72" s="393"/>
      <c r="AW72" s="393"/>
      <c r="AX72" s="393"/>
      <c r="AY72" s="393"/>
      <c r="AZ72" s="393"/>
      <c r="BA72" s="393"/>
      <c r="BB72" s="393"/>
      <c r="BC72" s="393"/>
      <c r="BD72" s="393"/>
      <c r="BE72" s="393"/>
      <c r="BF72" s="393"/>
      <c r="BG72" s="393"/>
      <c r="BH72" s="393"/>
      <c r="BI72" s="393"/>
      <c r="BJ72" s="393"/>
      <c r="BK72" s="393"/>
      <c r="BL72" s="393"/>
      <c r="BM72" s="393"/>
      <c r="BN72" s="393"/>
      <c r="BO72" s="393"/>
      <c r="BP72" s="393"/>
      <c r="BQ72" s="393"/>
      <c r="BR72" s="393"/>
      <c r="BS72" s="393"/>
      <c r="BT72" s="393"/>
      <c r="BU72" s="393"/>
      <c r="BV72" s="393"/>
      <c r="BW72" s="393"/>
      <c r="BX72" s="393"/>
      <c r="BY72" s="393"/>
      <c r="BZ72" s="393"/>
      <c r="CA72" s="393"/>
      <c r="CB72" s="393"/>
      <c r="CC72" s="393"/>
      <c r="CD72" s="393"/>
      <c r="CE72" s="393"/>
      <c r="CF72" s="393"/>
      <c r="CG72" s="393"/>
      <c r="CH72" s="393"/>
      <c r="CI72" s="393"/>
      <c r="CJ72" s="393"/>
      <c r="CK72" s="393"/>
      <c r="CL72" s="393"/>
      <c r="CM72" s="393"/>
      <c r="CN72" s="393"/>
      <c r="CO72" s="393"/>
      <c r="CP72" s="393"/>
      <c r="CQ72" s="393"/>
      <c r="CR72" s="393"/>
      <c r="CS72" s="393"/>
      <c r="CT72" s="393"/>
      <c r="CU72" s="393"/>
      <c r="CV72" s="393"/>
      <c r="CW72" s="393"/>
      <c r="CX72" s="393"/>
      <c r="CY72" s="393"/>
      <c r="CZ72" s="393"/>
      <c r="DA72" s="393"/>
      <c r="DB72" s="393"/>
      <c r="DC72" s="393"/>
      <c r="DD72" s="393"/>
      <c r="DE72" s="393"/>
      <c r="DF72" s="393"/>
      <c r="DG72" s="393"/>
      <c r="DH72" s="393"/>
      <c r="DI72" s="393"/>
      <c r="DJ72" s="393"/>
      <c r="DK72" s="393"/>
      <c r="DL72" s="393"/>
      <c r="DM72" s="393"/>
      <c r="DN72" s="393"/>
      <c r="DO72" s="393"/>
      <c r="DP72" s="393"/>
      <c r="DQ72" s="393"/>
      <c r="DR72" s="393"/>
      <c r="DS72" s="393"/>
      <c r="DT72" s="393"/>
      <c r="DU72" s="393"/>
      <c r="DV72" s="393"/>
      <c r="DW72" s="393"/>
      <c r="DX72" s="393"/>
      <c r="DY72" s="393"/>
      <c r="DZ72" s="393"/>
      <c r="EA72" s="393"/>
      <c r="EB72" s="393"/>
      <c r="EC72" s="393"/>
      <c r="ED72" s="393"/>
      <c r="EE72" s="393"/>
      <c r="EF72" s="393"/>
      <c r="EG72" s="393"/>
      <c r="EH72" s="393"/>
      <c r="EI72" s="393"/>
      <c r="EJ72" s="393"/>
      <c r="EK72" s="393"/>
      <c r="EL72" s="393"/>
      <c r="EM72" s="393"/>
      <c r="EN72" s="393"/>
      <c r="EO72" s="393"/>
      <c r="EP72" s="393"/>
      <c r="EQ72" s="393"/>
      <c r="ER72" s="393"/>
      <c r="ES72" s="393"/>
      <c r="ET72" s="393"/>
      <c r="EU72" s="393"/>
      <c r="EV72" s="393"/>
      <c r="EW72" s="393"/>
      <c r="EX72" s="393"/>
      <c r="EY72" s="393"/>
      <c r="EZ72" s="393"/>
      <c r="FA72" s="393"/>
      <c r="FB72" s="393"/>
      <c r="FC72" s="393"/>
      <c r="FD72" s="393"/>
      <c r="FE72" s="393"/>
      <c r="FF72" s="393"/>
      <c r="FG72" s="393"/>
      <c r="FH72" s="393"/>
      <c r="FI72" s="393"/>
      <c r="FJ72" s="393"/>
      <c r="FK72" s="393"/>
      <c r="FL72" s="393"/>
      <c r="FM72" s="393"/>
      <c r="FN72" s="393"/>
      <c r="FO72" s="393"/>
      <c r="FP72" s="393"/>
      <c r="FQ72" s="393"/>
      <c r="FR72" s="393"/>
      <c r="FS72" s="393"/>
      <c r="FT72" s="393"/>
      <c r="FU72" s="393"/>
      <c r="FV72" s="393"/>
      <c r="FW72" s="393"/>
      <c r="FX72" s="393"/>
      <c r="FY72" s="393"/>
      <c r="FZ72" s="393"/>
      <c r="GA72" s="393"/>
      <c r="GB72" s="393"/>
      <c r="GC72" s="393"/>
      <c r="GD72" s="393"/>
      <c r="GE72" s="393"/>
      <c r="GF72" s="393"/>
      <c r="GG72" s="393"/>
      <c r="GH72" s="393"/>
      <c r="GI72" s="393"/>
      <c r="GJ72" s="393"/>
      <c r="GK72" s="393"/>
      <c r="GL72" s="393"/>
      <c r="GM72" s="393"/>
      <c r="GN72" s="393"/>
      <c r="GO72" s="393"/>
      <c r="GP72" s="393"/>
      <c r="GQ72" s="393"/>
      <c r="GR72" s="393"/>
      <c r="GS72" s="393"/>
      <c r="GT72" s="393"/>
      <c r="GU72" s="393"/>
      <c r="GV72" s="393"/>
      <c r="GW72" s="393"/>
      <c r="GX72" s="393"/>
      <c r="GY72" s="393"/>
      <c r="GZ72" s="393"/>
      <c r="HA72" s="393"/>
      <c r="HB72" s="393"/>
      <c r="HC72" s="393"/>
      <c r="HD72" s="393"/>
      <c r="HE72" s="393"/>
      <c r="HF72" s="393"/>
      <c r="HG72" s="393"/>
      <c r="HH72" s="393"/>
      <c r="HI72" s="393"/>
      <c r="HJ72" s="393"/>
      <c r="HK72" s="393"/>
      <c r="HL72" s="393"/>
      <c r="HM72" s="393"/>
      <c r="HN72" s="393"/>
      <c r="HO72" s="393"/>
      <c r="HP72" s="393"/>
      <c r="HQ72" s="393"/>
      <c r="HR72" s="393"/>
      <c r="HS72" s="393"/>
      <c r="HT72" s="393"/>
      <c r="HU72" s="393"/>
      <c r="HV72" s="393"/>
      <c r="HW72" s="393"/>
      <c r="HX72" s="393"/>
      <c r="HY72" s="393"/>
      <c r="HZ72" s="393"/>
      <c r="IA72" s="393"/>
      <c r="IB72" s="393"/>
      <c r="IC72" s="393"/>
      <c r="ID72" s="393"/>
      <c r="IE72" s="393"/>
      <c r="IF72" s="393"/>
      <c r="IG72" s="393"/>
      <c r="IH72" s="393"/>
      <c r="II72" s="393"/>
      <c r="IJ72" s="393"/>
      <c r="IK72" s="393"/>
      <c r="IL72" s="393"/>
      <c r="IM72" s="393"/>
      <c r="IN72" s="393"/>
      <c r="IO72" s="393"/>
      <c r="IP72" s="393"/>
      <c r="IQ72" s="393"/>
      <c r="IR72" s="393"/>
      <c r="IS72" s="393"/>
      <c r="IT72" s="393"/>
      <c r="IU72" s="393"/>
      <c r="IV72" s="393"/>
    </row>
    <row r="73" spans="1:256" ht="13.8" x14ac:dyDescent="0.25">
      <c r="A73" s="391"/>
      <c r="B73" s="399"/>
      <c r="C73" s="19"/>
      <c r="E73" s="392"/>
      <c r="F73" s="393"/>
      <c r="G73" s="393"/>
      <c r="H73" s="393"/>
      <c r="I73" s="393"/>
      <c r="J73" s="393"/>
      <c r="K73" s="393"/>
      <c r="L73" s="393"/>
      <c r="M73" s="393"/>
      <c r="N73" s="393"/>
      <c r="O73" s="393"/>
      <c r="P73" s="393"/>
      <c r="Q73" s="393"/>
      <c r="R73" s="393"/>
      <c r="S73" s="393"/>
      <c r="T73" s="393"/>
      <c r="U73" s="393"/>
      <c r="V73" s="393"/>
      <c r="W73" s="393"/>
      <c r="X73" s="393"/>
      <c r="Y73" s="393"/>
      <c r="Z73" s="393"/>
      <c r="AA73" s="393"/>
      <c r="AB73" s="393"/>
      <c r="AC73" s="393"/>
      <c r="AD73" s="393"/>
      <c r="AE73" s="393"/>
      <c r="AF73" s="393"/>
      <c r="AG73" s="393"/>
      <c r="AH73" s="393"/>
      <c r="AI73" s="393"/>
      <c r="AJ73" s="393"/>
      <c r="AK73" s="393"/>
      <c r="AL73" s="393"/>
      <c r="AM73" s="393"/>
      <c r="AN73" s="393"/>
      <c r="AO73" s="393"/>
      <c r="AP73" s="393"/>
      <c r="AQ73" s="393"/>
      <c r="AR73" s="393"/>
      <c r="AS73" s="393"/>
      <c r="AT73" s="393"/>
      <c r="AU73" s="393"/>
      <c r="AV73" s="393"/>
      <c r="AW73" s="393"/>
      <c r="AX73" s="393"/>
      <c r="AY73" s="393"/>
      <c r="AZ73" s="393"/>
      <c r="BA73" s="393"/>
      <c r="BB73" s="393"/>
      <c r="BC73" s="393"/>
      <c r="BD73" s="393"/>
      <c r="BE73" s="393"/>
      <c r="BF73" s="393"/>
      <c r="BG73" s="393"/>
      <c r="BH73" s="393"/>
      <c r="BI73" s="393"/>
      <c r="BJ73" s="393"/>
      <c r="BK73" s="393"/>
      <c r="BL73" s="393"/>
      <c r="BM73" s="393"/>
      <c r="BN73" s="393"/>
      <c r="BO73" s="393"/>
      <c r="BP73" s="393"/>
      <c r="BQ73" s="393"/>
      <c r="BR73" s="393"/>
      <c r="BS73" s="393"/>
      <c r="BT73" s="393"/>
      <c r="BU73" s="393"/>
      <c r="BV73" s="393"/>
      <c r="BW73" s="393"/>
      <c r="BX73" s="393"/>
      <c r="BY73" s="393"/>
      <c r="BZ73" s="393"/>
      <c r="CA73" s="393"/>
      <c r="CB73" s="393"/>
      <c r="CC73" s="393"/>
      <c r="CD73" s="393"/>
      <c r="CE73" s="393"/>
      <c r="CF73" s="393"/>
      <c r="CG73" s="393"/>
      <c r="CH73" s="393"/>
      <c r="CI73" s="393"/>
      <c r="CJ73" s="393"/>
      <c r="CK73" s="393"/>
      <c r="CL73" s="393"/>
      <c r="CM73" s="393"/>
      <c r="CN73" s="393"/>
      <c r="CO73" s="393"/>
      <c r="CP73" s="393"/>
      <c r="CQ73" s="393"/>
      <c r="CR73" s="393"/>
      <c r="CS73" s="393"/>
      <c r="CT73" s="393"/>
      <c r="CU73" s="393"/>
      <c r="CV73" s="393"/>
      <c r="CW73" s="393"/>
      <c r="CX73" s="393"/>
      <c r="CY73" s="393"/>
      <c r="CZ73" s="393"/>
      <c r="DA73" s="393"/>
      <c r="DB73" s="393"/>
      <c r="DC73" s="393"/>
      <c r="DD73" s="393"/>
      <c r="DE73" s="393"/>
      <c r="DF73" s="393"/>
      <c r="DG73" s="393"/>
      <c r="DH73" s="393"/>
      <c r="DI73" s="393"/>
      <c r="DJ73" s="393"/>
      <c r="DK73" s="393"/>
      <c r="DL73" s="393"/>
      <c r="DM73" s="393"/>
      <c r="DN73" s="393"/>
      <c r="DO73" s="393"/>
      <c r="DP73" s="393"/>
      <c r="DQ73" s="393"/>
      <c r="DR73" s="393"/>
      <c r="DS73" s="393"/>
      <c r="DT73" s="393"/>
      <c r="DU73" s="393"/>
      <c r="DV73" s="393"/>
      <c r="DW73" s="393"/>
      <c r="DX73" s="393"/>
      <c r="DY73" s="393"/>
      <c r="DZ73" s="393"/>
      <c r="EA73" s="393"/>
      <c r="EB73" s="393"/>
      <c r="EC73" s="393"/>
      <c r="ED73" s="393"/>
      <c r="EE73" s="393"/>
      <c r="EF73" s="393"/>
      <c r="EG73" s="393"/>
      <c r="EH73" s="393"/>
      <c r="EI73" s="393"/>
      <c r="EJ73" s="393"/>
      <c r="EK73" s="393"/>
      <c r="EL73" s="393"/>
      <c r="EM73" s="393"/>
      <c r="EN73" s="393"/>
      <c r="EO73" s="393"/>
      <c r="EP73" s="393"/>
      <c r="EQ73" s="393"/>
      <c r="ER73" s="393"/>
      <c r="ES73" s="393"/>
      <c r="ET73" s="393"/>
      <c r="EU73" s="393"/>
      <c r="EV73" s="393"/>
      <c r="EW73" s="393"/>
      <c r="EX73" s="393"/>
      <c r="EY73" s="393"/>
      <c r="EZ73" s="393"/>
      <c r="FA73" s="393"/>
      <c r="FB73" s="393"/>
      <c r="FC73" s="393"/>
      <c r="FD73" s="393"/>
      <c r="FE73" s="393"/>
      <c r="FF73" s="393"/>
      <c r="FG73" s="393"/>
      <c r="FH73" s="393"/>
      <c r="FI73" s="393"/>
      <c r="FJ73" s="393"/>
      <c r="FK73" s="393"/>
      <c r="FL73" s="393"/>
      <c r="FM73" s="393"/>
      <c r="FN73" s="393"/>
      <c r="FO73" s="393"/>
      <c r="FP73" s="393"/>
      <c r="FQ73" s="393"/>
      <c r="FR73" s="393"/>
      <c r="FS73" s="393"/>
      <c r="FT73" s="393"/>
      <c r="FU73" s="393"/>
      <c r="FV73" s="393"/>
      <c r="FW73" s="393"/>
      <c r="FX73" s="393"/>
      <c r="FY73" s="393"/>
      <c r="FZ73" s="393"/>
      <c r="GA73" s="393"/>
      <c r="GB73" s="393"/>
      <c r="GC73" s="393"/>
      <c r="GD73" s="393"/>
      <c r="GE73" s="393"/>
      <c r="GF73" s="393"/>
      <c r="GG73" s="393"/>
      <c r="GH73" s="393"/>
      <c r="GI73" s="393"/>
      <c r="GJ73" s="393"/>
      <c r="GK73" s="393"/>
      <c r="GL73" s="393"/>
      <c r="GM73" s="393"/>
      <c r="GN73" s="393"/>
      <c r="GO73" s="393"/>
      <c r="GP73" s="393"/>
      <c r="GQ73" s="393"/>
      <c r="GR73" s="393"/>
      <c r="GS73" s="393"/>
      <c r="GT73" s="393"/>
      <c r="GU73" s="393"/>
      <c r="GV73" s="393"/>
      <c r="GW73" s="393"/>
      <c r="GX73" s="393"/>
      <c r="GY73" s="393"/>
      <c r="GZ73" s="393"/>
      <c r="HA73" s="393"/>
      <c r="HB73" s="393"/>
      <c r="HC73" s="393"/>
      <c r="HD73" s="393"/>
      <c r="HE73" s="393"/>
      <c r="HF73" s="393"/>
      <c r="HG73" s="393"/>
      <c r="HH73" s="393"/>
      <c r="HI73" s="393"/>
      <c r="HJ73" s="393"/>
      <c r="HK73" s="393"/>
      <c r="HL73" s="393"/>
      <c r="HM73" s="393"/>
      <c r="HN73" s="393"/>
      <c r="HO73" s="393"/>
      <c r="HP73" s="393"/>
      <c r="HQ73" s="393"/>
      <c r="HR73" s="393"/>
      <c r="HS73" s="393"/>
      <c r="HT73" s="393"/>
      <c r="HU73" s="393"/>
      <c r="HV73" s="393"/>
      <c r="HW73" s="393"/>
      <c r="HX73" s="393"/>
      <c r="HY73" s="393"/>
      <c r="HZ73" s="393"/>
      <c r="IA73" s="393"/>
      <c r="IB73" s="393"/>
      <c r="IC73" s="393"/>
      <c r="ID73" s="393"/>
      <c r="IE73" s="393"/>
      <c r="IF73" s="393"/>
      <c r="IG73" s="393"/>
      <c r="IH73" s="393"/>
      <c r="II73" s="393"/>
      <c r="IJ73" s="393"/>
      <c r="IK73" s="393"/>
      <c r="IL73" s="393"/>
      <c r="IM73" s="393"/>
      <c r="IN73" s="393"/>
      <c r="IO73" s="393"/>
      <c r="IP73" s="393"/>
      <c r="IQ73" s="393"/>
      <c r="IR73" s="393"/>
      <c r="IS73" s="393"/>
      <c r="IT73" s="393"/>
      <c r="IU73" s="393"/>
      <c r="IV73" s="393"/>
    </row>
    <row r="74" spans="1:256" ht="13.8" x14ac:dyDescent="0.25">
      <c r="A74" s="391"/>
      <c r="B74" s="399"/>
      <c r="C74" s="19"/>
    </row>
    <row r="75" spans="1:256" ht="13.8" x14ac:dyDescent="0.25">
      <c r="A75" s="391"/>
      <c r="B75" s="399"/>
      <c r="C75" s="19"/>
    </row>
    <row r="76" spans="1:256" ht="13.8" x14ac:dyDescent="0.25">
      <c r="A76" s="391"/>
      <c r="B76" s="399"/>
      <c r="C76" s="19"/>
    </row>
    <row r="77" spans="1:256" ht="13.8" x14ac:dyDescent="0.25">
      <c r="A77" s="391"/>
      <c r="B77" s="399"/>
      <c r="C77" s="19"/>
    </row>
    <row r="78" spans="1:256" ht="13.8" x14ac:dyDescent="0.25">
      <c r="A78" s="391"/>
      <c r="B78" s="392"/>
      <c r="C78" s="19"/>
    </row>
    <row r="79" spans="1:256" ht="13.8" x14ac:dyDescent="0.25">
      <c r="A79" s="393"/>
      <c r="B79" s="392"/>
      <c r="C79" s="390"/>
      <c r="D79" s="19"/>
      <c r="E79" s="19"/>
    </row>
    <row r="80" spans="1:256" ht="13.8" x14ac:dyDescent="0.25">
      <c r="A80" s="393"/>
      <c r="B80" s="392"/>
      <c r="C80" s="390"/>
      <c r="D80" s="19"/>
      <c r="E80" s="19"/>
    </row>
    <row r="81" spans="1:5" ht="13.8" x14ac:dyDescent="0.25">
      <c r="A81" s="393"/>
      <c r="B81" s="392"/>
      <c r="C81" s="390"/>
      <c r="D81" s="19"/>
      <c r="E81" s="19"/>
    </row>
    <row r="82" spans="1:5" ht="13.8" x14ac:dyDescent="0.25">
      <c r="A82" s="393"/>
      <c r="B82" s="392"/>
      <c r="C82" s="390"/>
      <c r="D82" s="19"/>
      <c r="E82" s="19"/>
    </row>
    <row r="83" spans="1:5" ht="13.8" x14ac:dyDescent="0.25">
      <c r="A83" s="393"/>
      <c r="B83" s="392"/>
      <c r="C83" s="390"/>
      <c r="D83" s="19"/>
      <c r="E83" s="19"/>
    </row>
    <row r="84" spans="1:5" ht="13.8" x14ac:dyDescent="0.25">
      <c r="A84" s="393"/>
      <c r="B84" s="392"/>
      <c r="C84" s="390"/>
      <c r="D84" s="19"/>
      <c r="E84" s="19"/>
    </row>
    <row r="85" spans="1:5" ht="13.8" x14ac:dyDescent="0.25">
      <c r="A85" s="393"/>
      <c r="B85" s="392"/>
      <c r="C85" s="390"/>
      <c r="D85" s="19"/>
      <c r="E85" s="19"/>
    </row>
    <row r="86" spans="1:5" ht="13.8" x14ac:dyDescent="0.25">
      <c r="A86" s="393"/>
      <c r="B86" s="392"/>
      <c r="C86" s="390"/>
      <c r="D86" s="19"/>
      <c r="E86" s="19"/>
    </row>
    <row r="87" spans="1:5" ht="13.8" x14ac:dyDescent="0.25">
      <c r="A87" s="393"/>
      <c r="B87" s="392"/>
      <c r="C87" s="390"/>
      <c r="D87" s="19"/>
      <c r="E87" s="19"/>
    </row>
    <row r="88" spans="1:5" ht="13.8" x14ac:dyDescent="0.25">
      <c r="A88" s="393"/>
      <c r="B88" s="392"/>
      <c r="C88" s="390"/>
      <c r="D88" s="19"/>
      <c r="E88" s="19"/>
    </row>
    <row r="89" spans="1:5" ht="13.8" x14ac:dyDescent="0.25">
      <c r="A89" s="393"/>
      <c r="B89" s="392"/>
      <c r="C89" s="390"/>
      <c r="D89" s="19"/>
      <c r="E89" s="19"/>
    </row>
    <row r="90" spans="1:5" ht="13.8" x14ac:dyDescent="0.25">
      <c r="A90" s="393"/>
      <c r="B90" s="392"/>
      <c r="C90" s="390"/>
      <c r="D90" s="19"/>
      <c r="E90" s="19"/>
    </row>
    <row r="91" spans="1:5" ht="13.8" x14ac:dyDescent="0.25">
      <c r="A91" s="393"/>
      <c r="B91" s="392"/>
      <c r="C91" s="390"/>
      <c r="D91" s="19"/>
      <c r="E91" s="19"/>
    </row>
    <row r="92" spans="1:5" ht="13.8" x14ac:dyDescent="0.25">
      <c r="A92" s="393"/>
      <c r="B92" s="392"/>
      <c r="C92" s="390"/>
      <c r="D92" s="19"/>
      <c r="E92" s="19"/>
    </row>
    <row r="93" spans="1:5" ht="13.8" x14ac:dyDescent="0.25">
      <c r="A93" s="393"/>
      <c r="B93" s="392"/>
      <c r="C93" s="390"/>
      <c r="D93" s="19"/>
      <c r="E93" s="19"/>
    </row>
    <row r="94" spans="1:5" ht="13.8" x14ac:dyDescent="0.25">
      <c r="A94" s="393"/>
      <c r="B94" s="392"/>
      <c r="C94" s="390"/>
      <c r="D94" s="19"/>
      <c r="E94" s="19"/>
    </row>
    <row r="95" spans="1:5" ht="13.8" x14ac:dyDescent="0.25">
      <c r="A95" s="393"/>
      <c r="B95" s="392"/>
      <c r="C95" s="390"/>
      <c r="D95" s="19"/>
      <c r="E95" s="19"/>
    </row>
    <row r="96" spans="1:5" ht="13.8" x14ac:dyDescent="0.25">
      <c r="A96" s="393"/>
      <c r="B96" s="392"/>
      <c r="C96" s="390"/>
      <c r="D96" s="19"/>
      <c r="E96" s="19"/>
    </row>
    <row r="97" spans="1:5" ht="13.8" x14ac:dyDescent="0.25">
      <c r="A97" s="393"/>
      <c r="B97" s="392"/>
      <c r="C97" s="390"/>
      <c r="D97" s="19"/>
      <c r="E97" s="19"/>
    </row>
    <row r="98" spans="1:5" ht="13.8" x14ac:dyDescent="0.25">
      <c r="A98" s="393"/>
      <c r="B98" s="392"/>
      <c r="C98" s="390"/>
      <c r="D98" s="19"/>
      <c r="E98" s="19"/>
    </row>
    <row r="99" spans="1:5" ht="13.8" x14ac:dyDescent="0.25">
      <c r="A99" s="393"/>
      <c r="B99" s="392"/>
      <c r="C99" s="390"/>
      <c r="D99" s="19"/>
      <c r="E99" s="19"/>
    </row>
    <row r="100" spans="1:5" ht="13.8" x14ac:dyDescent="0.25">
      <c r="A100" s="393"/>
      <c r="B100" s="392"/>
      <c r="C100" s="390"/>
      <c r="D100" s="19"/>
      <c r="E100" s="19"/>
    </row>
    <row r="101" spans="1:5" ht="13.8" x14ac:dyDescent="0.25">
      <c r="A101" s="393"/>
      <c r="B101" s="392"/>
      <c r="C101" s="390"/>
      <c r="D101" s="19"/>
      <c r="E101" s="19"/>
    </row>
    <row r="102" spans="1:5" ht="13.8" x14ac:dyDescent="0.25">
      <c r="A102" s="393"/>
      <c r="B102" s="392"/>
      <c r="C102" s="390"/>
      <c r="D102" s="19"/>
      <c r="E102" s="19"/>
    </row>
    <row r="103" spans="1:5" ht="13.8" x14ac:dyDescent="0.25">
      <c r="A103" s="393"/>
      <c r="B103" s="392"/>
      <c r="C103" s="390"/>
      <c r="D103" s="19"/>
      <c r="E103" s="19"/>
    </row>
    <row r="104" spans="1:5" ht="13.8" x14ac:dyDescent="0.25">
      <c r="A104" s="393"/>
      <c r="B104" s="392"/>
      <c r="C104" s="390"/>
      <c r="D104" s="19"/>
      <c r="E104" s="19"/>
    </row>
    <row r="105" spans="1:5" ht="13.8" x14ac:dyDescent="0.25">
      <c r="A105" s="393"/>
      <c r="B105" s="392"/>
      <c r="C105" s="390"/>
      <c r="D105" s="19"/>
      <c r="E105" s="19"/>
    </row>
    <row r="106" spans="1:5" ht="13.8" x14ac:dyDescent="0.25">
      <c r="A106" s="393"/>
      <c r="B106" s="392"/>
      <c r="C106" s="390"/>
      <c r="D106" s="19"/>
      <c r="E106" s="19"/>
    </row>
    <row r="107" spans="1:5" ht="13.8" x14ac:dyDescent="0.25">
      <c r="A107" s="393"/>
      <c r="B107" s="392"/>
      <c r="C107" s="390"/>
      <c r="D107" s="19"/>
      <c r="E107" s="19"/>
    </row>
    <row r="108" spans="1:5" ht="13.8" x14ac:dyDescent="0.25">
      <c r="A108" s="393"/>
      <c r="B108" s="392"/>
      <c r="C108" s="390"/>
      <c r="D108" s="19"/>
      <c r="E108" s="19"/>
    </row>
    <row r="109" spans="1:5" ht="13.8" x14ac:dyDescent="0.25">
      <c r="A109" s="393"/>
      <c r="B109" s="392"/>
      <c r="C109" s="390"/>
      <c r="D109" s="19"/>
      <c r="E109" s="19"/>
    </row>
    <row r="110" spans="1:5" ht="13.8" x14ac:dyDescent="0.25">
      <c r="A110" s="393"/>
      <c r="B110" s="392"/>
      <c r="C110" s="390"/>
      <c r="D110" s="19"/>
      <c r="E110" s="19"/>
    </row>
    <row r="111" spans="1:5" ht="13.8" x14ac:dyDescent="0.25">
      <c r="A111" s="393"/>
      <c r="B111" s="392"/>
      <c r="C111" s="390"/>
      <c r="D111" s="19"/>
      <c r="E111" s="19"/>
    </row>
    <row r="112" spans="1:5" ht="13.8" x14ac:dyDescent="0.25">
      <c r="A112" s="393"/>
      <c r="B112" s="392"/>
      <c r="C112" s="390"/>
      <c r="D112" s="19"/>
      <c r="E112" s="19"/>
    </row>
    <row r="113" spans="1:5" ht="13.8" x14ac:dyDescent="0.25">
      <c r="A113" s="393"/>
      <c r="B113" s="392"/>
      <c r="C113" s="390"/>
      <c r="D113" s="19"/>
      <c r="E113" s="19"/>
    </row>
    <row r="114" spans="1:5" ht="13.8" x14ac:dyDescent="0.25">
      <c r="A114" s="393"/>
      <c r="B114" s="392"/>
      <c r="C114" s="390"/>
      <c r="D114" s="19"/>
      <c r="E114" s="19"/>
    </row>
    <row r="115" spans="1:5" ht="13.8" x14ac:dyDescent="0.25">
      <c r="A115" s="393"/>
      <c r="B115" s="392"/>
      <c r="C115" s="390"/>
      <c r="D115" s="19"/>
      <c r="E115" s="19"/>
    </row>
    <row r="116" spans="1:5" ht="13.8" x14ac:dyDescent="0.25">
      <c r="A116" s="393"/>
      <c r="B116" s="392"/>
      <c r="C116" s="390"/>
      <c r="D116" s="19"/>
      <c r="E116" s="19"/>
    </row>
    <row r="117" spans="1:5" ht="13.8" x14ac:dyDescent="0.25">
      <c r="A117" s="393"/>
      <c r="B117" s="392"/>
      <c r="C117" s="390"/>
      <c r="D117" s="19"/>
      <c r="E117" s="19"/>
    </row>
    <row r="118" spans="1:5" ht="13.8" x14ac:dyDescent="0.25">
      <c r="A118" s="393"/>
      <c r="B118" s="392"/>
      <c r="C118" s="390"/>
      <c r="D118" s="19"/>
      <c r="E118" s="19"/>
    </row>
    <row r="119" spans="1:5" ht="13.8" x14ac:dyDescent="0.25">
      <c r="A119" s="393"/>
      <c r="B119" s="392"/>
      <c r="C119" s="390"/>
      <c r="D119" s="19"/>
      <c r="E119" s="19"/>
    </row>
    <row r="120" spans="1:5" ht="13.8" x14ac:dyDescent="0.25">
      <c r="A120" s="393"/>
      <c r="B120" s="392"/>
      <c r="C120" s="390"/>
      <c r="D120" s="19"/>
      <c r="E120" s="19"/>
    </row>
    <row r="121" spans="1:5" ht="13.8" x14ac:dyDescent="0.25">
      <c r="A121" s="393"/>
      <c r="B121" s="392"/>
      <c r="C121" s="390"/>
      <c r="D121" s="19"/>
      <c r="E121" s="19"/>
    </row>
    <row r="122" spans="1:5" ht="13.8" x14ac:dyDescent="0.25">
      <c r="A122" s="393"/>
      <c r="B122" s="392"/>
      <c r="C122" s="390"/>
      <c r="D122" s="19"/>
      <c r="E122" s="19"/>
    </row>
    <row r="123" spans="1:5" ht="13.8" x14ac:dyDescent="0.25">
      <c r="A123" s="393"/>
      <c r="B123" s="392"/>
      <c r="C123" s="390"/>
      <c r="D123" s="19"/>
      <c r="E123" s="19"/>
    </row>
    <row r="124" spans="1:5" ht="13.8" x14ac:dyDescent="0.25">
      <c r="A124" s="393"/>
      <c r="B124" s="392"/>
      <c r="C124" s="390"/>
      <c r="D124" s="19"/>
      <c r="E124" s="19"/>
    </row>
    <row r="125" spans="1:5" ht="13.8" x14ac:dyDescent="0.25">
      <c r="A125" s="393"/>
      <c r="B125" s="392"/>
      <c r="C125" s="390"/>
      <c r="D125" s="19"/>
      <c r="E125" s="19"/>
    </row>
    <row r="126" spans="1:5" ht="13.8" x14ac:dyDescent="0.25">
      <c r="A126" s="393"/>
      <c r="B126" s="392"/>
      <c r="C126" s="390"/>
      <c r="D126" s="19"/>
      <c r="E126" s="19"/>
    </row>
    <row r="127" spans="1:5" ht="13.8" x14ac:dyDescent="0.25">
      <c r="A127" s="393"/>
      <c r="B127" s="392"/>
      <c r="C127" s="390"/>
      <c r="D127" s="19"/>
      <c r="E127" s="19"/>
    </row>
    <row r="128" spans="1:5" ht="13.8" x14ac:dyDescent="0.25">
      <c r="A128" s="393"/>
      <c r="B128" s="392"/>
      <c r="C128" s="390"/>
      <c r="D128" s="19"/>
      <c r="E128" s="19"/>
    </row>
    <row r="129" spans="1:5" ht="13.8" x14ac:dyDescent="0.25">
      <c r="A129" s="393"/>
      <c r="B129" s="392"/>
      <c r="C129" s="390"/>
      <c r="D129" s="19"/>
      <c r="E129" s="19"/>
    </row>
    <row r="130" spans="1:5" ht="13.8" x14ac:dyDescent="0.25">
      <c r="A130" s="393"/>
      <c r="B130" s="392"/>
      <c r="C130" s="390"/>
      <c r="D130" s="19"/>
      <c r="E130" s="19"/>
    </row>
    <row r="131" spans="1:5" ht="13.8" x14ac:dyDescent="0.25">
      <c r="A131" s="393"/>
      <c r="B131" s="392"/>
      <c r="C131" s="390"/>
      <c r="D131" s="19"/>
      <c r="E131" s="19"/>
    </row>
    <row r="132" spans="1:5" ht="13.8" x14ac:dyDescent="0.25">
      <c r="A132" s="393"/>
      <c r="B132" s="392"/>
      <c r="C132" s="390"/>
      <c r="D132" s="19"/>
      <c r="E132" s="19"/>
    </row>
    <row r="133" spans="1:5" ht="13.8" x14ac:dyDescent="0.25">
      <c r="A133" s="393"/>
      <c r="B133" s="392"/>
      <c r="C133" s="390"/>
      <c r="D133" s="19"/>
      <c r="E133" s="19"/>
    </row>
    <row r="134" spans="1:5" ht="13.8" x14ac:dyDescent="0.25">
      <c r="A134" s="393"/>
      <c r="B134" s="392"/>
      <c r="C134" s="390"/>
      <c r="D134" s="19"/>
      <c r="E134" s="19"/>
    </row>
    <row r="135" spans="1:5" ht="13.8" x14ac:dyDescent="0.25">
      <c r="A135" s="393"/>
      <c r="B135" s="392"/>
      <c r="C135" s="390"/>
      <c r="D135" s="19"/>
      <c r="E135" s="19"/>
    </row>
    <row r="136" spans="1:5" ht="13.8" x14ac:dyDescent="0.25">
      <c r="A136" s="393"/>
      <c r="B136" s="392"/>
      <c r="C136" s="390"/>
      <c r="D136" s="19"/>
      <c r="E136" s="19"/>
    </row>
    <row r="137" spans="1:5" ht="13.8" x14ac:dyDescent="0.25">
      <c r="A137" s="393"/>
      <c r="B137" s="392"/>
      <c r="C137" s="390"/>
      <c r="D137" s="19"/>
      <c r="E137" s="19"/>
    </row>
    <row r="138" spans="1:5" ht="13.8" x14ac:dyDescent="0.25">
      <c r="A138" s="393"/>
      <c r="B138" s="392"/>
      <c r="C138" s="390"/>
      <c r="D138" s="19"/>
      <c r="E138" s="19"/>
    </row>
    <row r="139" spans="1:5" ht="13.8" x14ac:dyDescent="0.25">
      <c r="A139" s="393"/>
      <c r="B139" s="392"/>
      <c r="C139" s="390"/>
      <c r="D139" s="19"/>
      <c r="E139" s="19"/>
    </row>
    <row r="140" spans="1:5" ht="13.8" x14ac:dyDescent="0.25">
      <c r="A140" s="393"/>
      <c r="B140" s="392"/>
      <c r="C140" s="390"/>
      <c r="D140" s="19"/>
      <c r="E140" s="19"/>
    </row>
    <row r="141" spans="1:5" ht="13.8" x14ac:dyDescent="0.25">
      <c r="A141" s="393"/>
      <c r="B141" s="392"/>
      <c r="C141" s="390"/>
      <c r="D141" s="19"/>
      <c r="E141" s="19"/>
    </row>
    <row r="142" spans="1:5" ht="13.8" x14ac:dyDescent="0.25">
      <c r="A142" s="393"/>
      <c r="B142" s="392"/>
      <c r="C142" s="390"/>
      <c r="D142" s="19"/>
      <c r="E142" s="19"/>
    </row>
    <row r="143" spans="1:5" ht="13.8" x14ac:dyDescent="0.25">
      <c r="A143" s="393"/>
      <c r="B143" s="392"/>
      <c r="C143" s="390"/>
      <c r="D143" s="19"/>
      <c r="E143" s="19"/>
    </row>
    <row r="144" spans="1:5" ht="13.8" x14ac:dyDescent="0.25">
      <c r="A144" s="393"/>
      <c r="B144" s="392"/>
      <c r="C144" s="390"/>
      <c r="D144" s="19"/>
      <c r="E144" s="19"/>
    </row>
    <row r="145" spans="1:5" ht="13.8" x14ac:dyDescent="0.25">
      <c r="A145" s="393"/>
      <c r="B145" s="392"/>
      <c r="C145" s="390"/>
      <c r="D145" s="19"/>
      <c r="E145" s="19"/>
    </row>
    <row r="146" spans="1:5" ht="13.8" x14ac:dyDescent="0.25">
      <c r="A146" s="393"/>
      <c r="B146" s="392"/>
      <c r="C146" s="390"/>
      <c r="D146" s="19"/>
      <c r="E146" s="19"/>
    </row>
    <row r="147" spans="1:5" ht="13.8" x14ac:dyDescent="0.25">
      <c r="A147" s="393"/>
      <c r="B147" s="392"/>
      <c r="C147" s="390"/>
      <c r="D147" s="19"/>
      <c r="E147" s="19"/>
    </row>
    <row r="148" spans="1:5" ht="13.8" x14ac:dyDescent="0.25">
      <c r="A148" s="393"/>
      <c r="B148" s="392"/>
      <c r="C148" s="390"/>
      <c r="D148" s="19"/>
      <c r="E148" s="19"/>
    </row>
    <row r="149" spans="1:5" ht="13.8" x14ac:dyDescent="0.25">
      <c r="A149" s="393"/>
      <c r="B149" s="392"/>
      <c r="C149" s="390"/>
      <c r="D149" s="19"/>
      <c r="E149" s="19"/>
    </row>
    <row r="150" spans="1:5" ht="13.8" x14ac:dyDescent="0.25">
      <c r="A150" s="393"/>
      <c r="B150" s="392"/>
      <c r="C150" s="390"/>
      <c r="D150" s="19"/>
      <c r="E150" s="19"/>
    </row>
    <row r="151" spans="1:5" ht="13.8" x14ac:dyDescent="0.25">
      <c r="A151" s="393"/>
      <c r="B151" s="392"/>
      <c r="C151" s="390"/>
      <c r="D151" s="19"/>
      <c r="E151" s="19"/>
    </row>
    <row r="152" spans="1:5" ht="13.8" x14ac:dyDescent="0.25">
      <c r="A152" s="393"/>
      <c r="B152" s="392"/>
      <c r="C152" s="390"/>
      <c r="D152" s="19"/>
      <c r="E152" s="19"/>
    </row>
    <row r="153" spans="1:5" ht="13.8" x14ac:dyDescent="0.25">
      <c r="A153" s="393"/>
      <c r="B153" s="392"/>
      <c r="C153" s="390"/>
      <c r="D153" s="19"/>
      <c r="E153" s="19"/>
    </row>
    <row r="154" spans="1:5" ht="13.8" x14ac:dyDescent="0.25">
      <c r="A154" s="393"/>
      <c r="B154" s="392"/>
      <c r="C154" s="390"/>
      <c r="D154" s="19"/>
      <c r="E154" s="19"/>
    </row>
    <row r="155" spans="1:5" ht="13.8" x14ac:dyDescent="0.25">
      <c r="A155" s="393"/>
      <c r="B155" s="392"/>
      <c r="C155" s="390"/>
      <c r="D155" s="19"/>
      <c r="E155" s="19"/>
    </row>
    <row r="156" spans="1:5" ht="13.8" x14ac:dyDescent="0.25">
      <c r="A156" s="393"/>
      <c r="B156" s="392"/>
      <c r="C156" s="390"/>
      <c r="D156" s="19"/>
      <c r="E156" s="19"/>
    </row>
    <row r="157" spans="1:5" ht="13.8" x14ac:dyDescent="0.25">
      <c r="A157" s="393"/>
      <c r="B157" s="392"/>
      <c r="C157" s="390"/>
      <c r="D157" s="19"/>
      <c r="E157" s="19"/>
    </row>
    <row r="158" spans="1:5" ht="13.8" x14ac:dyDescent="0.25">
      <c r="A158" s="393"/>
      <c r="B158" s="392"/>
      <c r="C158" s="390"/>
      <c r="D158" s="19"/>
      <c r="E158" s="19"/>
    </row>
    <row r="159" spans="1:5" ht="13.8" x14ac:dyDescent="0.25">
      <c r="A159" s="393"/>
      <c r="B159" s="392"/>
      <c r="C159" s="390"/>
      <c r="D159" s="19"/>
      <c r="E159" s="19"/>
    </row>
    <row r="160" spans="1:5" ht="13.8" x14ac:dyDescent="0.25">
      <c r="A160" s="393"/>
      <c r="B160" s="392"/>
      <c r="C160" s="390"/>
      <c r="D160" s="19"/>
      <c r="E160" s="19"/>
    </row>
    <row r="161" spans="1:5" ht="13.8" x14ac:dyDescent="0.25">
      <c r="A161" s="393"/>
      <c r="B161" s="392"/>
      <c r="C161" s="390"/>
      <c r="D161" s="19"/>
      <c r="E161" s="19"/>
    </row>
    <row r="162" spans="1:5" ht="13.8" x14ac:dyDescent="0.25">
      <c r="A162" s="393"/>
      <c r="B162" s="390"/>
      <c r="C162" s="390"/>
      <c r="D162" s="19"/>
      <c r="E162" s="19"/>
    </row>
    <row r="163" spans="1:5" x14ac:dyDescent="0.25">
      <c r="A163" s="19"/>
      <c r="B163" s="390"/>
      <c r="C163" s="390"/>
      <c r="D163" s="19"/>
      <c r="E163" s="19"/>
    </row>
    <row r="164" spans="1:5" x14ac:dyDescent="0.25">
      <c r="A164" s="19"/>
      <c r="B164" s="390"/>
      <c r="C164" s="390"/>
      <c r="D164" s="19"/>
      <c r="E164" s="19"/>
    </row>
    <row r="165" spans="1:5" x14ac:dyDescent="0.25">
      <c r="A165" s="19"/>
      <c r="B165" s="390"/>
      <c r="C165" s="390"/>
      <c r="D165" s="19"/>
      <c r="E165" s="19"/>
    </row>
    <row r="166" spans="1:5" x14ac:dyDescent="0.25">
      <c r="A166" s="19"/>
      <c r="B166" s="390"/>
      <c r="C166" s="390"/>
      <c r="D166" s="19"/>
      <c r="E166" s="19"/>
    </row>
    <row r="167" spans="1:5" x14ac:dyDescent="0.25">
      <c r="A167" s="19"/>
      <c r="B167" s="390"/>
      <c r="C167" s="390"/>
      <c r="D167" s="19"/>
      <c r="E167" s="19"/>
    </row>
    <row r="168" spans="1:5" x14ac:dyDescent="0.25">
      <c r="A168" s="19"/>
      <c r="B168" s="390"/>
      <c r="C168" s="390"/>
      <c r="D168" s="19"/>
      <c r="E168" s="19"/>
    </row>
    <row r="169" spans="1:5" x14ac:dyDescent="0.25">
      <c r="A169" s="19"/>
      <c r="B169" s="390"/>
      <c r="C169" s="390"/>
      <c r="D169" s="19"/>
      <c r="E169" s="19"/>
    </row>
    <row r="170" spans="1:5" x14ac:dyDescent="0.25">
      <c r="A170" s="19"/>
      <c r="B170" s="390"/>
      <c r="C170" s="390"/>
      <c r="D170" s="19"/>
      <c r="E170" s="19"/>
    </row>
    <row r="171" spans="1:5" x14ac:dyDescent="0.25">
      <c r="A171" s="19"/>
      <c r="B171" s="390"/>
      <c r="C171" s="390"/>
      <c r="D171" s="19"/>
      <c r="E171" s="19"/>
    </row>
    <row r="172" spans="1:5" x14ac:dyDescent="0.25">
      <c r="A172" s="19"/>
      <c r="B172" s="390"/>
      <c r="C172" s="390"/>
      <c r="D172" s="19"/>
      <c r="E172" s="19"/>
    </row>
    <row r="173" spans="1:5" x14ac:dyDescent="0.25">
      <c r="A173" s="19"/>
      <c r="B173" s="390"/>
      <c r="C173" s="390"/>
      <c r="D173" s="19"/>
      <c r="E173" s="19"/>
    </row>
    <row r="174" spans="1:5" x14ac:dyDescent="0.25">
      <c r="A174" s="19"/>
      <c r="B174" s="390"/>
      <c r="C174" s="390"/>
      <c r="D174" s="19"/>
      <c r="E174" s="19"/>
    </row>
    <row r="175" spans="1:5" x14ac:dyDescent="0.25">
      <c r="A175" s="19"/>
      <c r="B175" s="390"/>
      <c r="C175" s="390"/>
      <c r="D175" s="19"/>
      <c r="E175" s="19"/>
    </row>
    <row r="176" spans="1:5" x14ac:dyDescent="0.25">
      <c r="A176" s="19"/>
      <c r="B176" s="390"/>
      <c r="C176" s="390"/>
      <c r="D176" s="19"/>
      <c r="E176" s="19"/>
    </row>
    <row r="177" spans="1:5" x14ac:dyDescent="0.25">
      <c r="A177" s="19"/>
      <c r="B177" s="390"/>
      <c r="C177" s="390"/>
      <c r="D177" s="19"/>
      <c r="E177" s="19"/>
    </row>
    <row r="178" spans="1:5" x14ac:dyDescent="0.25">
      <c r="A178" s="19"/>
      <c r="B178" s="390"/>
      <c r="C178" s="390"/>
      <c r="D178" s="19"/>
      <c r="E178" s="19"/>
    </row>
    <row r="179" spans="1:5" x14ac:dyDescent="0.25">
      <c r="A179" s="19"/>
      <c r="B179" s="390"/>
      <c r="C179" s="390"/>
      <c r="D179" s="19"/>
      <c r="E179" s="19"/>
    </row>
    <row r="180" spans="1:5" x14ac:dyDescent="0.25">
      <c r="A180" s="19"/>
      <c r="B180" s="390"/>
      <c r="C180" s="390"/>
      <c r="D180" s="19"/>
      <c r="E180" s="19"/>
    </row>
    <row r="181" spans="1:5" x14ac:dyDescent="0.25">
      <c r="A181" s="19"/>
      <c r="B181" s="390"/>
      <c r="C181" s="390"/>
      <c r="D181" s="19"/>
      <c r="E181" s="19"/>
    </row>
    <row r="182" spans="1:5" x14ac:dyDescent="0.25">
      <c r="A182" s="19"/>
      <c r="B182" s="390"/>
      <c r="C182" s="390"/>
      <c r="D182" s="19"/>
      <c r="E182" s="19"/>
    </row>
    <row r="183" spans="1:5" x14ac:dyDescent="0.25">
      <c r="A183" s="19"/>
      <c r="B183" s="390"/>
      <c r="C183" s="390"/>
      <c r="D183" s="19"/>
      <c r="E183" s="19"/>
    </row>
    <row r="184" spans="1:5" x14ac:dyDescent="0.25">
      <c r="A184" s="19"/>
      <c r="B184" s="390"/>
      <c r="C184" s="390"/>
      <c r="D184" s="19"/>
      <c r="E184" s="19"/>
    </row>
    <row r="185" spans="1:5" x14ac:dyDescent="0.25">
      <c r="A185" s="19"/>
      <c r="B185" s="390"/>
      <c r="C185" s="390"/>
      <c r="D185" s="19"/>
      <c r="E185" s="19"/>
    </row>
    <row r="186" spans="1:5" x14ac:dyDescent="0.25">
      <c r="A186" s="19"/>
      <c r="B186" s="390"/>
      <c r="C186" s="390"/>
      <c r="D186" s="19"/>
      <c r="E186" s="19"/>
    </row>
    <row r="187" spans="1:5" x14ac:dyDescent="0.25">
      <c r="A187" s="19"/>
      <c r="B187" s="390"/>
      <c r="C187" s="390"/>
      <c r="D187" s="19"/>
      <c r="E187" s="19"/>
    </row>
    <row r="188" spans="1:5" x14ac:dyDescent="0.25">
      <c r="A188" s="19"/>
      <c r="B188" s="390"/>
      <c r="C188" s="390"/>
      <c r="D188" s="19"/>
      <c r="E188" s="19"/>
    </row>
    <row r="189" spans="1:5" x14ac:dyDescent="0.25">
      <c r="A189" s="19"/>
      <c r="B189" s="390"/>
      <c r="C189" s="390"/>
      <c r="D189" s="19"/>
      <c r="E189" s="19"/>
    </row>
    <row r="190" spans="1:5" x14ac:dyDescent="0.25">
      <c r="A190" s="19"/>
      <c r="B190" s="390"/>
      <c r="C190" s="390"/>
      <c r="D190" s="19"/>
      <c r="E190" s="19"/>
    </row>
    <row r="191" spans="1:5" x14ac:dyDescent="0.25">
      <c r="A191" s="19"/>
      <c r="B191" s="390"/>
      <c r="C191" s="390"/>
      <c r="D191" s="19"/>
      <c r="E191" s="19"/>
    </row>
    <row r="192" spans="1:5" x14ac:dyDescent="0.25">
      <c r="A192" s="19"/>
      <c r="B192" s="390"/>
      <c r="C192" s="390"/>
      <c r="D192" s="19"/>
      <c r="E192" s="19"/>
    </row>
    <row r="193" spans="1:5" x14ac:dyDescent="0.25">
      <c r="A193" s="19"/>
      <c r="B193" s="390"/>
      <c r="C193" s="390"/>
      <c r="D193" s="19"/>
      <c r="E193" s="19"/>
    </row>
    <row r="194" spans="1:5" x14ac:dyDescent="0.25">
      <c r="A194" s="19"/>
      <c r="B194" s="390"/>
      <c r="C194" s="390"/>
      <c r="D194" s="19"/>
      <c r="E194" s="19"/>
    </row>
    <row r="195" spans="1:5" x14ac:dyDescent="0.25">
      <c r="A195" s="19"/>
      <c r="B195" s="390"/>
      <c r="C195" s="390"/>
      <c r="D195" s="19"/>
      <c r="E195" s="19"/>
    </row>
    <row r="196" spans="1:5" x14ac:dyDescent="0.25">
      <c r="A196" s="19"/>
      <c r="B196" s="390"/>
      <c r="C196" s="390"/>
      <c r="D196" s="19"/>
      <c r="E196" s="19"/>
    </row>
    <row r="197" spans="1:5" x14ac:dyDescent="0.25">
      <c r="A197" s="19"/>
      <c r="B197" s="390"/>
      <c r="C197" s="390"/>
      <c r="D197" s="19"/>
      <c r="E197" s="19"/>
    </row>
    <row r="198" spans="1:5" x14ac:dyDescent="0.25">
      <c r="A198" s="19"/>
      <c r="B198" s="390"/>
      <c r="C198" s="390"/>
      <c r="D198" s="19"/>
      <c r="E198" s="19"/>
    </row>
    <row r="199" spans="1:5" x14ac:dyDescent="0.25">
      <c r="A199" s="19"/>
      <c r="B199" s="390"/>
      <c r="C199" s="390"/>
      <c r="D199" s="19"/>
      <c r="E199" s="19"/>
    </row>
    <row r="200" spans="1:5" x14ac:dyDescent="0.25">
      <c r="A200" s="19"/>
      <c r="B200" s="390"/>
      <c r="C200" s="390"/>
      <c r="D200" s="19"/>
      <c r="E200" s="19"/>
    </row>
    <row r="201" spans="1:5" x14ac:dyDescent="0.25">
      <c r="A201" s="19"/>
      <c r="B201" s="390"/>
      <c r="C201" s="390"/>
      <c r="D201" s="19"/>
      <c r="E201" s="19"/>
    </row>
    <row r="202" spans="1:5" x14ac:dyDescent="0.25">
      <c r="A202" s="19"/>
      <c r="B202" s="390"/>
      <c r="C202" s="390"/>
      <c r="D202" s="19"/>
      <c r="E202" s="19"/>
    </row>
    <row r="203" spans="1:5" x14ac:dyDescent="0.25">
      <c r="A203" s="19"/>
      <c r="B203" s="390"/>
      <c r="C203" s="390"/>
      <c r="D203" s="19"/>
      <c r="E203" s="19"/>
    </row>
    <row r="204" spans="1:5" x14ac:dyDescent="0.25">
      <c r="A204" s="19"/>
      <c r="B204" s="390"/>
      <c r="C204" s="390"/>
      <c r="D204" s="19"/>
      <c r="E204" s="19"/>
    </row>
    <row r="205" spans="1:5" x14ac:dyDescent="0.25">
      <c r="A205" s="19"/>
      <c r="B205" s="390"/>
      <c r="C205" s="390"/>
      <c r="D205" s="19"/>
      <c r="E205" s="19"/>
    </row>
    <row r="206" spans="1:5" x14ac:dyDescent="0.25">
      <c r="A206" s="19"/>
      <c r="B206" s="390"/>
      <c r="C206" s="390"/>
      <c r="D206" s="19"/>
      <c r="E206" s="19"/>
    </row>
    <row r="207" spans="1:5" x14ac:dyDescent="0.25">
      <c r="A207" s="19"/>
      <c r="B207" s="390"/>
      <c r="C207" s="390"/>
      <c r="D207" s="19"/>
      <c r="E207" s="19"/>
    </row>
    <row r="208" spans="1:5" x14ac:dyDescent="0.25">
      <c r="A208" s="19"/>
      <c r="B208" s="390"/>
      <c r="C208" s="390"/>
      <c r="D208" s="19"/>
      <c r="E208" s="19"/>
    </row>
    <row r="209" spans="1:5" x14ac:dyDescent="0.25">
      <c r="A209" s="19"/>
      <c r="B209" s="390"/>
      <c r="C209" s="390"/>
      <c r="D209" s="19"/>
      <c r="E209" s="19"/>
    </row>
    <row r="210" spans="1:5" x14ac:dyDescent="0.25">
      <c r="A210" s="19"/>
      <c r="B210" s="390"/>
      <c r="C210" s="390"/>
      <c r="D210" s="19"/>
      <c r="E210" s="19"/>
    </row>
    <row r="211" spans="1:5" x14ac:dyDescent="0.25">
      <c r="A211" s="19"/>
      <c r="B211" s="390"/>
      <c r="C211" s="390"/>
      <c r="D211" s="19"/>
      <c r="E211" s="19"/>
    </row>
    <row r="212" spans="1:5" x14ac:dyDescent="0.25">
      <c r="A212" s="19"/>
      <c r="B212" s="390"/>
      <c r="C212" s="390"/>
      <c r="D212" s="19"/>
      <c r="E212" s="19"/>
    </row>
    <row r="213" spans="1:5" x14ac:dyDescent="0.25">
      <c r="A213" s="19"/>
      <c r="B213" s="390"/>
      <c r="C213" s="390"/>
      <c r="D213" s="19"/>
      <c r="E213" s="19"/>
    </row>
    <row r="214" spans="1:5" x14ac:dyDescent="0.25">
      <c r="A214" s="19"/>
      <c r="B214" s="390"/>
      <c r="C214" s="390"/>
      <c r="D214" s="19"/>
      <c r="E214" s="19"/>
    </row>
    <row r="215" spans="1:5" x14ac:dyDescent="0.25">
      <c r="A215" s="19"/>
      <c r="B215" s="390"/>
      <c r="C215" s="390"/>
      <c r="D215" s="19"/>
      <c r="E215" s="19"/>
    </row>
    <row r="216" spans="1:5" x14ac:dyDescent="0.25">
      <c r="A216" s="19"/>
      <c r="B216" s="390"/>
      <c r="C216" s="390"/>
      <c r="D216" s="19"/>
      <c r="E216" s="19"/>
    </row>
    <row r="217" spans="1:5" x14ac:dyDescent="0.25">
      <c r="A217" s="19"/>
      <c r="B217" s="390"/>
      <c r="C217" s="390"/>
      <c r="D217" s="19"/>
      <c r="E217" s="19"/>
    </row>
    <row r="218" spans="1:5" x14ac:dyDescent="0.25">
      <c r="A218" s="19"/>
      <c r="B218" s="390"/>
      <c r="C218" s="390"/>
      <c r="D218" s="19"/>
      <c r="E218" s="19"/>
    </row>
    <row r="219" spans="1:5" x14ac:dyDescent="0.25">
      <c r="A219" s="19"/>
      <c r="B219" s="390"/>
      <c r="C219" s="390"/>
      <c r="D219" s="19"/>
      <c r="E219" s="19"/>
    </row>
    <row r="220" spans="1:5" x14ac:dyDescent="0.25">
      <c r="A220" s="19"/>
      <c r="B220" s="390"/>
      <c r="C220" s="390"/>
      <c r="D220" s="19"/>
      <c r="E220" s="19"/>
    </row>
    <row r="221" spans="1:5" x14ac:dyDescent="0.25">
      <c r="A221" s="19"/>
      <c r="B221" s="390"/>
      <c r="C221" s="390"/>
      <c r="D221" s="19"/>
      <c r="E221" s="19"/>
    </row>
    <row r="222" spans="1:5" x14ac:dyDescent="0.25">
      <c r="A222" s="19"/>
      <c r="B222" s="390"/>
      <c r="C222" s="390"/>
      <c r="D222" s="19"/>
      <c r="E222" s="19"/>
    </row>
    <row r="223" spans="1:5" x14ac:dyDescent="0.25">
      <c r="A223" s="19"/>
      <c r="B223" s="390"/>
      <c r="C223" s="390"/>
      <c r="D223" s="19"/>
      <c r="E223" s="19"/>
    </row>
    <row r="224" spans="1:5" x14ac:dyDescent="0.25">
      <c r="A224" s="19"/>
      <c r="B224" s="390"/>
      <c r="C224" s="390"/>
      <c r="D224" s="19"/>
      <c r="E224" s="19"/>
    </row>
    <row r="225" spans="1:5" x14ac:dyDescent="0.25">
      <c r="A225" s="19"/>
      <c r="B225" s="390"/>
      <c r="C225" s="390"/>
      <c r="D225" s="19"/>
      <c r="E225" s="19"/>
    </row>
    <row r="226" spans="1:5" x14ac:dyDescent="0.25">
      <c r="A226" s="19"/>
      <c r="B226" s="390"/>
      <c r="C226" s="390"/>
      <c r="D226" s="19"/>
      <c r="E226" s="19"/>
    </row>
    <row r="227" spans="1:5" x14ac:dyDescent="0.25">
      <c r="A227" s="19"/>
      <c r="B227" s="390"/>
      <c r="C227" s="390"/>
      <c r="D227" s="19"/>
      <c r="E227" s="19"/>
    </row>
    <row r="228" spans="1:5" x14ac:dyDescent="0.25">
      <c r="A228" s="19"/>
      <c r="B228" s="390"/>
      <c r="C228" s="390"/>
      <c r="D228" s="19"/>
      <c r="E228" s="19"/>
    </row>
    <row r="229" spans="1:5" x14ac:dyDescent="0.25">
      <c r="A229" s="19"/>
      <c r="B229" s="390"/>
      <c r="C229" s="390"/>
      <c r="D229" s="19"/>
      <c r="E229" s="19"/>
    </row>
    <row r="230" spans="1:5" x14ac:dyDescent="0.25">
      <c r="A230" s="19"/>
      <c r="B230" s="390"/>
      <c r="C230" s="390"/>
      <c r="D230" s="19"/>
      <c r="E230" s="19"/>
    </row>
    <row r="231" spans="1:5" x14ac:dyDescent="0.25">
      <c r="A231" s="19"/>
      <c r="B231" s="390"/>
      <c r="C231" s="390"/>
      <c r="D231" s="19"/>
      <c r="E231" s="19"/>
    </row>
    <row r="232" spans="1:5" x14ac:dyDescent="0.25">
      <c r="A232" s="19"/>
      <c r="B232" s="390"/>
      <c r="C232" s="390"/>
      <c r="D232" s="19"/>
      <c r="E232" s="19"/>
    </row>
    <row r="233" spans="1:5" x14ac:dyDescent="0.25">
      <c r="A233" s="19"/>
      <c r="B233" s="390"/>
      <c r="C233" s="390"/>
      <c r="D233" s="19"/>
      <c r="E233" s="19"/>
    </row>
    <row r="234" spans="1:5" x14ac:dyDescent="0.25">
      <c r="A234" s="19"/>
      <c r="B234" s="390"/>
      <c r="C234" s="390"/>
      <c r="D234" s="19"/>
      <c r="E234" s="19"/>
    </row>
    <row r="235" spans="1:5" x14ac:dyDescent="0.25">
      <c r="A235" s="19"/>
      <c r="B235" s="390"/>
      <c r="C235" s="390"/>
      <c r="D235" s="19"/>
      <c r="E235" s="19"/>
    </row>
    <row r="236" spans="1:5" x14ac:dyDescent="0.25">
      <c r="A236" s="19"/>
      <c r="B236" s="390"/>
      <c r="C236" s="390"/>
      <c r="D236" s="19"/>
      <c r="E236" s="19"/>
    </row>
    <row r="237" spans="1:5" x14ac:dyDescent="0.25">
      <c r="A237" s="19"/>
      <c r="B237" s="390"/>
      <c r="C237" s="390"/>
      <c r="D237" s="19"/>
      <c r="E237" s="19"/>
    </row>
    <row r="238" spans="1:5" x14ac:dyDescent="0.25">
      <c r="A238" s="19"/>
      <c r="B238" s="390"/>
      <c r="C238" s="390"/>
      <c r="D238" s="19"/>
      <c r="E238" s="19"/>
    </row>
    <row r="239" spans="1:5" x14ac:dyDescent="0.25">
      <c r="A239" s="19"/>
      <c r="B239" s="390"/>
      <c r="C239" s="390"/>
      <c r="D239" s="19"/>
      <c r="E239" s="19"/>
    </row>
    <row r="240" spans="1:5" x14ac:dyDescent="0.25">
      <c r="A240" s="19"/>
      <c r="B240" s="390"/>
      <c r="C240" s="390"/>
      <c r="D240" s="19"/>
      <c r="E240" s="19"/>
    </row>
    <row r="241" spans="1:5" x14ac:dyDescent="0.25">
      <c r="A241" s="19"/>
      <c r="B241" s="390"/>
      <c r="C241" s="390"/>
      <c r="D241" s="19"/>
      <c r="E241" s="19"/>
    </row>
    <row r="242" spans="1:5" x14ac:dyDescent="0.25">
      <c r="A242" s="19"/>
      <c r="B242" s="390"/>
      <c r="C242" s="390"/>
      <c r="D242" s="19"/>
      <c r="E242" s="19"/>
    </row>
    <row r="243" spans="1:5" x14ac:dyDescent="0.25">
      <c r="A243" s="19"/>
      <c r="B243" s="390"/>
      <c r="C243" s="390"/>
      <c r="D243" s="19"/>
      <c r="E243" s="19"/>
    </row>
    <row r="244" spans="1:5" x14ac:dyDescent="0.25">
      <c r="A244" s="19"/>
      <c r="B244" s="390"/>
      <c r="C244" s="390"/>
      <c r="D244" s="19"/>
      <c r="E244" s="19"/>
    </row>
    <row r="245" spans="1:5" x14ac:dyDescent="0.25">
      <c r="A245" s="19"/>
      <c r="B245" s="390"/>
      <c r="C245" s="390"/>
      <c r="D245" s="19"/>
      <c r="E245" s="19"/>
    </row>
    <row r="246" spans="1:5" x14ac:dyDescent="0.25">
      <c r="A246" s="19"/>
      <c r="B246" s="390"/>
      <c r="C246" s="390"/>
      <c r="D246" s="19"/>
      <c r="E246" s="19"/>
    </row>
    <row r="247" spans="1:5" x14ac:dyDescent="0.25">
      <c r="A247" s="19"/>
      <c r="B247" s="390"/>
      <c r="C247" s="390"/>
      <c r="D247" s="19"/>
      <c r="E247" s="19"/>
    </row>
    <row r="248" spans="1:5" x14ac:dyDescent="0.25">
      <c r="A248" s="19"/>
      <c r="B248" s="390"/>
      <c r="C248" s="390"/>
      <c r="D248" s="19"/>
      <c r="E248" s="19"/>
    </row>
    <row r="249" spans="1:5" x14ac:dyDescent="0.25">
      <c r="A249" s="19"/>
      <c r="B249" s="390"/>
      <c r="C249" s="390"/>
      <c r="D249" s="19"/>
      <c r="E249" s="19"/>
    </row>
    <row r="250" spans="1:5" x14ac:dyDescent="0.25">
      <c r="A250" s="19"/>
      <c r="B250" s="390"/>
      <c r="C250" s="390"/>
      <c r="D250" s="19"/>
      <c r="E250" s="19"/>
    </row>
    <row r="251" spans="1:5" x14ac:dyDescent="0.25">
      <c r="A251" s="19"/>
      <c r="B251" s="390"/>
      <c r="C251" s="390"/>
      <c r="D251" s="19"/>
      <c r="E251" s="19"/>
    </row>
    <row r="252" spans="1:5" x14ac:dyDescent="0.25">
      <c r="A252" s="19"/>
      <c r="B252" s="390"/>
      <c r="C252" s="390"/>
      <c r="D252" s="19"/>
      <c r="E252" s="19"/>
    </row>
    <row r="253" spans="1:5" x14ac:dyDescent="0.25">
      <c r="A253" s="19"/>
      <c r="B253" s="390"/>
      <c r="C253" s="390"/>
      <c r="D253" s="19"/>
      <c r="E253" s="19"/>
    </row>
    <row r="254" spans="1:5" x14ac:dyDescent="0.25">
      <c r="A254" s="19"/>
      <c r="B254" s="390"/>
      <c r="C254" s="390"/>
      <c r="D254" s="19"/>
      <c r="E254" s="19"/>
    </row>
    <row r="255" spans="1:5" x14ac:dyDescent="0.25">
      <c r="A255" s="19"/>
      <c r="B255" s="390"/>
      <c r="C255" s="390"/>
      <c r="D255" s="19"/>
      <c r="E255" s="19"/>
    </row>
    <row r="256" spans="1:5" x14ac:dyDescent="0.25">
      <c r="A256" s="19"/>
      <c r="B256" s="390"/>
      <c r="C256" s="390"/>
      <c r="D256" s="19"/>
      <c r="E256" s="19"/>
    </row>
    <row r="257" spans="1:5" x14ac:dyDescent="0.25">
      <c r="A257" s="19"/>
      <c r="B257" s="390"/>
      <c r="C257" s="390"/>
      <c r="D257" s="19"/>
      <c r="E257" s="19"/>
    </row>
    <row r="258" spans="1:5" x14ac:dyDescent="0.25">
      <c r="A258" s="19"/>
      <c r="B258" s="390"/>
      <c r="C258" s="390"/>
      <c r="D258" s="19"/>
      <c r="E258" s="19"/>
    </row>
    <row r="259" spans="1:5" x14ac:dyDescent="0.25">
      <c r="A259" s="19"/>
      <c r="B259" s="390"/>
      <c r="C259" s="390"/>
      <c r="D259" s="19"/>
      <c r="E259" s="19"/>
    </row>
    <row r="260" spans="1:5" x14ac:dyDescent="0.25">
      <c r="A260" s="19"/>
      <c r="B260" s="390"/>
      <c r="C260" s="390"/>
      <c r="D260" s="19"/>
      <c r="E260" s="19"/>
    </row>
    <row r="261" spans="1:5" x14ac:dyDescent="0.25">
      <c r="A261" s="19"/>
      <c r="B261" s="390"/>
      <c r="C261" s="390"/>
      <c r="D261" s="19"/>
      <c r="E261" s="19"/>
    </row>
    <row r="262" spans="1:5" x14ac:dyDescent="0.25">
      <c r="A262" s="19"/>
      <c r="B262" s="390"/>
      <c r="C262" s="390"/>
      <c r="D262" s="19"/>
      <c r="E262" s="19"/>
    </row>
    <row r="263" spans="1:5" x14ac:dyDescent="0.25">
      <c r="A263" s="19"/>
      <c r="B263" s="390"/>
      <c r="C263" s="390"/>
      <c r="D263" s="19"/>
      <c r="E263" s="19"/>
    </row>
    <row r="264" spans="1:5" x14ac:dyDescent="0.25">
      <c r="A264" s="19"/>
      <c r="B264" s="390"/>
      <c r="C264" s="390"/>
      <c r="D264" s="19"/>
      <c r="E264" s="19"/>
    </row>
    <row r="265" spans="1:5" x14ac:dyDescent="0.25">
      <c r="A265" s="19"/>
      <c r="B265" s="390"/>
      <c r="C265" s="390"/>
      <c r="D265" s="19"/>
      <c r="E265" s="19"/>
    </row>
    <row r="266" spans="1:5" x14ac:dyDescent="0.25">
      <c r="A266" s="19"/>
      <c r="B266" s="390"/>
      <c r="C266" s="390"/>
      <c r="D266" s="19"/>
      <c r="E266" s="19"/>
    </row>
    <row r="267" spans="1:5" x14ac:dyDescent="0.25">
      <c r="A267" s="19"/>
      <c r="B267" s="390"/>
      <c r="C267" s="390"/>
      <c r="D267" s="19"/>
      <c r="E267" s="19"/>
    </row>
    <row r="268" spans="1:5" x14ac:dyDescent="0.25">
      <c r="A268" s="19"/>
      <c r="B268" s="390"/>
      <c r="C268" s="390"/>
      <c r="D268" s="19"/>
      <c r="E268" s="19"/>
    </row>
    <row r="269" spans="1:5" x14ac:dyDescent="0.25">
      <c r="A269" s="19"/>
      <c r="B269" s="390"/>
      <c r="C269" s="390"/>
      <c r="D269" s="19"/>
      <c r="E269" s="19"/>
    </row>
    <row r="270" spans="1:5" x14ac:dyDescent="0.25">
      <c r="A270" s="19"/>
      <c r="B270" s="390"/>
      <c r="C270" s="390"/>
      <c r="D270" s="19"/>
      <c r="E270" s="19"/>
    </row>
    <row r="271" spans="1:5" x14ac:dyDescent="0.25">
      <c r="A271" s="19"/>
      <c r="B271" s="390"/>
      <c r="C271" s="390"/>
      <c r="D271" s="19"/>
      <c r="E271" s="19"/>
    </row>
    <row r="272" spans="1:5" x14ac:dyDescent="0.25">
      <c r="A272" s="19"/>
      <c r="B272" s="390"/>
      <c r="C272" s="390"/>
      <c r="D272" s="19"/>
      <c r="E272" s="19"/>
    </row>
    <row r="273" spans="1:5" x14ac:dyDescent="0.25">
      <c r="A273" s="19"/>
      <c r="B273" s="390"/>
      <c r="C273" s="390"/>
      <c r="D273" s="19"/>
      <c r="E273" s="19"/>
    </row>
    <row r="274" spans="1:5" x14ac:dyDescent="0.25">
      <c r="A274" s="19"/>
      <c r="B274" s="390"/>
      <c r="C274" s="390"/>
      <c r="D274" s="19"/>
      <c r="E274" s="19"/>
    </row>
    <row r="275" spans="1:5" x14ac:dyDescent="0.25">
      <c r="A275" s="19"/>
      <c r="B275" s="390"/>
      <c r="C275" s="390"/>
      <c r="D275" s="19"/>
      <c r="E275" s="19"/>
    </row>
    <row r="276" spans="1:5" x14ac:dyDescent="0.25">
      <c r="A276" s="19"/>
      <c r="B276" s="390"/>
      <c r="C276" s="390"/>
      <c r="D276" s="19"/>
      <c r="E276" s="19"/>
    </row>
    <row r="277" spans="1:5" x14ac:dyDescent="0.25">
      <c r="A277" s="19"/>
      <c r="B277" s="390"/>
      <c r="C277" s="390"/>
      <c r="D277" s="19"/>
      <c r="E277" s="19"/>
    </row>
    <row r="278" spans="1:5" x14ac:dyDescent="0.25">
      <c r="A278" s="19"/>
      <c r="B278" s="390"/>
      <c r="C278" s="390"/>
      <c r="D278" s="19"/>
      <c r="E278" s="19"/>
    </row>
    <row r="279" spans="1:5" x14ac:dyDescent="0.25">
      <c r="A279" s="19"/>
      <c r="B279" s="390"/>
      <c r="C279" s="390"/>
      <c r="D279" s="19"/>
      <c r="E279" s="19"/>
    </row>
    <row r="280" spans="1:5" x14ac:dyDescent="0.25">
      <c r="A280" s="19"/>
      <c r="B280" s="390"/>
      <c r="C280" s="390"/>
      <c r="D280" s="19"/>
      <c r="E280" s="19"/>
    </row>
    <row r="281" spans="1:5" x14ac:dyDescent="0.25">
      <c r="A281" s="19"/>
      <c r="B281" s="390"/>
      <c r="C281" s="390"/>
      <c r="D281" s="19"/>
      <c r="E281" s="19"/>
    </row>
    <row r="282" spans="1:5" x14ac:dyDescent="0.25">
      <c r="A282" s="19"/>
      <c r="B282" s="390"/>
      <c r="C282" s="390"/>
      <c r="D282" s="19"/>
      <c r="E282" s="19"/>
    </row>
    <row r="283" spans="1:5" x14ac:dyDescent="0.25">
      <c r="A283" s="19"/>
      <c r="B283" s="390"/>
      <c r="C283" s="390"/>
      <c r="D283" s="19"/>
      <c r="E283" s="19"/>
    </row>
    <row r="284" spans="1:5" x14ac:dyDescent="0.25">
      <c r="A284" s="19"/>
      <c r="B284" s="390"/>
      <c r="C284" s="390"/>
      <c r="D284" s="19"/>
      <c r="E284" s="19"/>
    </row>
    <row r="285" spans="1:5" x14ac:dyDescent="0.25">
      <c r="A285" s="19"/>
      <c r="B285" s="390"/>
      <c r="C285" s="390"/>
      <c r="D285" s="19"/>
      <c r="E285" s="19"/>
    </row>
    <row r="286" spans="1:5" x14ac:dyDescent="0.25">
      <c r="A286" s="19"/>
      <c r="B286" s="390"/>
      <c r="C286" s="390"/>
      <c r="D286" s="19"/>
      <c r="E286" s="19"/>
    </row>
    <row r="287" spans="1:5" x14ac:dyDescent="0.25">
      <c r="A287" s="19"/>
      <c r="B287" s="390"/>
      <c r="C287" s="390"/>
      <c r="D287" s="19"/>
      <c r="E287" s="19"/>
    </row>
    <row r="288" spans="1:5" x14ac:dyDescent="0.25">
      <c r="A288" s="19"/>
      <c r="B288" s="390"/>
      <c r="C288" s="390"/>
      <c r="D288" s="19"/>
      <c r="E288" s="19"/>
    </row>
    <row r="289" spans="1:5" x14ac:dyDescent="0.25">
      <c r="A289" s="19"/>
      <c r="B289" s="390"/>
      <c r="C289" s="390"/>
      <c r="D289" s="19"/>
      <c r="E289" s="19"/>
    </row>
    <row r="290" spans="1:5" x14ac:dyDescent="0.25">
      <c r="A290" s="19"/>
      <c r="B290" s="390"/>
      <c r="C290" s="390"/>
      <c r="D290" s="19"/>
      <c r="E290" s="19"/>
    </row>
    <row r="291" spans="1:5" x14ac:dyDescent="0.25">
      <c r="A291" s="19"/>
      <c r="B291" s="390"/>
      <c r="C291" s="390"/>
      <c r="D291" s="19"/>
      <c r="E291" s="19"/>
    </row>
    <row r="292" spans="1:5" x14ac:dyDescent="0.25">
      <c r="A292" s="19"/>
      <c r="B292" s="390"/>
      <c r="C292" s="390"/>
      <c r="D292" s="19"/>
      <c r="E292" s="19"/>
    </row>
    <row r="293" spans="1:5" x14ac:dyDescent="0.25">
      <c r="A293" s="19"/>
      <c r="B293" s="390"/>
      <c r="C293" s="390"/>
      <c r="D293" s="19"/>
      <c r="E293" s="19"/>
    </row>
    <row r="294" spans="1:5" x14ac:dyDescent="0.25">
      <c r="A294" s="19"/>
      <c r="B294" s="390"/>
      <c r="C294" s="390"/>
      <c r="D294" s="19"/>
      <c r="E294" s="19"/>
    </row>
    <row r="295" spans="1:5" x14ac:dyDescent="0.25">
      <c r="A295" s="19"/>
      <c r="B295" s="390"/>
      <c r="C295" s="390"/>
      <c r="D295" s="19"/>
      <c r="E295" s="19"/>
    </row>
    <row r="296" spans="1:5" x14ac:dyDescent="0.25">
      <c r="A296" s="19"/>
      <c r="B296" s="390"/>
      <c r="C296" s="390"/>
      <c r="D296" s="19"/>
      <c r="E296" s="19"/>
    </row>
    <row r="297" spans="1:5" x14ac:dyDescent="0.25">
      <c r="A297" s="19"/>
      <c r="B297" s="390"/>
      <c r="C297" s="390"/>
      <c r="D297" s="19"/>
      <c r="E297" s="19"/>
    </row>
    <row r="298" spans="1:5" x14ac:dyDescent="0.25">
      <c r="A298" s="19"/>
      <c r="B298" s="390"/>
      <c r="C298" s="390"/>
      <c r="D298" s="19"/>
      <c r="E298" s="19"/>
    </row>
    <row r="299" spans="1:5" x14ac:dyDescent="0.25">
      <c r="A299" s="19"/>
      <c r="B299" s="390"/>
      <c r="C299" s="390"/>
      <c r="D299" s="19"/>
      <c r="E299" s="19"/>
    </row>
    <row r="300" spans="1:5" x14ac:dyDescent="0.25">
      <c r="A300" s="19"/>
      <c r="B300" s="390"/>
      <c r="C300" s="390"/>
      <c r="D300" s="19"/>
      <c r="E300" s="19"/>
    </row>
    <row r="301" spans="1:5" x14ac:dyDescent="0.25">
      <c r="A301" s="19"/>
      <c r="B301" s="390"/>
      <c r="C301" s="390"/>
      <c r="D301" s="19"/>
      <c r="E301" s="19"/>
    </row>
    <row r="302" spans="1:5" x14ac:dyDescent="0.25">
      <c r="A302" s="19"/>
      <c r="B302" s="390"/>
      <c r="C302" s="390"/>
      <c r="D302" s="19"/>
      <c r="E302" s="19"/>
    </row>
    <row r="303" spans="1:5" x14ac:dyDescent="0.25">
      <c r="A303" s="19"/>
      <c r="B303" s="390"/>
      <c r="C303" s="390"/>
      <c r="D303" s="19"/>
      <c r="E303" s="19"/>
    </row>
    <row r="304" spans="1:5" x14ac:dyDescent="0.25">
      <c r="A304" s="19"/>
      <c r="B304" s="390"/>
      <c r="C304" s="390"/>
      <c r="D304" s="19"/>
      <c r="E304" s="19"/>
    </row>
    <row r="305" spans="1:5" x14ac:dyDescent="0.25">
      <c r="A305" s="19"/>
      <c r="B305" s="390"/>
      <c r="C305" s="390"/>
      <c r="D305" s="19"/>
      <c r="E305" s="19"/>
    </row>
    <row r="306" spans="1:5" x14ac:dyDescent="0.25">
      <c r="A306" s="19"/>
      <c r="B306" s="390"/>
      <c r="C306" s="390"/>
      <c r="D306" s="19"/>
      <c r="E306" s="19"/>
    </row>
    <row r="307" spans="1:5" x14ac:dyDescent="0.25">
      <c r="A307" s="19"/>
      <c r="B307" s="390"/>
      <c r="C307" s="390"/>
      <c r="D307" s="19"/>
      <c r="E307" s="19"/>
    </row>
    <row r="308" spans="1:5" x14ac:dyDescent="0.25">
      <c r="A308" s="19"/>
      <c r="B308" s="390"/>
      <c r="C308" s="390"/>
      <c r="D308" s="19"/>
      <c r="E308" s="19"/>
    </row>
    <row r="309" spans="1:5" x14ac:dyDescent="0.25">
      <c r="A309" s="19"/>
      <c r="B309" s="390"/>
      <c r="C309" s="390"/>
      <c r="D309" s="19"/>
      <c r="E309" s="19"/>
    </row>
    <row r="310" spans="1:5" x14ac:dyDescent="0.25">
      <c r="A310" s="19"/>
      <c r="B310" s="390"/>
      <c r="C310" s="390"/>
      <c r="D310" s="19"/>
      <c r="E310" s="19"/>
    </row>
    <row r="311" spans="1:5" x14ac:dyDescent="0.25">
      <c r="A311" s="19"/>
      <c r="B311" s="390"/>
      <c r="C311" s="390"/>
      <c r="D311" s="19"/>
      <c r="E311" s="19"/>
    </row>
    <row r="312" spans="1:5" x14ac:dyDescent="0.25">
      <c r="A312" s="19"/>
      <c r="B312" s="390"/>
      <c r="C312" s="390"/>
      <c r="D312" s="19"/>
      <c r="E312" s="19"/>
    </row>
    <row r="313" spans="1:5" x14ac:dyDescent="0.25">
      <c r="A313" s="19"/>
      <c r="B313" s="390"/>
      <c r="C313" s="390"/>
      <c r="D313" s="19"/>
      <c r="E313" s="19"/>
    </row>
    <row r="314" spans="1:5" x14ac:dyDescent="0.25">
      <c r="A314" s="19"/>
      <c r="B314" s="390"/>
      <c r="C314" s="390"/>
      <c r="D314" s="19"/>
      <c r="E314" s="19"/>
    </row>
    <row r="315" spans="1:5" x14ac:dyDescent="0.25">
      <c r="A315" s="19"/>
      <c r="B315" s="390"/>
      <c r="C315" s="390"/>
      <c r="D315" s="19"/>
      <c r="E315" s="19"/>
    </row>
    <row r="316" spans="1:5" x14ac:dyDescent="0.25">
      <c r="A316" s="19"/>
      <c r="B316" s="390"/>
      <c r="C316" s="390"/>
      <c r="D316" s="19"/>
      <c r="E316" s="19"/>
    </row>
    <row r="317" spans="1:5" x14ac:dyDescent="0.25">
      <c r="A317" s="19"/>
      <c r="B317" s="390"/>
      <c r="C317" s="390"/>
      <c r="D317" s="19"/>
      <c r="E317" s="19"/>
    </row>
    <row r="318" spans="1:5" x14ac:dyDescent="0.25">
      <c r="A318" s="19"/>
      <c r="B318" s="390"/>
      <c r="C318" s="390"/>
      <c r="D318" s="19"/>
      <c r="E318" s="19"/>
    </row>
    <row r="319" spans="1:5" x14ac:dyDescent="0.25">
      <c r="A319" s="19"/>
      <c r="B319" s="390"/>
      <c r="C319" s="390"/>
      <c r="D319" s="19"/>
      <c r="E319" s="19"/>
    </row>
    <row r="320" spans="1:5" x14ac:dyDescent="0.25">
      <c r="A320" s="19"/>
      <c r="B320" s="390"/>
      <c r="C320" s="390"/>
      <c r="D320" s="19"/>
      <c r="E320" s="19"/>
    </row>
    <row r="321" spans="1:5" x14ac:dyDescent="0.25">
      <c r="A321" s="19"/>
      <c r="B321" s="390"/>
      <c r="C321" s="390"/>
      <c r="D321" s="19"/>
      <c r="E321" s="19"/>
    </row>
    <row r="322" spans="1:5" x14ac:dyDescent="0.25">
      <c r="A322" s="19"/>
      <c r="B322" s="390"/>
      <c r="C322" s="390"/>
      <c r="D322" s="19"/>
      <c r="E322" s="19"/>
    </row>
    <row r="323" spans="1:5" x14ac:dyDescent="0.25">
      <c r="A323" s="19"/>
      <c r="B323" s="390"/>
      <c r="C323" s="390"/>
      <c r="D323" s="19"/>
      <c r="E323" s="19"/>
    </row>
    <row r="324" spans="1:5" x14ac:dyDescent="0.25">
      <c r="A324" s="19"/>
      <c r="B324" s="390"/>
      <c r="C324" s="390"/>
      <c r="D324" s="19"/>
      <c r="E324" s="19"/>
    </row>
    <row r="325" spans="1:5" x14ac:dyDescent="0.25">
      <c r="A325" s="19"/>
      <c r="B325" s="390"/>
      <c r="C325" s="390"/>
      <c r="D325" s="19"/>
      <c r="E325" s="19"/>
    </row>
    <row r="326" spans="1:5" x14ac:dyDescent="0.25">
      <c r="A326" s="19"/>
      <c r="B326" s="390"/>
      <c r="C326" s="390"/>
      <c r="D326" s="19"/>
      <c r="E326" s="19"/>
    </row>
    <row r="327" spans="1:5" x14ac:dyDescent="0.25">
      <c r="A327" s="19"/>
      <c r="B327" s="390"/>
      <c r="C327" s="390"/>
      <c r="D327" s="19"/>
      <c r="E327" s="19"/>
    </row>
    <row r="328" spans="1:5" x14ac:dyDescent="0.25">
      <c r="A328" s="19"/>
      <c r="B328" s="390"/>
      <c r="C328" s="390"/>
      <c r="D328" s="19"/>
      <c r="E328" s="19"/>
    </row>
    <row r="329" spans="1:5" x14ac:dyDescent="0.25">
      <c r="A329" s="19"/>
      <c r="B329" s="390"/>
      <c r="C329" s="390"/>
      <c r="D329" s="19"/>
      <c r="E329" s="19"/>
    </row>
    <row r="330" spans="1:5" x14ac:dyDescent="0.25">
      <c r="A330" s="19"/>
      <c r="B330" s="390"/>
      <c r="C330" s="390"/>
      <c r="D330" s="19"/>
      <c r="E330" s="19"/>
    </row>
    <row r="331" spans="1:5" x14ac:dyDescent="0.25">
      <c r="A331" s="19"/>
      <c r="B331" s="390"/>
      <c r="C331" s="390"/>
      <c r="D331" s="19"/>
      <c r="E331" s="19"/>
    </row>
    <row r="332" spans="1:5" x14ac:dyDescent="0.25">
      <c r="A332" s="19"/>
      <c r="B332" s="390"/>
      <c r="C332" s="390"/>
      <c r="D332" s="19"/>
      <c r="E332" s="19"/>
    </row>
    <row r="333" spans="1:5" x14ac:dyDescent="0.25">
      <c r="A333" s="19"/>
      <c r="B333" s="390"/>
      <c r="C333" s="390"/>
      <c r="D333" s="19"/>
      <c r="E333" s="19"/>
    </row>
    <row r="334" spans="1:5" x14ac:dyDescent="0.25">
      <c r="A334" s="19"/>
      <c r="B334" s="390"/>
      <c r="C334" s="390"/>
      <c r="D334" s="19"/>
      <c r="E334" s="19"/>
    </row>
    <row r="335" spans="1:5" x14ac:dyDescent="0.25">
      <c r="A335" s="19"/>
      <c r="B335" s="390"/>
      <c r="C335" s="390"/>
      <c r="D335" s="19"/>
      <c r="E335" s="19"/>
    </row>
    <row r="336" spans="1:5" x14ac:dyDescent="0.25">
      <c r="A336" s="19"/>
      <c r="B336" s="390"/>
      <c r="C336" s="390"/>
      <c r="D336" s="19"/>
      <c r="E336" s="19"/>
    </row>
    <row r="337" spans="1:5" x14ac:dyDescent="0.25">
      <c r="A337" s="19"/>
      <c r="B337" s="390"/>
      <c r="C337" s="390"/>
      <c r="D337" s="19"/>
      <c r="E337" s="19"/>
    </row>
    <row r="338" spans="1:5" x14ac:dyDescent="0.25">
      <c r="A338" s="19"/>
      <c r="B338" s="390"/>
      <c r="C338" s="390"/>
      <c r="D338" s="19"/>
      <c r="E338" s="19"/>
    </row>
    <row r="339" spans="1:5" x14ac:dyDescent="0.25">
      <c r="A339" s="19"/>
      <c r="B339" s="390"/>
      <c r="C339" s="390"/>
      <c r="D339" s="19"/>
      <c r="E339" s="19"/>
    </row>
    <row r="340" spans="1:5" x14ac:dyDescent="0.25">
      <c r="A340" s="19"/>
      <c r="B340" s="390"/>
      <c r="C340" s="390"/>
      <c r="D340" s="19"/>
      <c r="E340" s="19"/>
    </row>
    <row r="341" spans="1:5" x14ac:dyDescent="0.25">
      <c r="A341" s="19"/>
      <c r="B341" s="390"/>
      <c r="C341" s="390"/>
      <c r="D341" s="19"/>
      <c r="E341" s="19"/>
    </row>
    <row r="342" spans="1:5" x14ac:dyDescent="0.25">
      <c r="A342" s="19"/>
      <c r="B342" s="390"/>
      <c r="C342" s="390"/>
      <c r="D342" s="19"/>
      <c r="E342" s="19"/>
    </row>
    <row r="343" spans="1:5" x14ac:dyDescent="0.25">
      <c r="A343" s="19"/>
      <c r="B343" s="390"/>
      <c r="C343" s="390"/>
      <c r="D343" s="19"/>
      <c r="E343" s="19"/>
    </row>
    <row r="344" spans="1:5" x14ac:dyDescent="0.25">
      <c r="A344" s="19"/>
      <c r="B344" s="390"/>
      <c r="C344" s="390"/>
      <c r="D344" s="19"/>
      <c r="E344" s="19"/>
    </row>
    <row r="345" spans="1:5" x14ac:dyDescent="0.25">
      <c r="A345" s="19"/>
      <c r="B345" s="390"/>
      <c r="C345" s="390"/>
      <c r="D345" s="19"/>
      <c r="E345" s="19"/>
    </row>
    <row r="346" spans="1:5" x14ac:dyDescent="0.25">
      <c r="A346" s="19"/>
      <c r="B346" s="390"/>
      <c r="C346" s="390"/>
      <c r="D346" s="19"/>
      <c r="E346" s="19"/>
    </row>
    <row r="347" spans="1:5" x14ac:dyDescent="0.25">
      <c r="A347" s="19"/>
      <c r="B347" s="390"/>
      <c r="C347" s="390"/>
      <c r="D347" s="19"/>
      <c r="E347" s="19"/>
    </row>
    <row r="348" spans="1:5" x14ac:dyDescent="0.25">
      <c r="A348" s="19"/>
      <c r="B348" s="390"/>
      <c r="C348" s="390"/>
      <c r="D348" s="19"/>
      <c r="E348" s="19"/>
    </row>
    <row r="349" spans="1:5" x14ac:dyDescent="0.25">
      <c r="A349" s="19"/>
      <c r="B349" s="390"/>
      <c r="C349" s="390"/>
      <c r="D349" s="19"/>
      <c r="E349" s="19"/>
    </row>
    <row r="350" spans="1:5" x14ac:dyDescent="0.25">
      <c r="A350" s="19"/>
      <c r="B350" s="390"/>
      <c r="C350" s="390"/>
      <c r="D350" s="19"/>
      <c r="E350" s="19"/>
    </row>
    <row r="351" spans="1:5" x14ac:dyDescent="0.25">
      <c r="A351" s="19"/>
      <c r="B351" s="390"/>
      <c r="C351" s="390"/>
      <c r="D351" s="19"/>
      <c r="E351" s="19"/>
    </row>
    <row r="352" spans="1:5" x14ac:dyDescent="0.25">
      <c r="A352" s="19"/>
      <c r="B352" s="390"/>
      <c r="C352" s="390"/>
      <c r="D352" s="19"/>
      <c r="E352" s="19"/>
    </row>
    <row r="353" spans="1:5" x14ac:dyDescent="0.25">
      <c r="A353" s="19"/>
      <c r="B353" s="390"/>
      <c r="C353" s="390"/>
      <c r="D353" s="19"/>
      <c r="E353" s="19"/>
    </row>
    <row r="354" spans="1:5" x14ac:dyDescent="0.25">
      <c r="A354" s="19"/>
      <c r="B354" s="390"/>
      <c r="C354" s="390"/>
      <c r="D354" s="19"/>
      <c r="E354" s="19"/>
    </row>
    <row r="355" spans="1:5" x14ac:dyDescent="0.25">
      <c r="A355" s="19"/>
      <c r="B355" s="390"/>
      <c r="C355" s="390"/>
      <c r="D355" s="19"/>
      <c r="E355" s="19"/>
    </row>
    <row r="356" spans="1:5" x14ac:dyDescent="0.25">
      <c r="A356" s="19"/>
      <c r="B356" s="390"/>
      <c r="C356" s="390"/>
      <c r="D356" s="19"/>
      <c r="E356" s="19"/>
    </row>
    <row r="357" spans="1:5" x14ac:dyDescent="0.25">
      <c r="A357" s="19"/>
      <c r="B357" s="390"/>
      <c r="C357" s="390"/>
      <c r="D357" s="19"/>
      <c r="E357" s="19"/>
    </row>
    <row r="358" spans="1:5" x14ac:dyDescent="0.25">
      <c r="A358" s="19"/>
      <c r="B358" s="390"/>
      <c r="C358" s="390"/>
      <c r="D358" s="19"/>
      <c r="E358" s="19"/>
    </row>
    <row r="359" spans="1:5" x14ac:dyDescent="0.25">
      <c r="A359" s="19"/>
      <c r="B359" s="390"/>
      <c r="C359" s="390"/>
      <c r="D359" s="19"/>
      <c r="E359" s="19"/>
    </row>
    <row r="360" spans="1:5" x14ac:dyDescent="0.25">
      <c r="A360" s="19"/>
      <c r="B360" s="390"/>
      <c r="C360" s="390"/>
      <c r="D360" s="19"/>
      <c r="E360" s="19"/>
    </row>
    <row r="361" spans="1:5" x14ac:dyDescent="0.25">
      <c r="A361" s="19"/>
      <c r="B361" s="390"/>
      <c r="C361" s="390"/>
      <c r="D361" s="19"/>
      <c r="E361" s="19"/>
    </row>
    <row r="362" spans="1:5" x14ac:dyDescent="0.25">
      <c r="A362" s="19"/>
      <c r="B362" s="390"/>
      <c r="C362" s="390"/>
      <c r="D362" s="19"/>
      <c r="E362" s="19"/>
    </row>
    <row r="363" spans="1:5" x14ac:dyDescent="0.25">
      <c r="A363" s="19"/>
      <c r="B363" s="390"/>
      <c r="C363" s="390"/>
      <c r="D363" s="19"/>
      <c r="E363" s="19"/>
    </row>
    <row r="364" spans="1:5" x14ac:dyDescent="0.25">
      <c r="A364" s="19"/>
      <c r="B364" s="390"/>
      <c r="C364" s="390"/>
      <c r="D364" s="19"/>
      <c r="E364" s="19"/>
    </row>
    <row r="365" spans="1:5" x14ac:dyDescent="0.25">
      <c r="A365" s="19"/>
      <c r="B365" s="390"/>
      <c r="C365" s="390"/>
      <c r="D365" s="19"/>
      <c r="E365" s="19"/>
    </row>
    <row r="366" spans="1:5" x14ac:dyDescent="0.25">
      <c r="A366" s="19"/>
      <c r="B366" s="390"/>
      <c r="C366" s="390"/>
      <c r="D366" s="19"/>
      <c r="E366" s="19"/>
    </row>
    <row r="367" spans="1:5" x14ac:dyDescent="0.25">
      <c r="A367" s="19"/>
      <c r="B367" s="390"/>
      <c r="C367" s="390"/>
      <c r="D367" s="19"/>
      <c r="E367" s="19"/>
    </row>
    <row r="368" spans="1:5" x14ac:dyDescent="0.25">
      <c r="A368" s="19"/>
      <c r="B368" s="390"/>
      <c r="C368" s="390"/>
      <c r="D368" s="19"/>
      <c r="E368" s="19"/>
    </row>
    <row r="369" spans="1:5" x14ac:dyDescent="0.25">
      <c r="A369" s="19"/>
      <c r="B369" s="390"/>
      <c r="C369" s="390"/>
      <c r="D369" s="19"/>
      <c r="E369" s="19"/>
    </row>
    <row r="370" spans="1:5" x14ac:dyDescent="0.25">
      <c r="A370" s="19"/>
      <c r="B370" s="390"/>
      <c r="C370" s="390"/>
      <c r="D370" s="19"/>
      <c r="E370" s="19"/>
    </row>
    <row r="371" spans="1:5" x14ac:dyDescent="0.25">
      <c r="A371" s="19"/>
      <c r="B371" s="390"/>
      <c r="C371" s="390"/>
      <c r="D371" s="19"/>
      <c r="E371" s="19"/>
    </row>
    <row r="372" spans="1:5" x14ac:dyDescent="0.25">
      <c r="A372" s="19"/>
      <c r="B372" s="390"/>
      <c r="C372" s="390"/>
      <c r="D372" s="19"/>
      <c r="E372" s="19"/>
    </row>
    <row r="373" spans="1:5" x14ac:dyDescent="0.25">
      <c r="A373" s="19"/>
      <c r="B373" s="390"/>
      <c r="C373" s="390"/>
      <c r="D373" s="19"/>
      <c r="E373" s="19"/>
    </row>
    <row r="374" spans="1:5" x14ac:dyDescent="0.25">
      <c r="A374" s="19"/>
      <c r="B374" s="390"/>
      <c r="C374" s="390"/>
      <c r="D374" s="19"/>
      <c r="E374" s="19"/>
    </row>
    <row r="375" spans="1:5" x14ac:dyDescent="0.25">
      <c r="A375" s="19"/>
      <c r="B375" s="390"/>
      <c r="C375" s="390"/>
      <c r="D375" s="19"/>
      <c r="E375" s="19"/>
    </row>
    <row r="376" spans="1:5" x14ac:dyDescent="0.25">
      <c r="A376" s="19"/>
      <c r="B376" s="390"/>
      <c r="C376" s="390"/>
      <c r="D376" s="19"/>
      <c r="E376" s="19"/>
    </row>
    <row r="377" spans="1:5" x14ac:dyDescent="0.25">
      <c r="A377" s="19"/>
      <c r="B377" s="390"/>
      <c r="C377" s="390"/>
      <c r="D377" s="19"/>
      <c r="E377" s="19"/>
    </row>
    <row r="378" spans="1:5" x14ac:dyDescent="0.25">
      <c r="A378" s="19"/>
      <c r="B378" s="390"/>
      <c r="C378" s="390"/>
      <c r="D378" s="19"/>
      <c r="E378" s="19"/>
    </row>
    <row r="379" spans="1:5" x14ac:dyDescent="0.25">
      <c r="A379" s="19"/>
      <c r="B379" s="390"/>
      <c r="C379" s="390"/>
      <c r="D379" s="19"/>
      <c r="E379" s="19"/>
    </row>
    <row r="380" spans="1:5" x14ac:dyDescent="0.25">
      <c r="A380" s="19"/>
      <c r="B380" s="390"/>
      <c r="C380" s="390"/>
      <c r="D380" s="19"/>
      <c r="E380" s="19"/>
    </row>
    <row r="381" spans="1:5" x14ac:dyDescent="0.25">
      <c r="A381" s="19"/>
      <c r="B381" s="390"/>
      <c r="C381" s="390"/>
      <c r="D381" s="19"/>
      <c r="E381" s="19"/>
    </row>
    <row r="382" spans="1:5" x14ac:dyDescent="0.25">
      <c r="A382" s="19"/>
      <c r="B382" s="390"/>
      <c r="C382" s="390"/>
      <c r="D382" s="19"/>
      <c r="E382" s="19"/>
    </row>
    <row r="383" spans="1:5" x14ac:dyDescent="0.25">
      <c r="A383" s="19"/>
      <c r="B383" s="390"/>
      <c r="C383" s="390"/>
      <c r="D383" s="19"/>
      <c r="E383" s="19"/>
    </row>
    <row r="384" spans="1:5" x14ac:dyDescent="0.25">
      <c r="A384" s="19"/>
      <c r="B384" s="390"/>
      <c r="C384" s="390"/>
      <c r="D384" s="19"/>
      <c r="E384" s="19"/>
    </row>
    <row r="385" spans="1:5" x14ac:dyDescent="0.25">
      <c r="A385" s="19"/>
      <c r="B385" s="390"/>
      <c r="C385" s="390"/>
      <c r="D385" s="19"/>
      <c r="E385" s="19"/>
    </row>
    <row r="386" spans="1:5" x14ac:dyDescent="0.25">
      <c r="A386" s="19"/>
      <c r="B386" s="390"/>
      <c r="C386" s="390"/>
      <c r="D386" s="19"/>
      <c r="E386" s="19"/>
    </row>
    <row r="387" spans="1:5" x14ac:dyDescent="0.25">
      <c r="A387" s="19"/>
      <c r="B387" s="390"/>
      <c r="C387" s="390"/>
      <c r="D387" s="19"/>
      <c r="E387" s="19"/>
    </row>
    <row r="388" spans="1:5" x14ac:dyDescent="0.25">
      <c r="A388" s="19"/>
      <c r="B388" s="390"/>
      <c r="C388" s="390"/>
      <c r="D388" s="19"/>
      <c r="E388" s="19"/>
    </row>
    <row r="389" spans="1:5" x14ac:dyDescent="0.25">
      <c r="A389" s="19"/>
      <c r="B389" s="390"/>
      <c r="C389" s="390"/>
      <c r="D389" s="19"/>
      <c r="E389" s="19"/>
    </row>
    <row r="390" spans="1:5" x14ac:dyDescent="0.25">
      <c r="A390" s="19"/>
      <c r="B390" s="390"/>
      <c r="C390" s="390"/>
      <c r="D390" s="19"/>
      <c r="E390" s="19"/>
    </row>
    <row r="391" spans="1:5" x14ac:dyDescent="0.25">
      <c r="A391" s="19"/>
      <c r="B391" s="390"/>
      <c r="C391" s="390"/>
      <c r="D391" s="19"/>
      <c r="E391" s="19"/>
    </row>
    <row r="392" spans="1:5" x14ac:dyDescent="0.25">
      <c r="A392" s="19"/>
      <c r="C392" s="390"/>
      <c r="D392" s="19"/>
      <c r="E392" s="19"/>
    </row>
    <row r="393" spans="1:5" x14ac:dyDescent="0.25">
      <c r="C393" s="390"/>
      <c r="D393" s="19"/>
      <c r="E393" s="19"/>
    </row>
  </sheetData>
  <mergeCells count="6">
    <mergeCell ref="A3:B3"/>
    <mergeCell ref="A9:B9"/>
    <mergeCell ref="A23:B23"/>
    <mergeCell ref="A53:B53"/>
    <mergeCell ref="A58:B58"/>
    <mergeCell ref="A19:B19"/>
  </mergeCells>
  <printOptions horizontalCentered="1" gridLines="1"/>
  <pageMargins left="0.15748031496062992" right="0.15748031496062992" top="0.59055118110236227" bottom="0.47244094488188981" header="0" footer="0.19685039370078741"/>
  <pageSetup paperSize="9" scale="75" orientation="portrait" r:id="rId1"/>
  <headerFooter alignWithMargins="0">
    <oddFooter>&amp;L&amp;"Arial,Obyčejné"&amp;9Přehled o hospodaření za rok 2021</oddFooter>
  </headerFooter>
  <rowBreaks count="2" manualBreakCount="2">
    <brk id="33" max="1" man="1"/>
    <brk id="57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O66"/>
  <sheetViews>
    <sheetView view="pageBreakPreview" zoomScale="80" zoomScaleNormal="100" zoomScaleSheetLayoutView="80" workbookViewId="0">
      <selection activeCell="G2" sqref="G2"/>
    </sheetView>
  </sheetViews>
  <sheetFormatPr defaultRowHeight="13.8" x14ac:dyDescent="0.25"/>
  <cols>
    <col min="1" max="1" width="8.44140625" style="175" customWidth="1"/>
    <col min="2" max="2" width="15.21875" style="175" customWidth="1"/>
    <col min="3" max="3" width="52.77734375" style="175" customWidth="1"/>
    <col min="4" max="4" width="16.77734375" style="175" customWidth="1"/>
    <col min="5" max="5" width="15.44140625" style="175" customWidth="1"/>
    <col min="6" max="6" width="11.5546875" style="175" customWidth="1"/>
    <col min="7" max="7" width="11.21875" style="175" bestFit="1" customWidth="1"/>
    <col min="8" max="255" width="9.21875" style="175"/>
    <col min="256" max="256" width="8.44140625" style="175" customWidth="1"/>
    <col min="257" max="257" width="15.21875" style="175" customWidth="1"/>
    <col min="258" max="258" width="52.77734375" style="175" customWidth="1"/>
    <col min="259" max="259" width="0" style="175" hidden="1" customWidth="1"/>
    <col min="260" max="260" width="16.77734375" style="175" customWidth="1"/>
    <col min="261" max="261" width="15.44140625" style="175" customWidth="1"/>
    <col min="262" max="262" width="11.5546875" style="175" customWidth="1"/>
    <col min="263" max="263" width="11.21875" style="175" bestFit="1" customWidth="1"/>
    <col min="264" max="511" width="9.21875" style="175"/>
    <col min="512" max="512" width="8.44140625" style="175" customWidth="1"/>
    <col min="513" max="513" width="15.21875" style="175" customWidth="1"/>
    <col min="514" max="514" width="52.77734375" style="175" customWidth="1"/>
    <col min="515" max="515" width="0" style="175" hidden="1" customWidth="1"/>
    <col min="516" max="516" width="16.77734375" style="175" customWidth="1"/>
    <col min="517" max="517" width="15.44140625" style="175" customWidth="1"/>
    <col min="518" max="518" width="11.5546875" style="175" customWidth="1"/>
    <col min="519" max="519" width="11.21875" style="175" bestFit="1" customWidth="1"/>
    <col min="520" max="767" width="9.21875" style="175"/>
    <col min="768" max="768" width="8.44140625" style="175" customWidth="1"/>
    <col min="769" max="769" width="15.21875" style="175" customWidth="1"/>
    <col min="770" max="770" width="52.77734375" style="175" customWidth="1"/>
    <col min="771" max="771" width="0" style="175" hidden="1" customWidth="1"/>
    <col min="772" max="772" width="16.77734375" style="175" customWidth="1"/>
    <col min="773" max="773" width="15.44140625" style="175" customWidth="1"/>
    <col min="774" max="774" width="11.5546875" style="175" customWidth="1"/>
    <col min="775" max="775" width="11.21875" style="175" bestFit="1" customWidth="1"/>
    <col min="776" max="1023" width="9.21875" style="175"/>
    <col min="1024" max="1024" width="8.44140625" style="175" customWidth="1"/>
    <col min="1025" max="1025" width="15.21875" style="175" customWidth="1"/>
    <col min="1026" max="1026" width="52.77734375" style="175" customWidth="1"/>
    <col min="1027" max="1027" width="0" style="175" hidden="1" customWidth="1"/>
    <col min="1028" max="1028" width="16.77734375" style="175" customWidth="1"/>
    <col min="1029" max="1029" width="15.44140625" style="175" customWidth="1"/>
    <col min="1030" max="1030" width="11.5546875" style="175" customWidth="1"/>
    <col min="1031" max="1031" width="11.21875" style="175" bestFit="1" customWidth="1"/>
    <col min="1032" max="1279" width="9.21875" style="175"/>
    <col min="1280" max="1280" width="8.44140625" style="175" customWidth="1"/>
    <col min="1281" max="1281" width="15.21875" style="175" customWidth="1"/>
    <col min="1282" max="1282" width="52.77734375" style="175" customWidth="1"/>
    <col min="1283" max="1283" width="0" style="175" hidden="1" customWidth="1"/>
    <col min="1284" max="1284" width="16.77734375" style="175" customWidth="1"/>
    <col min="1285" max="1285" width="15.44140625" style="175" customWidth="1"/>
    <col min="1286" max="1286" width="11.5546875" style="175" customWidth="1"/>
    <col min="1287" max="1287" width="11.21875" style="175" bestFit="1" customWidth="1"/>
    <col min="1288" max="1535" width="9.21875" style="175"/>
    <col min="1536" max="1536" width="8.44140625" style="175" customWidth="1"/>
    <col min="1537" max="1537" width="15.21875" style="175" customWidth="1"/>
    <col min="1538" max="1538" width="52.77734375" style="175" customWidth="1"/>
    <col min="1539" max="1539" width="0" style="175" hidden="1" customWidth="1"/>
    <col min="1540" max="1540" width="16.77734375" style="175" customWidth="1"/>
    <col min="1541" max="1541" width="15.44140625" style="175" customWidth="1"/>
    <col min="1542" max="1542" width="11.5546875" style="175" customWidth="1"/>
    <col min="1543" max="1543" width="11.21875" style="175" bestFit="1" customWidth="1"/>
    <col min="1544" max="1791" width="9.21875" style="175"/>
    <col min="1792" max="1792" width="8.44140625" style="175" customWidth="1"/>
    <col min="1793" max="1793" width="15.21875" style="175" customWidth="1"/>
    <col min="1794" max="1794" width="52.77734375" style="175" customWidth="1"/>
    <col min="1795" max="1795" width="0" style="175" hidden="1" customWidth="1"/>
    <col min="1796" max="1796" width="16.77734375" style="175" customWidth="1"/>
    <col min="1797" max="1797" width="15.44140625" style="175" customWidth="1"/>
    <col min="1798" max="1798" width="11.5546875" style="175" customWidth="1"/>
    <col min="1799" max="1799" width="11.21875" style="175" bestFit="1" customWidth="1"/>
    <col min="1800" max="2047" width="9.21875" style="175"/>
    <col min="2048" max="2048" width="8.44140625" style="175" customWidth="1"/>
    <col min="2049" max="2049" width="15.21875" style="175" customWidth="1"/>
    <col min="2050" max="2050" width="52.77734375" style="175" customWidth="1"/>
    <col min="2051" max="2051" width="0" style="175" hidden="1" customWidth="1"/>
    <col min="2052" max="2052" width="16.77734375" style="175" customWidth="1"/>
    <col min="2053" max="2053" width="15.44140625" style="175" customWidth="1"/>
    <col min="2054" max="2054" width="11.5546875" style="175" customWidth="1"/>
    <col min="2055" max="2055" width="11.21875" style="175" bestFit="1" customWidth="1"/>
    <col min="2056" max="2303" width="9.21875" style="175"/>
    <col min="2304" max="2304" width="8.44140625" style="175" customWidth="1"/>
    <col min="2305" max="2305" width="15.21875" style="175" customWidth="1"/>
    <col min="2306" max="2306" width="52.77734375" style="175" customWidth="1"/>
    <col min="2307" max="2307" width="0" style="175" hidden="1" customWidth="1"/>
    <col min="2308" max="2308" width="16.77734375" style="175" customWidth="1"/>
    <col min="2309" max="2309" width="15.44140625" style="175" customWidth="1"/>
    <col min="2310" max="2310" width="11.5546875" style="175" customWidth="1"/>
    <col min="2311" max="2311" width="11.21875" style="175" bestFit="1" customWidth="1"/>
    <col min="2312" max="2559" width="9.21875" style="175"/>
    <col min="2560" max="2560" width="8.44140625" style="175" customWidth="1"/>
    <col min="2561" max="2561" width="15.21875" style="175" customWidth="1"/>
    <col min="2562" max="2562" width="52.77734375" style="175" customWidth="1"/>
    <col min="2563" max="2563" width="0" style="175" hidden="1" customWidth="1"/>
    <col min="2564" max="2564" width="16.77734375" style="175" customWidth="1"/>
    <col min="2565" max="2565" width="15.44140625" style="175" customWidth="1"/>
    <col min="2566" max="2566" width="11.5546875" style="175" customWidth="1"/>
    <col min="2567" max="2567" width="11.21875" style="175" bestFit="1" customWidth="1"/>
    <col min="2568" max="2815" width="9.21875" style="175"/>
    <col min="2816" max="2816" width="8.44140625" style="175" customWidth="1"/>
    <col min="2817" max="2817" width="15.21875" style="175" customWidth="1"/>
    <col min="2818" max="2818" width="52.77734375" style="175" customWidth="1"/>
    <col min="2819" max="2819" width="0" style="175" hidden="1" customWidth="1"/>
    <col min="2820" max="2820" width="16.77734375" style="175" customWidth="1"/>
    <col min="2821" max="2821" width="15.44140625" style="175" customWidth="1"/>
    <col min="2822" max="2822" width="11.5546875" style="175" customWidth="1"/>
    <col min="2823" max="2823" width="11.21875" style="175" bestFit="1" customWidth="1"/>
    <col min="2824" max="3071" width="9.21875" style="175"/>
    <col min="3072" max="3072" width="8.44140625" style="175" customWidth="1"/>
    <col min="3073" max="3073" width="15.21875" style="175" customWidth="1"/>
    <col min="3074" max="3074" width="52.77734375" style="175" customWidth="1"/>
    <col min="3075" max="3075" width="0" style="175" hidden="1" customWidth="1"/>
    <col min="3076" max="3076" width="16.77734375" style="175" customWidth="1"/>
    <col min="3077" max="3077" width="15.44140625" style="175" customWidth="1"/>
    <col min="3078" max="3078" width="11.5546875" style="175" customWidth="1"/>
    <col min="3079" max="3079" width="11.21875" style="175" bestFit="1" customWidth="1"/>
    <col min="3080" max="3327" width="9.21875" style="175"/>
    <col min="3328" max="3328" width="8.44140625" style="175" customWidth="1"/>
    <col min="3329" max="3329" width="15.21875" style="175" customWidth="1"/>
    <col min="3330" max="3330" width="52.77734375" style="175" customWidth="1"/>
    <col min="3331" max="3331" width="0" style="175" hidden="1" customWidth="1"/>
    <col min="3332" max="3332" width="16.77734375" style="175" customWidth="1"/>
    <col min="3333" max="3333" width="15.44140625" style="175" customWidth="1"/>
    <col min="3334" max="3334" width="11.5546875" style="175" customWidth="1"/>
    <col min="3335" max="3335" width="11.21875" style="175" bestFit="1" customWidth="1"/>
    <col min="3336" max="3583" width="9.21875" style="175"/>
    <col min="3584" max="3584" width="8.44140625" style="175" customWidth="1"/>
    <col min="3585" max="3585" width="15.21875" style="175" customWidth="1"/>
    <col min="3586" max="3586" width="52.77734375" style="175" customWidth="1"/>
    <col min="3587" max="3587" width="0" style="175" hidden="1" customWidth="1"/>
    <col min="3588" max="3588" width="16.77734375" style="175" customWidth="1"/>
    <col min="3589" max="3589" width="15.44140625" style="175" customWidth="1"/>
    <col min="3590" max="3590" width="11.5546875" style="175" customWidth="1"/>
    <col min="3591" max="3591" width="11.21875" style="175" bestFit="1" customWidth="1"/>
    <col min="3592" max="3839" width="9.21875" style="175"/>
    <col min="3840" max="3840" width="8.44140625" style="175" customWidth="1"/>
    <col min="3841" max="3841" width="15.21875" style="175" customWidth="1"/>
    <col min="3842" max="3842" width="52.77734375" style="175" customWidth="1"/>
    <col min="3843" max="3843" width="0" style="175" hidden="1" customWidth="1"/>
    <col min="3844" max="3844" width="16.77734375" style="175" customWidth="1"/>
    <col min="3845" max="3845" width="15.44140625" style="175" customWidth="1"/>
    <col min="3846" max="3846" width="11.5546875" style="175" customWidth="1"/>
    <col min="3847" max="3847" width="11.21875" style="175" bestFit="1" customWidth="1"/>
    <col min="3848" max="4095" width="9.21875" style="175"/>
    <col min="4096" max="4096" width="8.44140625" style="175" customWidth="1"/>
    <col min="4097" max="4097" width="15.21875" style="175" customWidth="1"/>
    <col min="4098" max="4098" width="52.77734375" style="175" customWidth="1"/>
    <col min="4099" max="4099" width="0" style="175" hidden="1" customWidth="1"/>
    <col min="4100" max="4100" width="16.77734375" style="175" customWidth="1"/>
    <col min="4101" max="4101" width="15.44140625" style="175" customWidth="1"/>
    <col min="4102" max="4102" width="11.5546875" style="175" customWidth="1"/>
    <col min="4103" max="4103" width="11.21875" style="175" bestFit="1" customWidth="1"/>
    <col min="4104" max="4351" width="9.21875" style="175"/>
    <col min="4352" max="4352" width="8.44140625" style="175" customWidth="1"/>
    <col min="4353" max="4353" width="15.21875" style="175" customWidth="1"/>
    <col min="4354" max="4354" width="52.77734375" style="175" customWidth="1"/>
    <col min="4355" max="4355" width="0" style="175" hidden="1" customWidth="1"/>
    <col min="4356" max="4356" width="16.77734375" style="175" customWidth="1"/>
    <col min="4357" max="4357" width="15.44140625" style="175" customWidth="1"/>
    <col min="4358" max="4358" width="11.5546875" style="175" customWidth="1"/>
    <col min="4359" max="4359" width="11.21875" style="175" bestFit="1" customWidth="1"/>
    <col min="4360" max="4607" width="9.21875" style="175"/>
    <col min="4608" max="4608" width="8.44140625" style="175" customWidth="1"/>
    <col min="4609" max="4609" width="15.21875" style="175" customWidth="1"/>
    <col min="4610" max="4610" width="52.77734375" style="175" customWidth="1"/>
    <col min="4611" max="4611" width="0" style="175" hidden="1" customWidth="1"/>
    <col min="4612" max="4612" width="16.77734375" style="175" customWidth="1"/>
    <col min="4613" max="4613" width="15.44140625" style="175" customWidth="1"/>
    <col min="4614" max="4614" width="11.5546875" style="175" customWidth="1"/>
    <col min="4615" max="4615" width="11.21875" style="175" bestFit="1" customWidth="1"/>
    <col min="4616" max="4863" width="9.21875" style="175"/>
    <col min="4864" max="4864" width="8.44140625" style="175" customWidth="1"/>
    <col min="4865" max="4865" width="15.21875" style="175" customWidth="1"/>
    <col min="4866" max="4866" width="52.77734375" style="175" customWidth="1"/>
    <col min="4867" max="4867" width="0" style="175" hidden="1" customWidth="1"/>
    <col min="4868" max="4868" width="16.77734375" style="175" customWidth="1"/>
    <col min="4869" max="4869" width="15.44140625" style="175" customWidth="1"/>
    <col min="4870" max="4870" width="11.5546875" style="175" customWidth="1"/>
    <col min="4871" max="4871" width="11.21875" style="175" bestFit="1" customWidth="1"/>
    <col min="4872" max="5119" width="9.21875" style="175"/>
    <col min="5120" max="5120" width="8.44140625" style="175" customWidth="1"/>
    <col min="5121" max="5121" width="15.21875" style="175" customWidth="1"/>
    <col min="5122" max="5122" width="52.77734375" style="175" customWidth="1"/>
    <col min="5123" max="5123" width="0" style="175" hidden="1" customWidth="1"/>
    <col min="5124" max="5124" width="16.77734375" style="175" customWidth="1"/>
    <col min="5125" max="5125" width="15.44140625" style="175" customWidth="1"/>
    <col min="5126" max="5126" width="11.5546875" style="175" customWidth="1"/>
    <col min="5127" max="5127" width="11.21875" style="175" bestFit="1" customWidth="1"/>
    <col min="5128" max="5375" width="9.21875" style="175"/>
    <col min="5376" max="5376" width="8.44140625" style="175" customWidth="1"/>
    <col min="5377" max="5377" width="15.21875" style="175" customWidth="1"/>
    <col min="5378" max="5378" width="52.77734375" style="175" customWidth="1"/>
    <col min="5379" max="5379" width="0" style="175" hidden="1" customWidth="1"/>
    <col min="5380" max="5380" width="16.77734375" style="175" customWidth="1"/>
    <col min="5381" max="5381" width="15.44140625" style="175" customWidth="1"/>
    <col min="5382" max="5382" width="11.5546875" style="175" customWidth="1"/>
    <col min="5383" max="5383" width="11.21875" style="175" bestFit="1" customWidth="1"/>
    <col min="5384" max="5631" width="9.21875" style="175"/>
    <col min="5632" max="5632" width="8.44140625" style="175" customWidth="1"/>
    <col min="5633" max="5633" width="15.21875" style="175" customWidth="1"/>
    <col min="5634" max="5634" width="52.77734375" style="175" customWidth="1"/>
    <col min="5635" max="5635" width="0" style="175" hidden="1" customWidth="1"/>
    <col min="5636" max="5636" width="16.77734375" style="175" customWidth="1"/>
    <col min="5637" max="5637" width="15.44140625" style="175" customWidth="1"/>
    <col min="5638" max="5638" width="11.5546875" style="175" customWidth="1"/>
    <col min="5639" max="5639" width="11.21875" style="175" bestFit="1" customWidth="1"/>
    <col min="5640" max="5887" width="9.21875" style="175"/>
    <col min="5888" max="5888" width="8.44140625" style="175" customWidth="1"/>
    <col min="5889" max="5889" width="15.21875" style="175" customWidth="1"/>
    <col min="5890" max="5890" width="52.77734375" style="175" customWidth="1"/>
    <col min="5891" max="5891" width="0" style="175" hidden="1" customWidth="1"/>
    <col min="5892" max="5892" width="16.77734375" style="175" customWidth="1"/>
    <col min="5893" max="5893" width="15.44140625" style="175" customWidth="1"/>
    <col min="5894" max="5894" width="11.5546875" style="175" customWidth="1"/>
    <col min="5895" max="5895" width="11.21875" style="175" bestFit="1" customWidth="1"/>
    <col min="5896" max="6143" width="9.21875" style="175"/>
    <col min="6144" max="6144" width="8.44140625" style="175" customWidth="1"/>
    <col min="6145" max="6145" width="15.21875" style="175" customWidth="1"/>
    <col min="6146" max="6146" width="52.77734375" style="175" customWidth="1"/>
    <col min="6147" max="6147" width="0" style="175" hidden="1" customWidth="1"/>
    <col min="6148" max="6148" width="16.77734375" style="175" customWidth="1"/>
    <col min="6149" max="6149" width="15.44140625" style="175" customWidth="1"/>
    <col min="6150" max="6150" width="11.5546875" style="175" customWidth="1"/>
    <col min="6151" max="6151" width="11.21875" style="175" bestFit="1" customWidth="1"/>
    <col min="6152" max="6399" width="9.21875" style="175"/>
    <col min="6400" max="6400" width="8.44140625" style="175" customWidth="1"/>
    <col min="6401" max="6401" width="15.21875" style="175" customWidth="1"/>
    <col min="6402" max="6402" width="52.77734375" style="175" customWidth="1"/>
    <col min="6403" max="6403" width="0" style="175" hidden="1" customWidth="1"/>
    <col min="6404" max="6404" width="16.77734375" style="175" customWidth="1"/>
    <col min="6405" max="6405" width="15.44140625" style="175" customWidth="1"/>
    <col min="6406" max="6406" width="11.5546875" style="175" customWidth="1"/>
    <col min="6407" max="6407" width="11.21875" style="175" bestFit="1" customWidth="1"/>
    <col min="6408" max="6655" width="9.21875" style="175"/>
    <col min="6656" max="6656" width="8.44140625" style="175" customWidth="1"/>
    <col min="6657" max="6657" width="15.21875" style="175" customWidth="1"/>
    <col min="6658" max="6658" width="52.77734375" style="175" customWidth="1"/>
    <col min="6659" max="6659" width="0" style="175" hidden="1" customWidth="1"/>
    <col min="6660" max="6660" width="16.77734375" style="175" customWidth="1"/>
    <col min="6661" max="6661" width="15.44140625" style="175" customWidth="1"/>
    <col min="6662" max="6662" width="11.5546875" style="175" customWidth="1"/>
    <col min="6663" max="6663" width="11.21875" style="175" bestFit="1" customWidth="1"/>
    <col min="6664" max="6911" width="9.21875" style="175"/>
    <col min="6912" max="6912" width="8.44140625" style="175" customWidth="1"/>
    <col min="6913" max="6913" width="15.21875" style="175" customWidth="1"/>
    <col min="6914" max="6914" width="52.77734375" style="175" customWidth="1"/>
    <col min="6915" max="6915" width="0" style="175" hidden="1" customWidth="1"/>
    <col min="6916" max="6916" width="16.77734375" style="175" customWidth="1"/>
    <col min="6917" max="6917" width="15.44140625" style="175" customWidth="1"/>
    <col min="6918" max="6918" width="11.5546875" style="175" customWidth="1"/>
    <col min="6919" max="6919" width="11.21875" style="175" bestFit="1" customWidth="1"/>
    <col min="6920" max="7167" width="9.21875" style="175"/>
    <col min="7168" max="7168" width="8.44140625" style="175" customWidth="1"/>
    <col min="7169" max="7169" width="15.21875" style="175" customWidth="1"/>
    <col min="7170" max="7170" width="52.77734375" style="175" customWidth="1"/>
    <col min="7171" max="7171" width="0" style="175" hidden="1" customWidth="1"/>
    <col min="7172" max="7172" width="16.77734375" style="175" customWidth="1"/>
    <col min="7173" max="7173" width="15.44140625" style="175" customWidth="1"/>
    <col min="7174" max="7174" width="11.5546875" style="175" customWidth="1"/>
    <col min="7175" max="7175" width="11.21875" style="175" bestFit="1" customWidth="1"/>
    <col min="7176" max="7423" width="9.21875" style="175"/>
    <col min="7424" max="7424" width="8.44140625" style="175" customWidth="1"/>
    <col min="7425" max="7425" width="15.21875" style="175" customWidth="1"/>
    <col min="7426" max="7426" width="52.77734375" style="175" customWidth="1"/>
    <col min="7427" max="7427" width="0" style="175" hidden="1" customWidth="1"/>
    <col min="7428" max="7428" width="16.77734375" style="175" customWidth="1"/>
    <col min="7429" max="7429" width="15.44140625" style="175" customWidth="1"/>
    <col min="7430" max="7430" width="11.5546875" style="175" customWidth="1"/>
    <col min="7431" max="7431" width="11.21875" style="175" bestFit="1" customWidth="1"/>
    <col min="7432" max="7679" width="9.21875" style="175"/>
    <col min="7680" max="7680" width="8.44140625" style="175" customWidth="1"/>
    <col min="7681" max="7681" width="15.21875" style="175" customWidth="1"/>
    <col min="7682" max="7682" width="52.77734375" style="175" customWidth="1"/>
    <col min="7683" max="7683" width="0" style="175" hidden="1" customWidth="1"/>
    <col min="7684" max="7684" width="16.77734375" style="175" customWidth="1"/>
    <col min="7685" max="7685" width="15.44140625" style="175" customWidth="1"/>
    <col min="7686" max="7686" width="11.5546875" style="175" customWidth="1"/>
    <col min="7687" max="7687" width="11.21875" style="175" bestFit="1" customWidth="1"/>
    <col min="7688" max="7935" width="9.21875" style="175"/>
    <col min="7936" max="7936" width="8.44140625" style="175" customWidth="1"/>
    <col min="7937" max="7937" width="15.21875" style="175" customWidth="1"/>
    <col min="7938" max="7938" width="52.77734375" style="175" customWidth="1"/>
    <col min="7939" max="7939" width="0" style="175" hidden="1" customWidth="1"/>
    <col min="7940" max="7940" width="16.77734375" style="175" customWidth="1"/>
    <col min="7941" max="7941" width="15.44140625" style="175" customWidth="1"/>
    <col min="7942" max="7942" width="11.5546875" style="175" customWidth="1"/>
    <col min="7943" max="7943" width="11.21875" style="175" bestFit="1" customWidth="1"/>
    <col min="7944" max="8191" width="9.21875" style="175"/>
    <col min="8192" max="8192" width="8.44140625" style="175" customWidth="1"/>
    <col min="8193" max="8193" width="15.21875" style="175" customWidth="1"/>
    <col min="8194" max="8194" width="52.77734375" style="175" customWidth="1"/>
    <col min="8195" max="8195" width="0" style="175" hidden="1" customWidth="1"/>
    <col min="8196" max="8196" width="16.77734375" style="175" customWidth="1"/>
    <col min="8197" max="8197" width="15.44140625" style="175" customWidth="1"/>
    <col min="8198" max="8198" width="11.5546875" style="175" customWidth="1"/>
    <col min="8199" max="8199" width="11.21875" style="175" bestFit="1" customWidth="1"/>
    <col min="8200" max="8447" width="9.21875" style="175"/>
    <col min="8448" max="8448" width="8.44140625" style="175" customWidth="1"/>
    <col min="8449" max="8449" width="15.21875" style="175" customWidth="1"/>
    <col min="8450" max="8450" width="52.77734375" style="175" customWidth="1"/>
    <col min="8451" max="8451" width="0" style="175" hidden="1" customWidth="1"/>
    <col min="8452" max="8452" width="16.77734375" style="175" customWidth="1"/>
    <col min="8453" max="8453" width="15.44140625" style="175" customWidth="1"/>
    <col min="8454" max="8454" width="11.5546875" style="175" customWidth="1"/>
    <col min="8455" max="8455" width="11.21875" style="175" bestFit="1" customWidth="1"/>
    <col min="8456" max="8703" width="9.21875" style="175"/>
    <col min="8704" max="8704" width="8.44140625" style="175" customWidth="1"/>
    <col min="8705" max="8705" width="15.21875" style="175" customWidth="1"/>
    <col min="8706" max="8706" width="52.77734375" style="175" customWidth="1"/>
    <col min="8707" max="8707" width="0" style="175" hidden="1" customWidth="1"/>
    <col min="8708" max="8708" width="16.77734375" style="175" customWidth="1"/>
    <col min="8709" max="8709" width="15.44140625" style="175" customWidth="1"/>
    <col min="8710" max="8710" width="11.5546875" style="175" customWidth="1"/>
    <col min="8711" max="8711" width="11.21875" style="175" bestFit="1" customWidth="1"/>
    <col min="8712" max="8959" width="9.21875" style="175"/>
    <col min="8960" max="8960" width="8.44140625" style="175" customWidth="1"/>
    <col min="8961" max="8961" width="15.21875" style="175" customWidth="1"/>
    <col min="8962" max="8962" width="52.77734375" style="175" customWidth="1"/>
    <col min="8963" max="8963" width="0" style="175" hidden="1" customWidth="1"/>
    <col min="8964" max="8964" width="16.77734375" style="175" customWidth="1"/>
    <col min="8965" max="8965" width="15.44140625" style="175" customWidth="1"/>
    <col min="8966" max="8966" width="11.5546875" style="175" customWidth="1"/>
    <col min="8967" max="8967" width="11.21875" style="175" bestFit="1" customWidth="1"/>
    <col min="8968" max="9215" width="9.21875" style="175"/>
    <col min="9216" max="9216" width="8.44140625" style="175" customWidth="1"/>
    <col min="9217" max="9217" width="15.21875" style="175" customWidth="1"/>
    <col min="9218" max="9218" width="52.77734375" style="175" customWidth="1"/>
    <col min="9219" max="9219" width="0" style="175" hidden="1" customWidth="1"/>
    <col min="9220" max="9220" width="16.77734375" style="175" customWidth="1"/>
    <col min="9221" max="9221" width="15.44140625" style="175" customWidth="1"/>
    <col min="9222" max="9222" width="11.5546875" style="175" customWidth="1"/>
    <col min="9223" max="9223" width="11.21875" style="175" bestFit="1" customWidth="1"/>
    <col min="9224" max="9471" width="9.21875" style="175"/>
    <col min="9472" max="9472" width="8.44140625" style="175" customWidth="1"/>
    <col min="9473" max="9473" width="15.21875" style="175" customWidth="1"/>
    <col min="9474" max="9474" width="52.77734375" style="175" customWidth="1"/>
    <col min="9475" max="9475" width="0" style="175" hidden="1" customWidth="1"/>
    <col min="9476" max="9476" width="16.77734375" style="175" customWidth="1"/>
    <col min="9477" max="9477" width="15.44140625" style="175" customWidth="1"/>
    <col min="9478" max="9478" width="11.5546875" style="175" customWidth="1"/>
    <col min="9479" max="9479" width="11.21875" style="175" bestFit="1" customWidth="1"/>
    <col min="9480" max="9727" width="9.21875" style="175"/>
    <col min="9728" max="9728" width="8.44140625" style="175" customWidth="1"/>
    <col min="9729" max="9729" width="15.21875" style="175" customWidth="1"/>
    <col min="9730" max="9730" width="52.77734375" style="175" customWidth="1"/>
    <col min="9731" max="9731" width="0" style="175" hidden="1" customWidth="1"/>
    <col min="9732" max="9732" width="16.77734375" style="175" customWidth="1"/>
    <col min="9733" max="9733" width="15.44140625" style="175" customWidth="1"/>
    <col min="9734" max="9734" width="11.5546875" style="175" customWidth="1"/>
    <col min="9735" max="9735" width="11.21875" style="175" bestFit="1" customWidth="1"/>
    <col min="9736" max="9983" width="9.21875" style="175"/>
    <col min="9984" max="9984" width="8.44140625" style="175" customWidth="1"/>
    <col min="9985" max="9985" width="15.21875" style="175" customWidth="1"/>
    <col min="9986" max="9986" width="52.77734375" style="175" customWidth="1"/>
    <col min="9987" max="9987" width="0" style="175" hidden="1" customWidth="1"/>
    <col min="9988" max="9988" width="16.77734375" style="175" customWidth="1"/>
    <col min="9989" max="9989" width="15.44140625" style="175" customWidth="1"/>
    <col min="9990" max="9990" width="11.5546875" style="175" customWidth="1"/>
    <col min="9991" max="9991" width="11.21875" style="175" bestFit="1" customWidth="1"/>
    <col min="9992" max="10239" width="9.21875" style="175"/>
    <col min="10240" max="10240" width="8.44140625" style="175" customWidth="1"/>
    <col min="10241" max="10241" width="15.21875" style="175" customWidth="1"/>
    <col min="10242" max="10242" width="52.77734375" style="175" customWidth="1"/>
    <col min="10243" max="10243" width="0" style="175" hidden="1" customWidth="1"/>
    <col min="10244" max="10244" width="16.77734375" style="175" customWidth="1"/>
    <col min="10245" max="10245" width="15.44140625" style="175" customWidth="1"/>
    <col min="10246" max="10246" width="11.5546875" style="175" customWidth="1"/>
    <col min="10247" max="10247" width="11.21875" style="175" bestFit="1" customWidth="1"/>
    <col min="10248" max="10495" width="9.21875" style="175"/>
    <col min="10496" max="10496" width="8.44140625" style="175" customWidth="1"/>
    <col min="10497" max="10497" width="15.21875" style="175" customWidth="1"/>
    <col min="10498" max="10498" width="52.77734375" style="175" customWidth="1"/>
    <col min="10499" max="10499" width="0" style="175" hidden="1" customWidth="1"/>
    <col min="10500" max="10500" width="16.77734375" style="175" customWidth="1"/>
    <col min="10501" max="10501" width="15.44140625" style="175" customWidth="1"/>
    <col min="10502" max="10502" width="11.5546875" style="175" customWidth="1"/>
    <col min="10503" max="10503" width="11.21875" style="175" bestFit="1" customWidth="1"/>
    <col min="10504" max="10751" width="9.21875" style="175"/>
    <col min="10752" max="10752" width="8.44140625" style="175" customWidth="1"/>
    <col min="10753" max="10753" width="15.21875" style="175" customWidth="1"/>
    <col min="10754" max="10754" width="52.77734375" style="175" customWidth="1"/>
    <col min="10755" max="10755" width="0" style="175" hidden="1" customWidth="1"/>
    <col min="10756" max="10756" width="16.77734375" style="175" customWidth="1"/>
    <col min="10757" max="10757" width="15.44140625" style="175" customWidth="1"/>
    <col min="10758" max="10758" width="11.5546875" style="175" customWidth="1"/>
    <col min="10759" max="10759" width="11.21875" style="175" bestFit="1" customWidth="1"/>
    <col min="10760" max="11007" width="9.21875" style="175"/>
    <col min="11008" max="11008" width="8.44140625" style="175" customWidth="1"/>
    <col min="11009" max="11009" width="15.21875" style="175" customWidth="1"/>
    <col min="11010" max="11010" width="52.77734375" style="175" customWidth="1"/>
    <col min="11011" max="11011" width="0" style="175" hidden="1" customWidth="1"/>
    <col min="11012" max="11012" width="16.77734375" style="175" customWidth="1"/>
    <col min="11013" max="11013" width="15.44140625" style="175" customWidth="1"/>
    <col min="11014" max="11014" width="11.5546875" style="175" customWidth="1"/>
    <col min="11015" max="11015" width="11.21875" style="175" bestFit="1" customWidth="1"/>
    <col min="11016" max="11263" width="9.21875" style="175"/>
    <col min="11264" max="11264" width="8.44140625" style="175" customWidth="1"/>
    <col min="11265" max="11265" width="15.21875" style="175" customWidth="1"/>
    <col min="11266" max="11266" width="52.77734375" style="175" customWidth="1"/>
    <col min="11267" max="11267" width="0" style="175" hidden="1" customWidth="1"/>
    <col min="11268" max="11268" width="16.77734375" style="175" customWidth="1"/>
    <col min="11269" max="11269" width="15.44140625" style="175" customWidth="1"/>
    <col min="11270" max="11270" width="11.5546875" style="175" customWidth="1"/>
    <col min="11271" max="11271" width="11.21875" style="175" bestFit="1" customWidth="1"/>
    <col min="11272" max="11519" width="9.21875" style="175"/>
    <col min="11520" max="11520" width="8.44140625" style="175" customWidth="1"/>
    <col min="11521" max="11521" width="15.21875" style="175" customWidth="1"/>
    <col min="11522" max="11522" width="52.77734375" style="175" customWidth="1"/>
    <col min="11523" max="11523" width="0" style="175" hidden="1" customWidth="1"/>
    <col min="11524" max="11524" width="16.77734375" style="175" customWidth="1"/>
    <col min="11525" max="11525" width="15.44140625" style="175" customWidth="1"/>
    <col min="11526" max="11526" width="11.5546875" style="175" customWidth="1"/>
    <col min="11527" max="11527" width="11.21875" style="175" bestFit="1" customWidth="1"/>
    <col min="11528" max="11775" width="9.21875" style="175"/>
    <col min="11776" max="11776" width="8.44140625" style="175" customWidth="1"/>
    <col min="11777" max="11777" width="15.21875" style="175" customWidth="1"/>
    <col min="11778" max="11778" width="52.77734375" style="175" customWidth="1"/>
    <col min="11779" max="11779" width="0" style="175" hidden="1" customWidth="1"/>
    <col min="11780" max="11780" width="16.77734375" style="175" customWidth="1"/>
    <col min="11781" max="11781" width="15.44140625" style="175" customWidth="1"/>
    <col min="11782" max="11782" width="11.5546875" style="175" customWidth="1"/>
    <col min="11783" max="11783" width="11.21875" style="175" bestFit="1" customWidth="1"/>
    <col min="11784" max="12031" width="9.21875" style="175"/>
    <col min="12032" max="12032" width="8.44140625" style="175" customWidth="1"/>
    <col min="12033" max="12033" width="15.21875" style="175" customWidth="1"/>
    <col min="12034" max="12034" width="52.77734375" style="175" customWidth="1"/>
    <col min="12035" max="12035" width="0" style="175" hidden="1" customWidth="1"/>
    <col min="12036" max="12036" width="16.77734375" style="175" customWidth="1"/>
    <col min="12037" max="12037" width="15.44140625" style="175" customWidth="1"/>
    <col min="12038" max="12038" width="11.5546875" style="175" customWidth="1"/>
    <col min="12039" max="12039" width="11.21875" style="175" bestFit="1" customWidth="1"/>
    <col min="12040" max="12287" width="9.21875" style="175"/>
    <col min="12288" max="12288" width="8.44140625" style="175" customWidth="1"/>
    <col min="12289" max="12289" width="15.21875" style="175" customWidth="1"/>
    <col min="12290" max="12290" width="52.77734375" style="175" customWidth="1"/>
    <col min="12291" max="12291" width="0" style="175" hidden="1" customWidth="1"/>
    <col min="12292" max="12292" width="16.77734375" style="175" customWidth="1"/>
    <col min="12293" max="12293" width="15.44140625" style="175" customWidth="1"/>
    <col min="12294" max="12294" width="11.5546875" style="175" customWidth="1"/>
    <col min="12295" max="12295" width="11.21875" style="175" bestFit="1" customWidth="1"/>
    <col min="12296" max="12543" width="9.21875" style="175"/>
    <col min="12544" max="12544" width="8.44140625" style="175" customWidth="1"/>
    <col min="12545" max="12545" width="15.21875" style="175" customWidth="1"/>
    <col min="12546" max="12546" width="52.77734375" style="175" customWidth="1"/>
    <col min="12547" max="12547" width="0" style="175" hidden="1" customWidth="1"/>
    <col min="12548" max="12548" width="16.77734375" style="175" customWidth="1"/>
    <col min="12549" max="12549" width="15.44140625" style="175" customWidth="1"/>
    <col min="12550" max="12550" width="11.5546875" style="175" customWidth="1"/>
    <col min="12551" max="12551" width="11.21875" style="175" bestFit="1" customWidth="1"/>
    <col min="12552" max="12799" width="9.21875" style="175"/>
    <col min="12800" max="12800" width="8.44140625" style="175" customWidth="1"/>
    <col min="12801" max="12801" width="15.21875" style="175" customWidth="1"/>
    <col min="12802" max="12802" width="52.77734375" style="175" customWidth="1"/>
    <col min="12803" max="12803" width="0" style="175" hidden="1" customWidth="1"/>
    <col min="12804" max="12804" width="16.77734375" style="175" customWidth="1"/>
    <col min="12805" max="12805" width="15.44140625" style="175" customWidth="1"/>
    <col min="12806" max="12806" width="11.5546875" style="175" customWidth="1"/>
    <col min="12807" max="12807" width="11.21875" style="175" bestFit="1" customWidth="1"/>
    <col min="12808" max="13055" width="9.21875" style="175"/>
    <col min="13056" max="13056" width="8.44140625" style="175" customWidth="1"/>
    <col min="13057" max="13057" width="15.21875" style="175" customWidth="1"/>
    <col min="13058" max="13058" width="52.77734375" style="175" customWidth="1"/>
    <col min="13059" max="13059" width="0" style="175" hidden="1" customWidth="1"/>
    <col min="13060" max="13060" width="16.77734375" style="175" customWidth="1"/>
    <col min="13061" max="13061" width="15.44140625" style="175" customWidth="1"/>
    <col min="13062" max="13062" width="11.5546875" style="175" customWidth="1"/>
    <col min="13063" max="13063" width="11.21875" style="175" bestFit="1" customWidth="1"/>
    <col min="13064" max="13311" width="9.21875" style="175"/>
    <col min="13312" max="13312" width="8.44140625" style="175" customWidth="1"/>
    <col min="13313" max="13313" width="15.21875" style="175" customWidth="1"/>
    <col min="13314" max="13314" width="52.77734375" style="175" customWidth="1"/>
    <col min="13315" max="13315" width="0" style="175" hidden="1" customWidth="1"/>
    <col min="13316" max="13316" width="16.77734375" style="175" customWidth="1"/>
    <col min="13317" max="13317" width="15.44140625" style="175" customWidth="1"/>
    <col min="13318" max="13318" width="11.5546875" style="175" customWidth="1"/>
    <col min="13319" max="13319" width="11.21875" style="175" bestFit="1" customWidth="1"/>
    <col min="13320" max="13567" width="9.21875" style="175"/>
    <col min="13568" max="13568" width="8.44140625" style="175" customWidth="1"/>
    <col min="13569" max="13569" width="15.21875" style="175" customWidth="1"/>
    <col min="13570" max="13570" width="52.77734375" style="175" customWidth="1"/>
    <col min="13571" max="13571" width="0" style="175" hidden="1" customWidth="1"/>
    <col min="13572" max="13572" width="16.77734375" style="175" customWidth="1"/>
    <col min="13573" max="13573" width="15.44140625" style="175" customWidth="1"/>
    <col min="13574" max="13574" width="11.5546875" style="175" customWidth="1"/>
    <col min="13575" max="13575" width="11.21875" style="175" bestFit="1" customWidth="1"/>
    <col min="13576" max="13823" width="9.21875" style="175"/>
    <col min="13824" max="13824" width="8.44140625" style="175" customWidth="1"/>
    <col min="13825" max="13825" width="15.21875" style="175" customWidth="1"/>
    <col min="13826" max="13826" width="52.77734375" style="175" customWidth="1"/>
    <col min="13827" max="13827" width="0" style="175" hidden="1" customWidth="1"/>
    <col min="13828" max="13828" width="16.77734375" style="175" customWidth="1"/>
    <col min="13829" max="13829" width="15.44140625" style="175" customWidth="1"/>
    <col min="13830" max="13830" width="11.5546875" style="175" customWidth="1"/>
    <col min="13831" max="13831" width="11.21875" style="175" bestFit="1" customWidth="1"/>
    <col min="13832" max="14079" width="9.21875" style="175"/>
    <col min="14080" max="14080" width="8.44140625" style="175" customWidth="1"/>
    <col min="14081" max="14081" width="15.21875" style="175" customWidth="1"/>
    <col min="14082" max="14082" width="52.77734375" style="175" customWidth="1"/>
    <col min="14083" max="14083" width="0" style="175" hidden="1" customWidth="1"/>
    <col min="14084" max="14084" width="16.77734375" style="175" customWidth="1"/>
    <col min="14085" max="14085" width="15.44140625" style="175" customWidth="1"/>
    <col min="14086" max="14086" width="11.5546875" style="175" customWidth="1"/>
    <col min="14087" max="14087" width="11.21875" style="175" bestFit="1" customWidth="1"/>
    <col min="14088" max="14335" width="9.21875" style="175"/>
    <col min="14336" max="14336" width="8.44140625" style="175" customWidth="1"/>
    <col min="14337" max="14337" width="15.21875" style="175" customWidth="1"/>
    <col min="14338" max="14338" width="52.77734375" style="175" customWidth="1"/>
    <col min="14339" max="14339" width="0" style="175" hidden="1" customWidth="1"/>
    <col min="14340" max="14340" width="16.77734375" style="175" customWidth="1"/>
    <col min="14341" max="14341" width="15.44140625" style="175" customWidth="1"/>
    <col min="14342" max="14342" width="11.5546875" style="175" customWidth="1"/>
    <col min="14343" max="14343" width="11.21875" style="175" bestFit="1" customWidth="1"/>
    <col min="14344" max="14591" width="9.21875" style="175"/>
    <col min="14592" max="14592" width="8.44140625" style="175" customWidth="1"/>
    <col min="14593" max="14593" width="15.21875" style="175" customWidth="1"/>
    <col min="14594" max="14594" width="52.77734375" style="175" customWidth="1"/>
    <col min="14595" max="14595" width="0" style="175" hidden="1" customWidth="1"/>
    <col min="14596" max="14596" width="16.77734375" style="175" customWidth="1"/>
    <col min="14597" max="14597" width="15.44140625" style="175" customWidth="1"/>
    <col min="14598" max="14598" width="11.5546875" style="175" customWidth="1"/>
    <col min="14599" max="14599" width="11.21875" style="175" bestFit="1" customWidth="1"/>
    <col min="14600" max="14847" width="9.21875" style="175"/>
    <col min="14848" max="14848" width="8.44140625" style="175" customWidth="1"/>
    <col min="14849" max="14849" width="15.21875" style="175" customWidth="1"/>
    <col min="14850" max="14850" width="52.77734375" style="175" customWidth="1"/>
    <col min="14851" max="14851" width="0" style="175" hidden="1" customWidth="1"/>
    <col min="14852" max="14852" width="16.77734375" style="175" customWidth="1"/>
    <col min="14853" max="14853" width="15.44140625" style="175" customWidth="1"/>
    <col min="14854" max="14854" width="11.5546875" style="175" customWidth="1"/>
    <col min="14855" max="14855" width="11.21875" style="175" bestFit="1" customWidth="1"/>
    <col min="14856" max="15103" width="9.21875" style="175"/>
    <col min="15104" max="15104" width="8.44140625" style="175" customWidth="1"/>
    <col min="15105" max="15105" width="15.21875" style="175" customWidth="1"/>
    <col min="15106" max="15106" width="52.77734375" style="175" customWidth="1"/>
    <col min="15107" max="15107" width="0" style="175" hidden="1" customWidth="1"/>
    <col min="15108" max="15108" width="16.77734375" style="175" customWidth="1"/>
    <col min="15109" max="15109" width="15.44140625" style="175" customWidth="1"/>
    <col min="15110" max="15110" width="11.5546875" style="175" customWidth="1"/>
    <col min="15111" max="15111" width="11.21875" style="175" bestFit="1" customWidth="1"/>
    <col min="15112" max="15359" width="9.21875" style="175"/>
    <col min="15360" max="15360" width="8.44140625" style="175" customWidth="1"/>
    <col min="15361" max="15361" width="15.21875" style="175" customWidth="1"/>
    <col min="15362" max="15362" width="52.77734375" style="175" customWidth="1"/>
    <col min="15363" max="15363" width="0" style="175" hidden="1" customWidth="1"/>
    <col min="15364" max="15364" width="16.77734375" style="175" customWidth="1"/>
    <col min="15365" max="15365" width="15.44140625" style="175" customWidth="1"/>
    <col min="15366" max="15366" width="11.5546875" style="175" customWidth="1"/>
    <col min="15367" max="15367" width="11.21875" style="175" bestFit="1" customWidth="1"/>
    <col min="15368" max="15615" width="9.21875" style="175"/>
    <col min="15616" max="15616" width="8.44140625" style="175" customWidth="1"/>
    <col min="15617" max="15617" width="15.21875" style="175" customWidth="1"/>
    <col min="15618" max="15618" width="52.77734375" style="175" customWidth="1"/>
    <col min="15619" max="15619" width="0" style="175" hidden="1" customWidth="1"/>
    <col min="15620" max="15620" width="16.77734375" style="175" customWidth="1"/>
    <col min="15621" max="15621" width="15.44140625" style="175" customWidth="1"/>
    <col min="15622" max="15622" width="11.5546875" style="175" customWidth="1"/>
    <col min="15623" max="15623" width="11.21875" style="175" bestFit="1" customWidth="1"/>
    <col min="15624" max="15871" width="9.21875" style="175"/>
    <col min="15872" max="15872" width="8.44140625" style="175" customWidth="1"/>
    <col min="15873" max="15873" width="15.21875" style="175" customWidth="1"/>
    <col min="15874" max="15874" width="52.77734375" style="175" customWidth="1"/>
    <col min="15875" max="15875" width="0" style="175" hidden="1" customWidth="1"/>
    <col min="15876" max="15876" width="16.77734375" style="175" customWidth="1"/>
    <col min="15877" max="15877" width="15.44140625" style="175" customWidth="1"/>
    <col min="15878" max="15878" width="11.5546875" style="175" customWidth="1"/>
    <col min="15879" max="15879" width="11.21875" style="175" bestFit="1" customWidth="1"/>
    <col min="15880" max="16127" width="9.21875" style="175"/>
    <col min="16128" max="16128" width="8.44140625" style="175" customWidth="1"/>
    <col min="16129" max="16129" width="15.21875" style="175" customWidth="1"/>
    <col min="16130" max="16130" width="52.77734375" style="175" customWidth="1"/>
    <col min="16131" max="16131" width="0" style="175" hidden="1" customWidth="1"/>
    <col min="16132" max="16132" width="16.77734375" style="175" customWidth="1"/>
    <col min="16133" max="16133" width="15.44140625" style="175" customWidth="1"/>
    <col min="16134" max="16134" width="11.5546875" style="175" customWidth="1"/>
    <col min="16135" max="16135" width="11.21875" style="175" bestFit="1" customWidth="1"/>
    <col min="16136" max="16384" width="9.21875" style="175"/>
  </cols>
  <sheetData>
    <row r="1" spans="1:15" ht="48" customHeight="1" thickBot="1" x14ac:dyDescent="0.3">
      <c r="A1" s="918" t="s">
        <v>612</v>
      </c>
      <c r="B1" s="919"/>
      <c r="C1" s="919"/>
      <c r="D1" s="919"/>
      <c r="E1" s="919"/>
      <c r="F1" s="708" t="s">
        <v>611</v>
      </c>
    </row>
    <row r="2" spans="1:15" ht="44.25" customHeight="1" thickBot="1" x14ac:dyDescent="0.3">
      <c r="A2" s="920" t="s">
        <v>297</v>
      </c>
      <c r="B2" s="921"/>
      <c r="C2" s="921"/>
      <c r="D2" s="921"/>
      <c r="E2" s="921"/>
      <c r="F2" s="922"/>
    </row>
    <row r="3" spans="1:15" s="176" customFormat="1" ht="38.25" customHeight="1" x14ac:dyDescent="0.25">
      <c r="A3" s="270" t="s">
        <v>232</v>
      </c>
      <c r="B3" s="271" t="s">
        <v>158</v>
      </c>
      <c r="C3" s="272" t="s">
        <v>294</v>
      </c>
      <c r="D3" s="273" t="s">
        <v>322</v>
      </c>
      <c r="E3" s="274" t="s">
        <v>296</v>
      </c>
      <c r="F3" s="275" t="s">
        <v>159</v>
      </c>
    </row>
    <row r="4" spans="1:15" s="176" customFormat="1" ht="24" customHeight="1" x14ac:dyDescent="0.25">
      <c r="A4" s="912" t="s">
        <v>208</v>
      </c>
      <c r="B4" s="228" t="s">
        <v>92</v>
      </c>
      <c r="C4" s="229" t="s">
        <v>355</v>
      </c>
      <c r="D4" s="179">
        <v>15373000</v>
      </c>
      <c r="E4" s="179">
        <v>15373000</v>
      </c>
      <c r="F4" s="231">
        <f t="shared" ref="F4:F28" si="0">E4/D4</f>
        <v>1</v>
      </c>
    </row>
    <row r="5" spans="1:15" ht="24" customHeight="1" x14ac:dyDescent="0.25">
      <c r="A5" s="912"/>
      <c r="B5" s="177" t="s">
        <v>92</v>
      </c>
      <c r="C5" s="178" t="s">
        <v>358</v>
      </c>
      <c r="D5" s="179">
        <v>672000</v>
      </c>
      <c r="E5" s="179">
        <v>182426</v>
      </c>
      <c r="F5" s="231">
        <f t="shared" si="0"/>
        <v>0.27146726190476189</v>
      </c>
      <c r="G5" s="926"/>
      <c r="H5" s="927"/>
      <c r="I5" s="927"/>
      <c r="J5" s="927"/>
      <c r="K5" s="927"/>
      <c r="L5" s="927"/>
      <c r="M5" s="927"/>
      <c r="N5" s="927"/>
      <c r="O5" s="927"/>
    </row>
    <row r="6" spans="1:15" ht="24" customHeight="1" x14ac:dyDescent="0.25">
      <c r="A6" s="912"/>
      <c r="B6" s="177" t="s">
        <v>90</v>
      </c>
      <c r="C6" s="178" t="s">
        <v>576</v>
      </c>
      <c r="D6" s="179">
        <v>772400</v>
      </c>
      <c r="E6" s="179">
        <v>772414</v>
      </c>
      <c r="F6" s="180">
        <f t="shared" si="0"/>
        <v>1.0000181253236664</v>
      </c>
    </row>
    <row r="7" spans="1:15" ht="31.2" customHeight="1" x14ac:dyDescent="0.25">
      <c r="A7" s="912"/>
      <c r="B7" s="232" t="s">
        <v>577</v>
      </c>
      <c r="C7" s="234" t="s">
        <v>578</v>
      </c>
      <c r="D7" s="179">
        <v>827900</v>
      </c>
      <c r="E7" s="179">
        <v>684430.8</v>
      </c>
      <c r="F7" s="180">
        <f t="shared" si="0"/>
        <v>0.82670709022828848</v>
      </c>
    </row>
    <row r="8" spans="1:15" ht="31.95" customHeight="1" x14ac:dyDescent="0.25">
      <c r="A8" s="912"/>
      <c r="B8" s="232" t="s">
        <v>90</v>
      </c>
      <c r="C8" s="234" t="s">
        <v>579</v>
      </c>
      <c r="D8" s="179">
        <v>1656800</v>
      </c>
      <c r="E8" s="179">
        <v>1656853</v>
      </c>
      <c r="F8" s="180">
        <f t="shared" si="0"/>
        <v>1.0000319893771126</v>
      </c>
    </row>
    <row r="9" spans="1:15" ht="24" customHeight="1" x14ac:dyDescent="0.25">
      <c r="A9" s="912"/>
      <c r="B9" s="177" t="s">
        <v>366</v>
      </c>
      <c r="C9" s="178" t="s">
        <v>367</v>
      </c>
      <c r="D9" s="179">
        <v>5753000</v>
      </c>
      <c r="E9" s="179">
        <v>5753000</v>
      </c>
      <c r="F9" s="180">
        <f t="shared" si="0"/>
        <v>1</v>
      </c>
    </row>
    <row r="10" spans="1:15" ht="24" customHeight="1" x14ac:dyDescent="0.25">
      <c r="A10" s="912"/>
      <c r="B10" s="177" t="s">
        <v>366</v>
      </c>
      <c r="C10" s="178" t="s">
        <v>367</v>
      </c>
      <c r="D10" s="179">
        <v>6771200</v>
      </c>
      <c r="E10" s="179">
        <v>5846927.0300000003</v>
      </c>
      <c r="F10" s="180">
        <f t="shared" si="0"/>
        <v>0.86349938415642724</v>
      </c>
    </row>
    <row r="11" spans="1:15" ht="31.95" customHeight="1" x14ac:dyDescent="0.25">
      <c r="A11" s="912"/>
      <c r="B11" s="177" t="s">
        <v>580</v>
      </c>
      <c r="C11" s="178" t="s">
        <v>368</v>
      </c>
      <c r="D11" s="179">
        <v>2808700</v>
      </c>
      <c r="E11" s="179">
        <v>2806358</v>
      </c>
      <c r="F11" s="180">
        <f t="shared" si="0"/>
        <v>0.99916616228148258</v>
      </c>
    </row>
    <row r="12" spans="1:15" ht="24" customHeight="1" x14ac:dyDescent="0.25">
      <c r="A12" s="912"/>
      <c r="B12" s="177" t="s">
        <v>43</v>
      </c>
      <c r="C12" s="178" t="s">
        <v>581</v>
      </c>
      <c r="D12" s="179">
        <v>173900</v>
      </c>
      <c r="E12" s="179">
        <v>173940</v>
      </c>
      <c r="F12" s="180">
        <f t="shared" si="0"/>
        <v>1.0002300172512939</v>
      </c>
    </row>
    <row r="13" spans="1:15" ht="31.2" customHeight="1" x14ac:dyDescent="0.25">
      <c r="A13" s="912"/>
      <c r="B13" s="228" t="s">
        <v>582</v>
      </c>
      <c r="C13" s="229" t="s">
        <v>369</v>
      </c>
      <c r="D13" s="179">
        <v>1057300</v>
      </c>
      <c r="E13" s="179">
        <v>767520</v>
      </c>
      <c r="F13" s="180">
        <f t="shared" si="0"/>
        <v>0.72592452473280999</v>
      </c>
    </row>
    <row r="14" spans="1:15" ht="24" customHeight="1" x14ac:dyDescent="0.25">
      <c r="A14" s="912"/>
      <c r="B14" s="177" t="s">
        <v>92</v>
      </c>
      <c r="C14" s="178" t="s">
        <v>373</v>
      </c>
      <c r="D14" s="179">
        <v>4821400</v>
      </c>
      <c r="E14" s="179">
        <v>4821373</v>
      </c>
      <c r="F14" s="180">
        <f t="shared" si="0"/>
        <v>0.99999439996681461</v>
      </c>
    </row>
    <row r="15" spans="1:15" ht="24.75" customHeight="1" x14ac:dyDescent="0.25">
      <c r="A15" s="912"/>
      <c r="B15" s="177" t="s">
        <v>90</v>
      </c>
      <c r="C15" s="178" t="s">
        <v>583</v>
      </c>
      <c r="D15" s="179">
        <v>359800</v>
      </c>
      <c r="E15" s="179">
        <v>359792</v>
      </c>
      <c r="F15" s="180">
        <f t="shared" si="0"/>
        <v>0.9999777654252362</v>
      </c>
    </row>
    <row r="16" spans="1:15" ht="31.2" customHeight="1" x14ac:dyDescent="0.25">
      <c r="A16" s="912"/>
      <c r="B16" s="177" t="s">
        <v>90</v>
      </c>
      <c r="C16" s="178" t="s">
        <v>584</v>
      </c>
      <c r="D16" s="179">
        <v>996900</v>
      </c>
      <c r="E16" s="179">
        <v>996897</v>
      </c>
      <c r="F16" s="180">
        <f t="shared" si="0"/>
        <v>0.99999699067108039</v>
      </c>
    </row>
    <row r="17" spans="1:6" ht="24.75" customHeight="1" x14ac:dyDescent="0.25">
      <c r="A17" s="912"/>
      <c r="B17" s="233" t="s">
        <v>90</v>
      </c>
      <c r="C17" s="178" t="s">
        <v>374</v>
      </c>
      <c r="D17" s="179">
        <v>1500000</v>
      </c>
      <c r="E17" s="179">
        <v>1500000</v>
      </c>
      <c r="F17" s="180">
        <f t="shared" si="0"/>
        <v>1</v>
      </c>
    </row>
    <row r="18" spans="1:6" ht="24.75" customHeight="1" x14ac:dyDescent="0.25">
      <c r="A18" s="912"/>
      <c r="B18" s="233" t="s">
        <v>90</v>
      </c>
      <c r="C18" s="178" t="s">
        <v>374</v>
      </c>
      <c r="D18" s="179">
        <v>1000000</v>
      </c>
      <c r="E18" s="179">
        <v>1000000</v>
      </c>
      <c r="F18" s="180">
        <f t="shared" si="0"/>
        <v>1</v>
      </c>
    </row>
    <row r="19" spans="1:6" ht="24.75" customHeight="1" x14ac:dyDescent="0.25">
      <c r="A19" s="912"/>
      <c r="B19" s="241" t="s">
        <v>370</v>
      </c>
      <c r="C19" s="178" t="s">
        <v>585</v>
      </c>
      <c r="D19" s="181">
        <v>1694600</v>
      </c>
      <c r="E19" s="181">
        <v>1694600</v>
      </c>
      <c r="F19" s="650">
        <f t="shared" si="0"/>
        <v>1</v>
      </c>
    </row>
    <row r="20" spans="1:6" ht="31.95" customHeight="1" x14ac:dyDescent="0.25">
      <c r="A20" s="912"/>
      <c r="B20" s="177" t="s">
        <v>586</v>
      </c>
      <c r="C20" s="178" t="s">
        <v>587</v>
      </c>
      <c r="D20" s="181">
        <v>2531000</v>
      </c>
      <c r="E20" s="181">
        <v>2495603.52</v>
      </c>
      <c r="F20" s="650">
        <f t="shared" si="0"/>
        <v>0.98601482418016595</v>
      </c>
    </row>
    <row r="21" spans="1:6" ht="24" customHeight="1" x14ac:dyDescent="0.25">
      <c r="A21" s="912"/>
      <c r="B21" s="177" t="s">
        <v>90</v>
      </c>
      <c r="C21" s="651" t="s">
        <v>588</v>
      </c>
      <c r="D21" s="181">
        <v>538800</v>
      </c>
      <c r="E21" s="181">
        <v>538846</v>
      </c>
      <c r="F21" s="650">
        <f t="shared" si="0"/>
        <v>1.0000853749072012</v>
      </c>
    </row>
    <row r="22" spans="1:6" ht="24" customHeight="1" x14ac:dyDescent="0.25">
      <c r="A22" s="912"/>
      <c r="B22" s="177" t="s">
        <v>90</v>
      </c>
      <c r="C22" s="651" t="s">
        <v>589</v>
      </c>
      <c r="D22" s="181">
        <v>313400</v>
      </c>
      <c r="E22" s="181">
        <v>313411</v>
      </c>
      <c r="F22" s="650">
        <f t="shared" si="0"/>
        <v>1.0000350989151245</v>
      </c>
    </row>
    <row r="23" spans="1:6" ht="24" customHeight="1" x14ac:dyDescent="0.25">
      <c r="A23" s="912"/>
      <c r="B23" s="177" t="s">
        <v>90</v>
      </c>
      <c r="C23" s="651" t="s">
        <v>590</v>
      </c>
      <c r="D23" s="181">
        <v>617200</v>
      </c>
      <c r="E23" s="181">
        <v>617228</v>
      </c>
      <c r="F23" s="650">
        <f t="shared" si="0"/>
        <v>1.000045366169799</v>
      </c>
    </row>
    <row r="24" spans="1:6" ht="24" customHeight="1" x14ac:dyDescent="0.25">
      <c r="A24" s="912"/>
      <c r="B24" s="177" t="s">
        <v>93</v>
      </c>
      <c r="C24" s="178" t="s">
        <v>360</v>
      </c>
      <c r="D24" s="181">
        <v>170300</v>
      </c>
      <c r="E24" s="181">
        <v>80900</v>
      </c>
      <c r="F24" s="650">
        <f t="shared" si="0"/>
        <v>0.47504403992953609</v>
      </c>
    </row>
    <row r="25" spans="1:6" ht="24" customHeight="1" x14ac:dyDescent="0.25">
      <c r="A25" s="912"/>
      <c r="B25" s="177" t="s">
        <v>43</v>
      </c>
      <c r="C25" s="178" t="s">
        <v>578</v>
      </c>
      <c r="D25" s="181">
        <v>278200</v>
      </c>
      <c r="E25" s="181">
        <v>0</v>
      </c>
      <c r="F25" s="650">
        <f t="shared" si="0"/>
        <v>0</v>
      </c>
    </row>
    <row r="26" spans="1:6" ht="31.95" customHeight="1" x14ac:dyDescent="0.25">
      <c r="A26" s="912"/>
      <c r="B26" s="177" t="s">
        <v>90</v>
      </c>
      <c r="C26" s="178" t="s">
        <v>591</v>
      </c>
      <c r="D26" s="181">
        <v>181500</v>
      </c>
      <c r="E26" s="181">
        <v>181500</v>
      </c>
      <c r="F26" s="650">
        <f t="shared" si="0"/>
        <v>1</v>
      </c>
    </row>
    <row r="27" spans="1:6" ht="31.95" customHeight="1" x14ac:dyDescent="0.25">
      <c r="A27" s="912"/>
      <c r="B27" s="177" t="s">
        <v>98</v>
      </c>
      <c r="C27" s="238" t="s">
        <v>592</v>
      </c>
      <c r="D27" s="182">
        <v>766400</v>
      </c>
      <c r="E27" s="237">
        <v>0</v>
      </c>
      <c r="F27" s="650">
        <f t="shared" si="0"/>
        <v>0</v>
      </c>
    </row>
    <row r="28" spans="1:6" ht="38.25" customHeight="1" thickBot="1" x14ac:dyDescent="0.3">
      <c r="A28" s="913"/>
      <c r="B28" s="276"/>
      <c r="C28" s="277" t="s">
        <v>160</v>
      </c>
      <c r="D28" s="278">
        <f>SUM(D4:D27)</f>
        <v>51635700</v>
      </c>
      <c r="E28" s="278">
        <f>SUM(E4:E27)</f>
        <v>48617019.350000001</v>
      </c>
      <c r="F28" s="279">
        <f t="shared" si="0"/>
        <v>0.94153888395044516</v>
      </c>
    </row>
    <row r="29" spans="1:6" ht="44.25" customHeight="1" thickBot="1" x14ac:dyDescent="0.3">
      <c r="A29" s="923" t="s">
        <v>298</v>
      </c>
      <c r="B29" s="924"/>
      <c r="C29" s="924"/>
      <c r="D29" s="924"/>
      <c r="E29" s="924"/>
      <c r="F29" s="925"/>
    </row>
    <row r="30" spans="1:6" ht="38.25" customHeight="1" x14ac:dyDescent="0.25">
      <c r="A30" s="270" t="s">
        <v>232</v>
      </c>
      <c r="B30" s="322" t="s">
        <v>158</v>
      </c>
      <c r="C30" s="272" t="s">
        <v>294</v>
      </c>
      <c r="D30" s="273" t="s">
        <v>322</v>
      </c>
      <c r="E30" s="323" t="s">
        <v>296</v>
      </c>
      <c r="F30" s="324" t="s">
        <v>159</v>
      </c>
    </row>
    <row r="31" spans="1:6" ht="33.6" customHeight="1" x14ac:dyDescent="0.25">
      <c r="A31" s="912" t="s">
        <v>593</v>
      </c>
      <c r="B31" s="232" t="s">
        <v>594</v>
      </c>
      <c r="C31" s="239" t="s">
        <v>361</v>
      </c>
      <c r="D31" s="181">
        <v>4485600</v>
      </c>
      <c r="E31" s="181">
        <v>642052.93000000005</v>
      </c>
      <c r="F31" s="180">
        <f t="shared" ref="F31:F39" si="1">E31/D31</f>
        <v>0.14313646557874088</v>
      </c>
    </row>
    <row r="32" spans="1:6" ht="24" customHeight="1" x14ac:dyDescent="0.25">
      <c r="A32" s="912"/>
      <c r="B32" s="232" t="s">
        <v>90</v>
      </c>
      <c r="C32" s="239" t="s">
        <v>595</v>
      </c>
      <c r="D32" s="179">
        <v>120800</v>
      </c>
      <c r="E32" s="179">
        <v>120794</v>
      </c>
      <c r="F32" s="180">
        <f t="shared" si="1"/>
        <v>0.99995033112582776</v>
      </c>
    </row>
    <row r="33" spans="1:8" ht="24" customHeight="1" x14ac:dyDescent="0.25">
      <c r="A33" s="912"/>
      <c r="B33" s="232" t="s">
        <v>90</v>
      </c>
      <c r="C33" s="239" t="s">
        <v>596</v>
      </c>
      <c r="D33" s="179">
        <v>70400</v>
      </c>
      <c r="E33" s="181">
        <v>70400</v>
      </c>
      <c r="F33" s="180">
        <f t="shared" si="1"/>
        <v>1</v>
      </c>
      <c r="G33" s="652"/>
    </row>
    <row r="34" spans="1:8" ht="37.049999999999997" customHeight="1" x14ac:dyDescent="0.25">
      <c r="A34" s="912"/>
      <c r="B34" s="177" t="s">
        <v>90</v>
      </c>
      <c r="C34" s="653" t="s">
        <v>597</v>
      </c>
      <c r="D34" s="235">
        <v>4109000</v>
      </c>
      <c r="E34" s="655">
        <v>2378113.5</v>
      </c>
      <c r="F34" s="180">
        <f t="shared" si="1"/>
        <v>0.57875724020442931</v>
      </c>
    </row>
    <row r="35" spans="1:8" ht="38.25" customHeight="1" thickBot="1" x14ac:dyDescent="0.3">
      <c r="A35" s="913"/>
      <c r="B35" s="280"/>
      <c r="C35" s="281" t="s">
        <v>160</v>
      </c>
      <c r="D35" s="282">
        <f>SUM(D31:D34)</f>
        <v>8785800</v>
      </c>
      <c r="E35" s="282">
        <f>SUM(E31:E34)</f>
        <v>3211360.43</v>
      </c>
      <c r="F35" s="279">
        <f t="shared" si="1"/>
        <v>0.36551713332878055</v>
      </c>
      <c r="H35" s="176"/>
    </row>
    <row r="36" spans="1:8" ht="24.6" customHeight="1" x14ac:dyDescent="0.25">
      <c r="A36" s="928" t="s">
        <v>598</v>
      </c>
      <c r="B36" s="236" t="s">
        <v>599</v>
      </c>
      <c r="C36" s="674" t="s">
        <v>359</v>
      </c>
      <c r="D36" s="181">
        <v>1829500</v>
      </c>
      <c r="E36" s="655">
        <v>1829500</v>
      </c>
      <c r="F36" s="180">
        <f t="shared" si="1"/>
        <v>1</v>
      </c>
    </row>
    <row r="37" spans="1:8" ht="32.549999999999997" customHeight="1" x14ac:dyDescent="0.25">
      <c r="A37" s="912"/>
      <c r="B37" s="232" t="s">
        <v>600</v>
      </c>
      <c r="C37" s="239" t="s">
        <v>361</v>
      </c>
      <c r="D37" s="181">
        <v>20046000</v>
      </c>
      <c r="E37" s="181">
        <v>16765683.109999999</v>
      </c>
      <c r="F37" s="180">
        <f t="shared" si="1"/>
        <v>0.83636052628953406</v>
      </c>
    </row>
    <row r="38" spans="1:8" ht="37.049999999999997" customHeight="1" x14ac:dyDescent="0.25">
      <c r="A38" s="912"/>
      <c r="B38" s="177" t="s">
        <v>90</v>
      </c>
      <c r="C38" s="653" t="s">
        <v>597</v>
      </c>
      <c r="D38" s="655">
        <v>675000</v>
      </c>
      <c r="E38" s="655">
        <v>675000</v>
      </c>
      <c r="F38" s="180">
        <f t="shared" si="1"/>
        <v>1</v>
      </c>
    </row>
    <row r="39" spans="1:8" ht="38.549999999999997" customHeight="1" thickBot="1" x14ac:dyDescent="0.3">
      <c r="A39" s="913"/>
      <c r="B39" s="280"/>
      <c r="C39" s="281" t="s">
        <v>160</v>
      </c>
      <c r="D39" s="282">
        <f>SUM(D36:D38)</f>
        <v>22550500</v>
      </c>
      <c r="E39" s="282">
        <f>SUM(E36:E38)</f>
        <v>19270183.109999999</v>
      </c>
      <c r="F39" s="279">
        <f t="shared" si="1"/>
        <v>0.85453462717012929</v>
      </c>
    </row>
    <row r="40" spans="1:8" ht="43.2" customHeight="1" thickBot="1" x14ac:dyDescent="0.3">
      <c r="A40" s="923" t="s">
        <v>299</v>
      </c>
      <c r="B40" s="924"/>
      <c r="C40" s="924"/>
      <c r="D40" s="924"/>
      <c r="E40" s="924"/>
      <c r="F40" s="925"/>
    </row>
    <row r="41" spans="1:8" ht="38.25" customHeight="1" x14ac:dyDescent="0.25">
      <c r="A41" s="270" t="s">
        <v>232</v>
      </c>
      <c r="B41" s="322" t="s">
        <v>158</v>
      </c>
      <c r="C41" s="272" t="s">
        <v>294</v>
      </c>
      <c r="D41" s="273" t="s">
        <v>322</v>
      </c>
      <c r="E41" s="323" t="s">
        <v>296</v>
      </c>
      <c r="F41" s="324" t="s">
        <v>159</v>
      </c>
    </row>
    <row r="42" spans="1:8" ht="24.75" customHeight="1" x14ac:dyDescent="0.25">
      <c r="A42" s="912" t="s">
        <v>601</v>
      </c>
      <c r="B42" s="240" t="s">
        <v>92</v>
      </c>
      <c r="C42" s="656" t="s">
        <v>356</v>
      </c>
      <c r="D42" s="657">
        <v>5500000</v>
      </c>
      <c r="E42" s="237">
        <v>5500000</v>
      </c>
      <c r="F42" s="180">
        <f t="shared" ref="F42:F60" si="2">E42/D42</f>
        <v>1</v>
      </c>
    </row>
    <row r="43" spans="1:8" ht="24.6" customHeight="1" x14ac:dyDescent="0.25">
      <c r="A43" s="912"/>
      <c r="B43" s="240" t="s">
        <v>104</v>
      </c>
      <c r="C43" s="656" t="s">
        <v>357</v>
      </c>
      <c r="D43" s="657">
        <v>61100</v>
      </c>
      <c r="E43" s="237">
        <v>61100</v>
      </c>
      <c r="F43" s="180">
        <v>1</v>
      </c>
    </row>
    <row r="44" spans="1:8" ht="24.75" customHeight="1" x14ac:dyDescent="0.25">
      <c r="A44" s="912"/>
      <c r="B44" s="240" t="s">
        <v>43</v>
      </c>
      <c r="C44" s="656" t="s">
        <v>362</v>
      </c>
      <c r="D44" s="657">
        <v>350000</v>
      </c>
      <c r="E44" s="237">
        <v>168560</v>
      </c>
      <c r="F44" s="180">
        <f t="shared" si="2"/>
        <v>0.48159999999999997</v>
      </c>
    </row>
    <row r="45" spans="1:8" ht="24.75" customHeight="1" x14ac:dyDescent="0.25">
      <c r="A45" s="912"/>
      <c r="B45" s="241" t="s">
        <v>92</v>
      </c>
      <c r="C45" s="658" t="s">
        <v>363</v>
      </c>
      <c r="D45" s="657">
        <v>100000</v>
      </c>
      <c r="E45" s="657">
        <v>99981</v>
      </c>
      <c r="F45" s="180">
        <f t="shared" si="2"/>
        <v>0.99980999999999998</v>
      </c>
    </row>
    <row r="46" spans="1:8" ht="24.75" customHeight="1" x14ac:dyDescent="0.25">
      <c r="A46" s="912"/>
      <c r="B46" s="240" t="s">
        <v>90</v>
      </c>
      <c r="C46" s="178" t="s">
        <v>364</v>
      </c>
      <c r="D46" s="657">
        <v>60000</v>
      </c>
      <c r="E46" s="657">
        <v>60000</v>
      </c>
      <c r="F46" s="180">
        <v>1</v>
      </c>
    </row>
    <row r="47" spans="1:8" ht="24.75" customHeight="1" x14ac:dyDescent="0.25">
      <c r="A47" s="912"/>
      <c r="B47" s="240" t="s">
        <v>90</v>
      </c>
      <c r="C47" s="178" t="s">
        <v>365</v>
      </c>
      <c r="D47" s="657">
        <v>394100</v>
      </c>
      <c r="E47" s="657">
        <v>394100</v>
      </c>
      <c r="F47" s="180">
        <v>1</v>
      </c>
    </row>
    <row r="48" spans="1:8" ht="24.45" customHeight="1" x14ac:dyDescent="0.25">
      <c r="A48" s="912"/>
      <c r="B48" s="241" t="s">
        <v>98</v>
      </c>
      <c r="C48" s="178" t="s">
        <v>371</v>
      </c>
      <c r="D48" s="182">
        <v>17903500</v>
      </c>
      <c r="E48" s="237">
        <v>0</v>
      </c>
      <c r="F48" s="180">
        <f t="shared" si="2"/>
        <v>0</v>
      </c>
    </row>
    <row r="49" spans="1:15" ht="35.549999999999997" customHeight="1" x14ac:dyDescent="0.25">
      <c r="A49" s="912"/>
      <c r="B49" s="241" t="s">
        <v>98</v>
      </c>
      <c r="C49" s="178" t="s">
        <v>602</v>
      </c>
      <c r="D49" s="182">
        <v>11200</v>
      </c>
      <c r="E49" s="237">
        <v>0</v>
      </c>
      <c r="F49" s="180">
        <f t="shared" si="2"/>
        <v>0</v>
      </c>
    </row>
    <row r="50" spans="1:15" ht="31.2" customHeight="1" x14ac:dyDescent="0.25">
      <c r="A50" s="912"/>
      <c r="B50" s="242" t="s">
        <v>603</v>
      </c>
      <c r="C50" s="178" t="s">
        <v>372</v>
      </c>
      <c r="D50" s="182">
        <v>17379000</v>
      </c>
      <c r="E50" s="237">
        <v>0</v>
      </c>
      <c r="F50" s="180">
        <f t="shared" si="2"/>
        <v>0</v>
      </c>
      <c r="G50" s="929"/>
      <c r="H50" s="930"/>
      <c r="I50" s="930"/>
      <c r="J50" s="183"/>
    </row>
    <row r="51" spans="1:15" ht="24.75" customHeight="1" x14ac:dyDescent="0.25">
      <c r="A51" s="912"/>
      <c r="B51" s="240" t="s">
        <v>90</v>
      </c>
      <c r="C51" s="178" t="s">
        <v>375</v>
      </c>
      <c r="D51" s="181">
        <v>14567200</v>
      </c>
      <c r="E51" s="237">
        <v>14567200</v>
      </c>
      <c r="F51" s="180">
        <f t="shared" si="2"/>
        <v>1</v>
      </c>
    </row>
    <row r="52" spans="1:15" ht="24.75" customHeight="1" x14ac:dyDescent="0.25">
      <c r="A52" s="912"/>
      <c r="B52" s="240" t="s">
        <v>316</v>
      </c>
      <c r="C52" s="658" t="s">
        <v>604</v>
      </c>
      <c r="D52" s="655">
        <v>479600</v>
      </c>
      <c r="E52" s="659">
        <v>0</v>
      </c>
      <c r="F52" s="650">
        <f t="shared" si="2"/>
        <v>0</v>
      </c>
    </row>
    <row r="53" spans="1:15" ht="24.75" customHeight="1" x14ac:dyDescent="0.25">
      <c r="A53" s="912"/>
      <c r="B53" s="240" t="s">
        <v>92</v>
      </c>
      <c r="C53" s="658" t="s">
        <v>605</v>
      </c>
      <c r="D53" s="655">
        <v>153000</v>
      </c>
      <c r="E53" s="659">
        <v>153000</v>
      </c>
      <c r="F53" s="650">
        <f t="shared" si="2"/>
        <v>1</v>
      </c>
    </row>
    <row r="54" spans="1:15" ht="32.25" customHeight="1" x14ac:dyDescent="0.25">
      <c r="A54" s="912"/>
      <c r="B54" s="177" t="s">
        <v>98</v>
      </c>
      <c r="C54" s="660" t="s">
        <v>592</v>
      </c>
      <c r="D54" s="182">
        <v>137900</v>
      </c>
      <c r="E54" s="237">
        <v>137796.85999999999</v>
      </c>
      <c r="F54" s="180">
        <f t="shared" si="2"/>
        <v>0.99925206671501077</v>
      </c>
    </row>
    <row r="55" spans="1:15" ht="38.549999999999997" customHeight="1" thickBot="1" x14ac:dyDescent="0.3">
      <c r="A55" s="913"/>
      <c r="B55" s="910" t="s">
        <v>161</v>
      </c>
      <c r="C55" s="911"/>
      <c r="D55" s="282">
        <f>SUM(D42:D54)</f>
        <v>57096600</v>
      </c>
      <c r="E55" s="282">
        <f>SUM(E42:E54)</f>
        <v>21141737.859999999</v>
      </c>
      <c r="F55" s="279">
        <f>E55/D55</f>
        <v>0.37028015433493411</v>
      </c>
    </row>
    <row r="56" spans="1:15" ht="24.6" customHeight="1" x14ac:dyDescent="0.25">
      <c r="A56" s="912" t="s">
        <v>209</v>
      </c>
      <c r="B56" s="230" t="s">
        <v>319</v>
      </c>
      <c r="C56" s="234" t="s">
        <v>606</v>
      </c>
      <c r="D56" s="179">
        <v>17000000</v>
      </c>
      <c r="E56" s="179">
        <v>4494560.8099999996</v>
      </c>
      <c r="F56" s="231">
        <f t="shared" si="2"/>
        <v>0.26438592999999999</v>
      </c>
    </row>
    <row r="57" spans="1:15" ht="24.6" customHeight="1" x14ac:dyDescent="0.25">
      <c r="A57" s="912"/>
      <c r="B57" s="230" t="s">
        <v>306</v>
      </c>
      <c r="C57" s="234" t="s">
        <v>607</v>
      </c>
      <c r="D57" s="179">
        <v>8000000</v>
      </c>
      <c r="E57" s="179">
        <v>1869450</v>
      </c>
      <c r="F57" s="231">
        <f t="shared" si="2"/>
        <v>0.23368125000000001</v>
      </c>
    </row>
    <row r="58" spans="1:15" ht="31.2" customHeight="1" x14ac:dyDescent="0.25">
      <c r="A58" s="912"/>
      <c r="B58" s="177" t="s">
        <v>98</v>
      </c>
      <c r="C58" s="661" t="s">
        <v>608</v>
      </c>
      <c r="D58" s="657">
        <v>145400</v>
      </c>
      <c r="E58" s="659">
        <v>0</v>
      </c>
      <c r="F58" s="650">
        <f t="shared" si="2"/>
        <v>0</v>
      </c>
    </row>
    <row r="59" spans="1:15" ht="37.200000000000003" customHeight="1" thickBot="1" x14ac:dyDescent="0.3">
      <c r="A59" s="913"/>
      <c r="B59" s="910" t="s">
        <v>161</v>
      </c>
      <c r="C59" s="911"/>
      <c r="D59" s="282">
        <f>SUM(D56:D58)</f>
        <v>25145400</v>
      </c>
      <c r="E59" s="282">
        <f>SUM(E56:E58)</f>
        <v>6364010.8099999996</v>
      </c>
      <c r="F59" s="279">
        <f t="shared" si="2"/>
        <v>0.25308846985929828</v>
      </c>
    </row>
    <row r="60" spans="1:15" ht="44.25" customHeight="1" thickBot="1" x14ac:dyDescent="0.3">
      <c r="A60" s="283"/>
      <c r="B60" s="914" t="s">
        <v>295</v>
      </c>
      <c r="C60" s="915"/>
      <c r="D60" s="284">
        <f>D59+D28+D39+D35+D55</f>
        <v>165214000</v>
      </c>
      <c r="E60" s="284">
        <f>E59+E28+E39+E35+E55</f>
        <v>98604311.560000017</v>
      </c>
      <c r="F60" s="285">
        <f t="shared" si="2"/>
        <v>0.5968278206447396</v>
      </c>
      <c r="G60" s="916"/>
      <c r="H60" s="917"/>
      <c r="I60" s="917"/>
      <c r="J60" s="917"/>
      <c r="K60" s="917"/>
      <c r="L60" s="917"/>
      <c r="M60" s="917"/>
      <c r="N60" s="917"/>
      <c r="O60" s="917"/>
    </row>
    <row r="61" spans="1:15" ht="23.55" customHeight="1" x14ac:dyDescent="0.25">
      <c r="A61" s="904"/>
      <c r="B61" s="905"/>
      <c r="C61" s="905"/>
      <c r="D61" s="905"/>
      <c r="E61" s="905"/>
      <c r="F61" s="905"/>
    </row>
    <row r="62" spans="1:15" ht="35.25" customHeight="1" x14ac:dyDescent="0.25">
      <c r="A62" s="906"/>
      <c r="B62" s="906"/>
      <c r="C62" s="906"/>
      <c r="D62" s="906"/>
      <c r="E62" s="906"/>
      <c r="F62" s="906"/>
    </row>
    <row r="63" spans="1:15" ht="35.25" customHeight="1" x14ac:dyDescent="0.25">
      <c r="A63" s="662"/>
      <c r="B63" s="663"/>
      <c r="C63" s="663"/>
      <c r="D63" s="664"/>
      <c r="E63" s="662"/>
      <c r="F63" s="662"/>
    </row>
    <row r="64" spans="1:15" ht="41.55" customHeight="1" x14ac:dyDescent="0.25">
      <c r="A64" s="907"/>
      <c r="B64" s="654"/>
      <c r="C64" s="665"/>
      <c r="D64" s="666"/>
      <c r="E64" s="667"/>
      <c r="F64" s="668"/>
    </row>
    <row r="65" spans="1:8" ht="41.55" customHeight="1" x14ac:dyDescent="0.25">
      <c r="A65" s="908"/>
      <c r="B65" s="654"/>
      <c r="C65" s="665"/>
      <c r="D65" s="666"/>
      <c r="E65" s="667"/>
      <c r="F65" s="668"/>
      <c r="H65" s="176"/>
    </row>
    <row r="66" spans="1:8" ht="45.6" customHeight="1" x14ac:dyDescent="0.25">
      <c r="A66" s="908"/>
      <c r="B66" s="909"/>
      <c r="C66" s="909"/>
      <c r="D66" s="669"/>
      <c r="E66" s="669"/>
      <c r="F66" s="670"/>
      <c r="H66" s="176"/>
    </row>
  </sheetData>
  <mergeCells count="19">
    <mergeCell ref="G60:O60"/>
    <mergeCell ref="A1:E1"/>
    <mergeCell ref="A2:F2"/>
    <mergeCell ref="A40:F40"/>
    <mergeCell ref="A42:A55"/>
    <mergeCell ref="A4:A28"/>
    <mergeCell ref="G5:O5"/>
    <mergeCell ref="A29:F29"/>
    <mergeCell ref="A31:A35"/>
    <mergeCell ref="A36:A39"/>
    <mergeCell ref="G50:I50"/>
    <mergeCell ref="A61:F61"/>
    <mergeCell ref="A62:F62"/>
    <mergeCell ref="A64:A66"/>
    <mergeCell ref="B66:C66"/>
    <mergeCell ref="B55:C55"/>
    <mergeCell ref="A56:A59"/>
    <mergeCell ref="B59:C59"/>
    <mergeCell ref="B60:C60"/>
  </mergeCells>
  <printOptions horizontalCentered="1"/>
  <pageMargins left="0.15748031496062992" right="0.15748031496062992" top="0.59055118110236227" bottom="0.47244094488188981" header="0" footer="0.19685039370078741"/>
  <pageSetup paperSize="9" scale="75" orientation="portrait" r:id="rId1"/>
  <headerFooter alignWithMargins="0">
    <oddFooter>&amp;L&amp;"Arial,Obyčejné"&amp;9Přehled o hospodaření za rok 2021</oddFooter>
  </headerFooter>
  <rowBreaks count="1" manualBreakCount="1">
    <brk id="28" max="6" man="1"/>
  </rowBreaks>
  <ignoredErrors>
    <ignoredError sqref="B23:B27 B32:B34 B36 B38 B42:B49 B51:B54 B56:B58 B4:B6 B8 B12 B14:B18 B21:B2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Z240"/>
  <sheetViews>
    <sheetView view="pageBreakPreview" zoomScale="80" zoomScaleNormal="98" zoomScaleSheetLayoutView="80" zoomScalePageLayoutView="70" workbookViewId="0">
      <pane ySplit="4" topLeftCell="A11" activePane="bottomLeft" state="frozen"/>
      <selection activeCell="G15" sqref="G15"/>
      <selection pane="bottomLeft" activeCell="D3" sqref="D3:F3"/>
    </sheetView>
  </sheetViews>
  <sheetFormatPr defaultColWidth="9.21875" defaultRowHeight="13.2" x14ac:dyDescent="0.25"/>
  <cols>
    <col min="1" max="1" width="15.21875" style="2" customWidth="1"/>
    <col min="2" max="2" width="8.5546875" style="2" customWidth="1"/>
    <col min="3" max="3" width="31.44140625" style="2" customWidth="1"/>
    <col min="4" max="5" width="11.44140625" style="2" customWidth="1"/>
    <col min="6" max="6" width="9.77734375" style="2" customWidth="1"/>
    <col min="7" max="7" width="12.5546875" style="2" customWidth="1"/>
    <col min="8" max="9" width="11.44140625" style="2" customWidth="1"/>
    <col min="10" max="10" width="10" style="2" customWidth="1"/>
    <col min="11" max="11" width="12.5546875" style="2" customWidth="1"/>
    <col min="12" max="13" width="11.44140625" style="2" customWidth="1"/>
    <col min="14" max="14" width="9.77734375" style="2" customWidth="1"/>
    <col min="15" max="15" width="12.5546875" style="2" customWidth="1"/>
    <col min="16" max="16" width="10.77734375" style="2" customWidth="1"/>
    <col min="17" max="17" width="8.21875" style="2" customWidth="1"/>
    <col min="18" max="16384" width="9.21875" style="2"/>
  </cols>
  <sheetData>
    <row r="1" spans="1:21" ht="55.5" customHeight="1" thickBot="1" x14ac:dyDescent="0.3">
      <c r="A1" s="918" t="s">
        <v>413</v>
      </c>
      <c r="B1" s="918"/>
      <c r="C1" s="918"/>
      <c r="D1" s="918"/>
      <c r="E1" s="918"/>
      <c r="F1" s="918"/>
      <c r="G1" s="918"/>
      <c r="H1" s="918"/>
      <c r="I1" s="918"/>
      <c r="J1" s="918"/>
      <c r="K1" s="918"/>
      <c r="L1" s="918"/>
      <c r="M1" s="918"/>
      <c r="N1" s="918"/>
      <c r="O1" s="918"/>
      <c r="P1" s="243" t="s">
        <v>381</v>
      </c>
      <c r="Q1" s="184"/>
    </row>
    <row r="2" spans="1:21" ht="21" customHeight="1" x14ac:dyDescent="0.25">
      <c r="A2" s="943" t="s">
        <v>82</v>
      </c>
      <c r="B2" s="944"/>
      <c r="C2" s="945"/>
      <c r="D2" s="939" t="s">
        <v>395</v>
      </c>
      <c r="E2" s="939"/>
      <c r="F2" s="939"/>
      <c r="G2" s="940"/>
      <c r="H2" s="938" t="s">
        <v>396</v>
      </c>
      <c r="I2" s="939"/>
      <c r="J2" s="939"/>
      <c r="K2" s="940"/>
      <c r="L2" s="938" t="s">
        <v>412</v>
      </c>
      <c r="M2" s="939"/>
      <c r="N2" s="939"/>
      <c r="O2" s="939"/>
      <c r="P2" s="940"/>
    </row>
    <row r="3" spans="1:21" ht="20.55" customHeight="1" x14ac:dyDescent="0.25">
      <c r="A3" s="899" t="s">
        <v>83</v>
      </c>
      <c r="B3" s="931" t="s">
        <v>84</v>
      </c>
      <c r="C3" s="932"/>
      <c r="D3" s="933" t="s">
        <v>85</v>
      </c>
      <c r="E3" s="934"/>
      <c r="F3" s="935"/>
      <c r="G3" s="936" t="s">
        <v>31</v>
      </c>
      <c r="H3" s="933" t="s">
        <v>85</v>
      </c>
      <c r="I3" s="934"/>
      <c r="J3" s="935"/>
      <c r="K3" s="936" t="s">
        <v>31</v>
      </c>
      <c r="L3" s="933" t="s">
        <v>85</v>
      </c>
      <c r="M3" s="934"/>
      <c r="N3" s="935"/>
      <c r="O3" s="941" t="s">
        <v>31</v>
      </c>
      <c r="P3" s="936" t="s">
        <v>26</v>
      </c>
    </row>
    <row r="4" spans="1:21" ht="19.95" customHeight="1" x14ac:dyDescent="0.25">
      <c r="A4" s="900"/>
      <c r="B4" s="286" t="s">
        <v>158</v>
      </c>
      <c r="C4" s="287" t="s">
        <v>86</v>
      </c>
      <c r="D4" s="352" t="s">
        <v>208</v>
      </c>
      <c r="E4" s="354" t="s">
        <v>209</v>
      </c>
      <c r="F4" s="288" t="s">
        <v>120</v>
      </c>
      <c r="G4" s="937"/>
      <c r="H4" s="352" t="s">
        <v>208</v>
      </c>
      <c r="I4" s="354" t="s">
        <v>209</v>
      </c>
      <c r="J4" s="288" t="s">
        <v>120</v>
      </c>
      <c r="K4" s="937"/>
      <c r="L4" s="352" t="s">
        <v>208</v>
      </c>
      <c r="M4" s="354" t="s">
        <v>209</v>
      </c>
      <c r="N4" s="288" t="s">
        <v>120</v>
      </c>
      <c r="O4" s="942"/>
      <c r="P4" s="937"/>
      <c r="Q4" s="355"/>
      <c r="R4" s="355"/>
      <c r="S4" s="355"/>
      <c r="T4" s="355"/>
      <c r="U4" s="355"/>
    </row>
    <row r="5" spans="1:21" ht="24" customHeight="1" x14ac:dyDescent="0.25">
      <c r="A5" s="946" t="s">
        <v>210</v>
      </c>
      <c r="B5" s="356" t="s">
        <v>305</v>
      </c>
      <c r="C5" s="357" t="s">
        <v>218</v>
      </c>
      <c r="D5" s="742">
        <v>90</v>
      </c>
      <c r="E5" s="26">
        <v>0</v>
      </c>
      <c r="F5" s="26">
        <v>0</v>
      </c>
      <c r="G5" s="358">
        <f>SUM(D5:F5)</f>
        <v>90</v>
      </c>
      <c r="H5" s="27">
        <v>90</v>
      </c>
      <c r="I5" s="26">
        <v>0</v>
      </c>
      <c r="J5" s="26">
        <v>0</v>
      </c>
      <c r="K5" s="676">
        <f>SUM(H5:J5)</f>
        <v>90</v>
      </c>
      <c r="L5" s="27">
        <v>39</v>
      </c>
      <c r="M5" s="26">
        <v>0</v>
      </c>
      <c r="N5" s="26">
        <v>0</v>
      </c>
      <c r="O5" s="25">
        <f>SUM(L5:N5)</f>
        <v>39</v>
      </c>
      <c r="P5" s="359">
        <f t="shared" ref="P5:P69" si="0">O5/K5</f>
        <v>0.43333333333333335</v>
      </c>
    </row>
    <row r="6" spans="1:21" ht="24" customHeight="1" x14ac:dyDescent="0.25">
      <c r="A6" s="947"/>
      <c r="B6" s="185" t="s">
        <v>121</v>
      </c>
      <c r="C6" s="186" t="s">
        <v>397</v>
      </c>
      <c r="D6" s="743">
        <v>245</v>
      </c>
      <c r="E6" s="26">
        <v>0</v>
      </c>
      <c r="F6" s="26">
        <v>0</v>
      </c>
      <c r="G6" s="187">
        <f>SUM(D6:F6)</f>
        <v>245</v>
      </c>
      <c r="H6" s="27">
        <v>305.3</v>
      </c>
      <c r="I6" s="26">
        <v>0</v>
      </c>
      <c r="J6" s="26">
        <v>0</v>
      </c>
      <c r="K6" s="677">
        <f>SUM(H6:J6)</f>
        <v>305.3</v>
      </c>
      <c r="L6" s="27">
        <v>294.60000000000002</v>
      </c>
      <c r="M6" s="26">
        <v>0</v>
      </c>
      <c r="N6" s="26">
        <v>0</v>
      </c>
      <c r="O6" s="25">
        <f>SUM(L6:N6)</f>
        <v>294.60000000000002</v>
      </c>
      <c r="P6" s="678">
        <f>O6/K6</f>
        <v>0.96495250573206681</v>
      </c>
    </row>
    <row r="7" spans="1:21" ht="24" customHeight="1" x14ac:dyDescent="0.25">
      <c r="A7" s="947"/>
      <c r="B7" s="190" t="s">
        <v>122</v>
      </c>
      <c r="C7" s="220" t="s">
        <v>123</v>
      </c>
      <c r="D7" s="744">
        <v>9793</v>
      </c>
      <c r="E7" s="26">
        <v>0</v>
      </c>
      <c r="F7" s="26">
        <v>0</v>
      </c>
      <c r="G7" s="28">
        <f>SUM(D7:F7)</f>
        <v>9793</v>
      </c>
      <c r="H7" s="27">
        <v>9698</v>
      </c>
      <c r="I7" s="26">
        <v>95</v>
      </c>
      <c r="J7" s="26">
        <v>0</v>
      </c>
      <c r="K7" s="28">
        <f>SUM(H7:J7)</f>
        <v>9793</v>
      </c>
      <c r="L7" s="27">
        <v>3504</v>
      </c>
      <c r="M7" s="26">
        <v>95</v>
      </c>
      <c r="N7" s="26">
        <v>0</v>
      </c>
      <c r="O7" s="25">
        <f>SUM(L7:N7)</f>
        <v>3599</v>
      </c>
      <c r="P7" s="679">
        <f t="shared" si="0"/>
        <v>0.36750740324721742</v>
      </c>
    </row>
    <row r="8" spans="1:21" ht="27" customHeight="1" x14ac:dyDescent="0.25">
      <c r="A8" s="948"/>
      <c r="B8" s="949" t="s">
        <v>87</v>
      </c>
      <c r="C8" s="950"/>
      <c r="D8" s="298">
        <f t="shared" ref="D8:O8" si="1">SUM(D5:D7)</f>
        <v>10128</v>
      </c>
      <c r="E8" s="296">
        <f t="shared" si="1"/>
        <v>0</v>
      </c>
      <c r="F8" s="296">
        <f t="shared" si="1"/>
        <v>0</v>
      </c>
      <c r="G8" s="297">
        <f t="shared" si="1"/>
        <v>10128</v>
      </c>
      <c r="H8" s="298">
        <f t="shared" si="1"/>
        <v>10093.299999999999</v>
      </c>
      <c r="I8" s="296">
        <f t="shared" si="1"/>
        <v>95</v>
      </c>
      <c r="J8" s="296">
        <f t="shared" si="1"/>
        <v>0</v>
      </c>
      <c r="K8" s="297">
        <f t="shared" si="1"/>
        <v>10188.299999999999</v>
      </c>
      <c r="L8" s="298">
        <f t="shared" si="1"/>
        <v>3837.6</v>
      </c>
      <c r="M8" s="296">
        <f t="shared" si="1"/>
        <v>95</v>
      </c>
      <c r="N8" s="296">
        <f t="shared" si="1"/>
        <v>0</v>
      </c>
      <c r="O8" s="296">
        <f t="shared" si="1"/>
        <v>3932.6</v>
      </c>
      <c r="P8" s="292">
        <f t="shared" si="0"/>
        <v>0.38599177487902792</v>
      </c>
    </row>
    <row r="9" spans="1:21" ht="24" customHeight="1" x14ac:dyDescent="0.25">
      <c r="A9" s="947" t="s">
        <v>398</v>
      </c>
      <c r="B9" s="185" t="s">
        <v>306</v>
      </c>
      <c r="C9" s="195" t="s">
        <v>307</v>
      </c>
      <c r="D9" s="27">
        <v>0</v>
      </c>
      <c r="E9" s="26">
        <v>34960</v>
      </c>
      <c r="F9" s="26">
        <v>0</v>
      </c>
      <c r="G9" s="193">
        <f>SUM(D9:F9)</f>
        <v>34960</v>
      </c>
      <c r="H9" s="27">
        <v>0</v>
      </c>
      <c r="I9" s="26">
        <v>38297.1</v>
      </c>
      <c r="J9" s="26">
        <v>0</v>
      </c>
      <c r="K9" s="28">
        <f>SUM(H9:J9)</f>
        <v>38297.1</v>
      </c>
      <c r="L9" s="27">
        <v>0</v>
      </c>
      <c r="M9" s="26">
        <v>9637.1</v>
      </c>
      <c r="N9" s="26">
        <v>0</v>
      </c>
      <c r="O9" s="25">
        <f>SUM(L9:N9)</f>
        <v>9637.1</v>
      </c>
      <c r="P9" s="679">
        <f t="shared" si="0"/>
        <v>0.25164046363823894</v>
      </c>
      <c r="Q9" s="194"/>
    </row>
    <row r="10" spans="1:21" ht="24" customHeight="1" x14ac:dyDescent="0.25">
      <c r="A10" s="947"/>
      <c r="B10" s="185" t="s">
        <v>546</v>
      </c>
      <c r="C10" s="195" t="s">
        <v>212</v>
      </c>
      <c r="D10" s="27">
        <v>0</v>
      </c>
      <c r="E10" s="26">
        <v>0</v>
      </c>
      <c r="F10" s="26">
        <v>0</v>
      </c>
      <c r="G10" s="193">
        <v>0</v>
      </c>
      <c r="H10" s="27">
        <v>4100</v>
      </c>
      <c r="I10" s="26">
        <v>0</v>
      </c>
      <c r="J10" s="26">
        <v>0</v>
      </c>
      <c r="K10" s="28">
        <f>SUM(H10:J10)</f>
        <v>4100</v>
      </c>
      <c r="L10" s="27">
        <v>4100</v>
      </c>
      <c r="M10" s="26">
        <v>0</v>
      </c>
      <c r="N10" s="26">
        <v>0</v>
      </c>
      <c r="O10" s="25">
        <f t="shared" ref="O10:O16" si="2">SUM(L10:N10)</f>
        <v>4100</v>
      </c>
      <c r="P10" s="679">
        <f t="shared" si="0"/>
        <v>1</v>
      </c>
      <c r="Q10" s="194"/>
    </row>
    <row r="11" spans="1:21" ht="30" customHeight="1" x14ac:dyDescent="0.25">
      <c r="A11" s="954"/>
      <c r="B11" s="196" t="s">
        <v>88</v>
      </c>
      <c r="C11" s="197" t="s">
        <v>124</v>
      </c>
      <c r="D11" s="27">
        <v>94793.7</v>
      </c>
      <c r="E11" s="26">
        <v>16287.1</v>
      </c>
      <c r="F11" s="26">
        <v>650</v>
      </c>
      <c r="G11" s="28">
        <f>SUM(D11:F11)</f>
        <v>111730.8</v>
      </c>
      <c r="H11" s="27">
        <v>87467.5</v>
      </c>
      <c r="I11" s="26">
        <v>20697.599999999999</v>
      </c>
      <c r="J11" s="26">
        <v>640</v>
      </c>
      <c r="K11" s="28">
        <f>SUM(H11:J11)</f>
        <v>108805.1</v>
      </c>
      <c r="L11" s="27">
        <v>75335.399999999994</v>
      </c>
      <c r="M11" s="26">
        <v>9164.7000000000007</v>
      </c>
      <c r="N11" s="26">
        <v>640</v>
      </c>
      <c r="O11" s="25">
        <f t="shared" si="2"/>
        <v>85140.099999999991</v>
      </c>
      <c r="P11" s="679">
        <f t="shared" si="0"/>
        <v>0.78250100408896262</v>
      </c>
    </row>
    <row r="12" spans="1:21" ht="24" customHeight="1" x14ac:dyDescent="0.25">
      <c r="A12" s="954"/>
      <c r="B12" s="196" t="s">
        <v>399</v>
      </c>
      <c r="C12" s="198" t="s">
        <v>148</v>
      </c>
      <c r="D12" s="27">
        <v>0</v>
      </c>
      <c r="E12" s="26">
        <v>6000</v>
      </c>
      <c r="F12" s="26">
        <v>0</v>
      </c>
      <c r="G12" s="199">
        <f>SUM(E12)</f>
        <v>6000</v>
      </c>
      <c r="H12" s="27">
        <v>122.7</v>
      </c>
      <c r="I12" s="26">
        <v>5877.3</v>
      </c>
      <c r="J12" s="26">
        <v>0</v>
      </c>
      <c r="K12" s="199">
        <f>SUM(H12:J12)</f>
        <v>6000</v>
      </c>
      <c r="L12" s="27">
        <v>29.8</v>
      </c>
      <c r="M12" s="26">
        <v>554.20000000000005</v>
      </c>
      <c r="N12" s="26">
        <v>0</v>
      </c>
      <c r="O12" s="25">
        <f t="shared" si="2"/>
        <v>584</v>
      </c>
      <c r="P12" s="679">
        <f t="shared" si="0"/>
        <v>9.7333333333333327E-2</v>
      </c>
    </row>
    <row r="13" spans="1:21" ht="27" customHeight="1" x14ac:dyDescent="0.25">
      <c r="A13" s="955"/>
      <c r="B13" s="956" t="s">
        <v>87</v>
      </c>
      <c r="C13" s="957"/>
      <c r="D13" s="295">
        <f t="shared" ref="D13:N13" si="3">SUM(D9:D12)</f>
        <v>94793.7</v>
      </c>
      <c r="E13" s="360">
        <f t="shared" si="3"/>
        <v>57247.1</v>
      </c>
      <c r="F13" s="361">
        <f t="shared" si="3"/>
        <v>650</v>
      </c>
      <c r="G13" s="362">
        <f t="shared" si="3"/>
        <v>152690.79999999999</v>
      </c>
      <c r="H13" s="295">
        <f>SUM(H9:H12)</f>
        <v>91690.2</v>
      </c>
      <c r="I13" s="360">
        <f t="shared" si="3"/>
        <v>64872</v>
      </c>
      <c r="J13" s="360">
        <f t="shared" si="3"/>
        <v>640</v>
      </c>
      <c r="K13" s="362">
        <f>SUM(K9:K12)</f>
        <v>157202.20000000001</v>
      </c>
      <c r="L13" s="295">
        <f>SUM(L9:L12)</f>
        <v>79465.2</v>
      </c>
      <c r="M13" s="360">
        <f>SUM(M9:M12)</f>
        <v>19356.000000000004</v>
      </c>
      <c r="N13" s="360">
        <f t="shared" si="3"/>
        <v>640</v>
      </c>
      <c r="O13" s="360">
        <f>SUM(L13:N13)</f>
        <v>99461.2</v>
      </c>
      <c r="P13" s="292">
        <f t="shared" si="0"/>
        <v>0.63269598008170358</v>
      </c>
    </row>
    <row r="14" spans="1:21" ht="24" customHeight="1" x14ac:dyDescent="0.25">
      <c r="A14" s="947" t="s">
        <v>211</v>
      </c>
      <c r="B14" s="196" t="s">
        <v>125</v>
      </c>
      <c r="C14" s="198" t="s">
        <v>123</v>
      </c>
      <c r="D14" s="27">
        <v>5596</v>
      </c>
      <c r="E14" s="26">
        <v>0</v>
      </c>
      <c r="F14" s="26">
        <v>0</v>
      </c>
      <c r="G14" s="193">
        <f>SUM(D14:F14)</f>
        <v>5596</v>
      </c>
      <c r="H14" s="27">
        <v>3603</v>
      </c>
      <c r="I14" s="26">
        <v>0</v>
      </c>
      <c r="J14" s="26">
        <v>0</v>
      </c>
      <c r="K14" s="28">
        <f>SUM(H14:J14)</f>
        <v>3603</v>
      </c>
      <c r="L14" s="27">
        <v>2017.7</v>
      </c>
      <c r="M14" s="26">
        <v>0</v>
      </c>
      <c r="N14" s="26">
        <v>0</v>
      </c>
      <c r="O14" s="25">
        <f t="shared" si="2"/>
        <v>2017.7</v>
      </c>
      <c r="P14" s="678">
        <f t="shared" si="0"/>
        <v>0.56000555092978077</v>
      </c>
    </row>
    <row r="15" spans="1:21" ht="24" customHeight="1" x14ac:dyDescent="0.25">
      <c r="A15" s="947"/>
      <c r="B15" s="200" t="s">
        <v>308</v>
      </c>
      <c r="C15" s="201" t="s">
        <v>307</v>
      </c>
      <c r="D15" s="27">
        <v>0</v>
      </c>
      <c r="E15" s="26">
        <v>650</v>
      </c>
      <c r="F15" s="26">
        <v>0</v>
      </c>
      <c r="G15" s="193">
        <f>SUM(D15:F15)</f>
        <v>650</v>
      </c>
      <c r="H15" s="27">
        <v>0</v>
      </c>
      <c r="I15" s="26">
        <v>1773.6</v>
      </c>
      <c r="J15" s="26">
        <v>0</v>
      </c>
      <c r="K15" s="28">
        <f>SUM(H15:J15)</f>
        <v>1773.6</v>
      </c>
      <c r="L15" s="27">
        <v>0</v>
      </c>
      <c r="M15" s="26">
        <v>0</v>
      </c>
      <c r="N15" s="26">
        <v>0</v>
      </c>
      <c r="O15" s="25">
        <f t="shared" si="2"/>
        <v>0</v>
      </c>
      <c r="P15" s="679">
        <f t="shared" si="0"/>
        <v>0</v>
      </c>
    </row>
    <row r="16" spans="1:21" ht="24" customHeight="1" x14ac:dyDescent="0.25">
      <c r="A16" s="947"/>
      <c r="B16" s="200" t="s">
        <v>400</v>
      </c>
      <c r="C16" s="203" t="s">
        <v>401</v>
      </c>
      <c r="D16" s="27">
        <v>95</v>
      </c>
      <c r="E16" s="26">
        <v>0</v>
      </c>
      <c r="F16" s="26">
        <v>0</v>
      </c>
      <c r="G16" s="193">
        <f>SUM(D16:F16)</f>
        <v>95</v>
      </c>
      <c r="H16" s="27">
        <v>95</v>
      </c>
      <c r="I16" s="26">
        <v>0</v>
      </c>
      <c r="J16" s="26">
        <v>0</v>
      </c>
      <c r="K16" s="193">
        <f>SUM(H16:J16)</f>
        <v>95</v>
      </c>
      <c r="L16" s="27">
        <v>0</v>
      </c>
      <c r="M16" s="26">
        <v>0</v>
      </c>
      <c r="N16" s="26">
        <v>0</v>
      </c>
      <c r="O16" s="25">
        <f t="shared" si="2"/>
        <v>0</v>
      </c>
      <c r="P16" s="679">
        <f t="shared" si="0"/>
        <v>0</v>
      </c>
    </row>
    <row r="17" spans="1:16" ht="24" customHeight="1" x14ac:dyDescent="0.25">
      <c r="A17" s="947"/>
      <c r="B17" s="200" t="s">
        <v>309</v>
      </c>
      <c r="C17" s="202" t="s">
        <v>213</v>
      </c>
      <c r="D17" s="27">
        <v>0</v>
      </c>
      <c r="E17" s="26">
        <v>0</v>
      </c>
      <c r="F17" s="26">
        <v>0</v>
      </c>
      <c r="G17" s="193">
        <f>SUM(D17:F17)</f>
        <v>0</v>
      </c>
      <c r="H17" s="27">
        <v>88.6</v>
      </c>
      <c r="I17" s="26">
        <v>0</v>
      </c>
      <c r="J17" s="26">
        <v>0</v>
      </c>
      <c r="K17" s="193">
        <f>SUM(H17:J17)</f>
        <v>88.6</v>
      </c>
      <c r="L17" s="27">
        <v>0</v>
      </c>
      <c r="M17" s="26">
        <v>0</v>
      </c>
      <c r="N17" s="26">
        <v>0</v>
      </c>
      <c r="O17" s="25">
        <v>0</v>
      </c>
      <c r="P17" s="679">
        <f t="shared" si="0"/>
        <v>0</v>
      </c>
    </row>
    <row r="18" spans="1:16" ht="29.55" customHeight="1" x14ac:dyDescent="0.25">
      <c r="A18" s="958"/>
      <c r="B18" s="200" t="s">
        <v>89</v>
      </c>
      <c r="C18" s="203" t="s">
        <v>124</v>
      </c>
      <c r="D18" s="27">
        <v>15878.8</v>
      </c>
      <c r="E18" s="26">
        <v>683.5</v>
      </c>
      <c r="F18" s="26">
        <v>0</v>
      </c>
      <c r="G18" s="204">
        <f>SUM(D18:E18)</f>
        <v>16562.3</v>
      </c>
      <c r="H18" s="27">
        <v>23718.9</v>
      </c>
      <c r="I18" s="26">
        <v>1473.1</v>
      </c>
      <c r="J18" s="26">
        <v>0</v>
      </c>
      <c r="K18" s="199">
        <f>SUM(H18:J18)</f>
        <v>25192</v>
      </c>
      <c r="L18" s="27">
        <v>18070.400000000001</v>
      </c>
      <c r="M18" s="26">
        <v>1379.9</v>
      </c>
      <c r="N18" s="26">
        <v>0</v>
      </c>
      <c r="O18" s="25">
        <f>SUM(L18:N18)</f>
        <v>19450.300000000003</v>
      </c>
      <c r="P18" s="680">
        <f t="shared" si="0"/>
        <v>0.7720824071133694</v>
      </c>
    </row>
    <row r="19" spans="1:16" ht="27" customHeight="1" x14ac:dyDescent="0.25">
      <c r="A19" s="948"/>
      <c r="B19" s="956" t="s">
        <v>87</v>
      </c>
      <c r="C19" s="957"/>
      <c r="D19" s="291">
        <f t="shared" ref="D19:O19" si="4">SUM(D14:D18)</f>
        <v>21569.8</v>
      </c>
      <c r="E19" s="364">
        <f t="shared" si="4"/>
        <v>1333.5</v>
      </c>
      <c r="F19" s="364">
        <f t="shared" si="4"/>
        <v>0</v>
      </c>
      <c r="G19" s="365">
        <f t="shared" si="4"/>
        <v>22903.3</v>
      </c>
      <c r="H19" s="291">
        <f t="shared" si="4"/>
        <v>27505.5</v>
      </c>
      <c r="I19" s="364">
        <f t="shared" si="4"/>
        <v>3246.7</v>
      </c>
      <c r="J19" s="364">
        <f t="shared" si="4"/>
        <v>0</v>
      </c>
      <c r="K19" s="365">
        <f t="shared" si="4"/>
        <v>30752.2</v>
      </c>
      <c r="L19" s="291">
        <f t="shared" si="4"/>
        <v>20088.100000000002</v>
      </c>
      <c r="M19" s="364">
        <f t="shared" si="4"/>
        <v>1379.9</v>
      </c>
      <c r="N19" s="364">
        <f t="shared" si="4"/>
        <v>0</v>
      </c>
      <c r="O19" s="364">
        <f t="shared" si="4"/>
        <v>21468.000000000004</v>
      </c>
      <c r="P19" s="363">
        <f t="shared" si="0"/>
        <v>0.69809639635538279</v>
      </c>
    </row>
    <row r="20" spans="1:16" ht="24" customHeight="1" x14ac:dyDescent="0.25">
      <c r="A20" s="946" t="s">
        <v>242</v>
      </c>
      <c r="B20" s="794" t="s">
        <v>150</v>
      </c>
      <c r="C20" s="795" t="s">
        <v>96</v>
      </c>
      <c r="D20" s="742">
        <v>0</v>
      </c>
      <c r="E20" s="796">
        <v>0</v>
      </c>
      <c r="F20" s="796">
        <v>0</v>
      </c>
      <c r="G20" s="797">
        <f>SUM(D20:E20)</f>
        <v>0</v>
      </c>
      <c r="H20" s="742">
        <v>18038.7</v>
      </c>
      <c r="I20" s="796">
        <v>0</v>
      </c>
      <c r="J20" s="796">
        <v>0</v>
      </c>
      <c r="K20" s="29">
        <f t="shared" ref="K20:K28" si="5">SUM(H20:J20)</f>
        <v>18038.7</v>
      </c>
      <c r="L20" s="742">
        <v>0</v>
      </c>
      <c r="M20" s="796">
        <v>0</v>
      </c>
      <c r="N20" s="796">
        <v>0</v>
      </c>
      <c r="O20" s="798">
        <f t="shared" ref="O20:O28" si="6">SUM(L20:N20)</f>
        <v>0</v>
      </c>
      <c r="P20" s="681">
        <v>0</v>
      </c>
    </row>
    <row r="21" spans="1:16" ht="24" customHeight="1" x14ac:dyDescent="0.25">
      <c r="A21" s="947"/>
      <c r="B21" s="200" t="s">
        <v>402</v>
      </c>
      <c r="C21" s="205" t="s">
        <v>403</v>
      </c>
      <c r="D21" s="27">
        <v>0</v>
      </c>
      <c r="E21" s="26">
        <v>0</v>
      </c>
      <c r="F21" s="26">
        <v>0</v>
      </c>
      <c r="G21" s="207">
        <v>0</v>
      </c>
      <c r="H21" s="27">
        <v>10</v>
      </c>
      <c r="I21" s="26">
        <v>0</v>
      </c>
      <c r="J21" s="26">
        <v>0</v>
      </c>
      <c r="K21" s="28">
        <f t="shared" si="5"/>
        <v>10</v>
      </c>
      <c r="L21" s="27">
        <v>10</v>
      </c>
      <c r="M21" s="26">
        <v>0</v>
      </c>
      <c r="N21" s="26">
        <v>0</v>
      </c>
      <c r="O21" s="25">
        <f t="shared" si="6"/>
        <v>10</v>
      </c>
      <c r="P21" s="680">
        <f t="shared" si="0"/>
        <v>1</v>
      </c>
    </row>
    <row r="22" spans="1:16" ht="30" customHeight="1" x14ac:dyDescent="0.25">
      <c r="A22" s="947"/>
      <c r="B22" s="200" t="s">
        <v>310</v>
      </c>
      <c r="C22" s="208" t="s">
        <v>307</v>
      </c>
      <c r="D22" s="27">
        <v>1538.8</v>
      </c>
      <c r="E22" s="26">
        <v>83365</v>
      </c>
      <c r="F22" s="26">
        <v>0</v>
      </c>
      <c r="G22" s="207">
        <f>SUM(D22:F22)</f>
        <v>84903.8</v>
      </c>
      <c r="H22" s="27">
        <v>3369.5</v>
      </c>
      <c r="I22" s="26">
        <v>99035.199999999997</v>
      </c>
      <c r="J22" s="26">
        <v>0</v>
      </c>
      <c r="K22" s="28">
        <f t="shared" si="5"/>
        <v>102404.7</v>
      </c>
      <c r="L22" s="27">
        <v>2684.1</v>
      </c>
      <c r="M22" s="26">
        <v>79387</v>
      </c>
      <c r="N22" s="26">
        <v>0</v>
      </c>
      <c r="O22" s="25">
        <f t="shared" si="6"/>
        <v>82071.100000000006</v>
      </c>
      <c r="P22" s="680">
        <f t="shared" si="0"/>
        <v>0.80143880114877553</v>
      </c>
    </row>
    <row r="23" spans="1:16" ht="24" customHeight="1" x14ac:dyDescent="0.25">
      <c r="A23" s="947"/>
      <c r="B23" s="200" t="s">
        <v>142</v>
      </c>
      <c r="C23" s="205" t="s">
        <v>212</v>
      </c>
      <c r="D23" s="27">
        <v>0</v>
      </c>
      <c r="E23" s="26">
        <v>0</v>
      </c>
      <c r="F23" s="26">
        <v>0</v>
      </c>
      <c r="G23" s="207">
        <v>0</v>
      </c>
      <c r="H23" s="27">
        <v>3823.3</v>
      </c>
      <c r="I23" s="26">
        <v>0</v>
      </c>
      <c r="J23" s="26">
        <v>0</v>
      </c>
      <c r="K23" s="28">
        <f t="shared" si="5"/>
        <v>3823.3</v>
      </c>
      <c r="L23" s="27">
        <v>2503.4</v>
      </c>
      <c r="M23" s="26">
        <v>0</v>
      </c>
      <c r="N23" s="26">
        <v>0</v>
      </c>
      <c r="O23" s="25">
        <f t="shared" si="6"/>
        <v>2503.4</v>
      </c>
      <c r="P23" s="680">
        <f t="shared" si="0"/>
        <v>0.65477467109565035</v>
      </c>
    </row>
    <row r="24" spans="1:16" ht="24" customHeight="1" x14ac:dyDescent="0.25">
      <c r="A24" s="947"/>
      <c r="B24" s="200" t="s">
        <v>311</v>
      </c>
      <c r="C24" s="208" t="s">
        <v>312</v>
      </c>
      <c r="D24" s="27">
        <v>5370</v>
      </c>
      <c r="E24" s="26">
        <v>2500</v>
      </c>
      <c r="F24" s="26">
        <v>4000</v>
      </c>
      <c r="G24" s="210">
        <f>SUM(D24:F24)</f>
        <v>11870</v>
      </c>
      <c r="H24" s="27">
        <v>7196.1</v>
      </c>
      <c r="I24" s="26">
        <v>2500</v>
      </c>
      <c r="J24" s="26">
        <v>4060</v>
      </c>
      <c r="K24" s="28">
        <f>SUM(H24:J24)</f>
        <v>13756.1</v>
      </c>
      <c r="L24" s="27">
        <v>6235.8</v>
      </c>
      <c r="M24" s="26">
        <v>2500</v>
      </c>
      <c r="N24" s="26">
        <v>3980</v>
      </c>
      <c r="O24" s="25">
        <f>SUM(L24:N24)</f>
        <v>12715.8</v>
      </c>
      <c r="P24" s="682">
        <f t="shared" si="0"/>
        <v>0.92437536801855169</v>
      </c>
    </row>
    <row r="25" spans="1:16" ht="25.2" customHeight="1" x14ac:dyDescent="0.25">
      <c r="A25" s="947"/>
      <c r="B25" s="209" t="s">
        <v>151</v>
      </c>
      <c r="C25" s="202" t="s">
        <v>213</v>
      </c>
      <c r="D25" s="27">
        <v>0</v>
      </c>
      <c r="E25" s="26">
        <v>0</v>
      </c>
      <c r="F25" s="26">
        <v>0</v>
      </c>
      <c r="G25" s="210">
        <f>SUM(D25:F25)</f>
        <v>0</v>
      </c>
      <c r="H25" s="27">
        <v>58.5</v>
      </c>
      <c r="I25" s="26">
        <v>0</v>
      </c>
      <c r="J25" s="26">
        <v>0</v>
      </c>
      <c r="K25" s="28">
        <f t="shared" si="5"/>
        <v>58.5</v>
      </c>
      <c r="L25" s="27">
        <v>0</v>
      </c>
      <c r="M25" s="26">
        <v>0</v>
      </c>
      <c r="N25" s="26">
        <v>0</v>
      </c>
      <c r="O25" s="25">
        <f t="shared" si="6"/>
        <v>0</v>
      </c>
      <c r="P25" s="682">
        <f t="shared" si="0"/>
        <v>0</v>
      </c>
    </row>
    <row r="26" spans="1:16" ht="30" customHeight="1" x14ac:dyDescent="0.25">
      <c r="A26" s="947"/>
      <c r="B26" s="209" t="s">
        <v>404</v>
      </c>
      <c r="C26" s="208" t="s">
        <v>405</v>
      </c>
      <c r="D26" s="27">
        <v>0</v>
      </c>
      <c r="E26" s="26">
        <v>0</v>
      </c>
      <c r="F26" s="26">
        <v>0</v>
      </c>
      <c r="G26" s="193">
        <v>0</v>
      </c>
      <c r="H26" s="27">
        <v>35</v>
      </c>
      <c r="I26" s="26">
        <v>0</v>
      </c>
      <c r="J26" s="26">
        <v>0</v>
      </c>
      <c r="K26" s="193">
        <f>SUM(H26:J26)</f>
        <v>35</v>
      </c>
      <c r="L26" s="27">
        <v>7.4</v>
      </c>
      <c r="M26" s="26">
        <v>0</v>
      </c>
      <c r="N26" s="26">
        <v>0</v>
      </c>
      <c r="O26" s="25">
        <f t="shared" si="6"/>
        <v>7.4</v>
      </c>
      <c r="P26" s="682">
        <f t="shared" si="0"/>
        <v>0.21142857142857144</v>
      </c>
    </row>
    <row r="27" spans="1:16" ht="24" customHeight="1" x14ac:dyDescent="0.25">
      <c r="A27" s="947"/>
      <c r="B27" s="211" t="s">
        <v>90</v>
      </c>
      <c r="C27" s="205" t="s">
        <v>214</v>
      </c>
      <c r="D27" s="27">
        <v>152115.1</v>
      </c>
      <c r="E27" s="26">
        <v>2800</v>
      </c>
      <c r="F27" s="26">
        <v>1800</v>
      </c>
      <c r="G27" s="206">
        <f>SUM(D27:F27)</f>
        <v>156715.1</v>
      </c>
      <c r="H27" s="27">
        <v>185751.9</v>
      </c>
      <c r="I27" s="26">
        <v>6353</v>
      </c>
      <c r="J27" s="26">
        <v>1643</v>
      </c>
      <c r="K27" s="199">
        <f t="shared" si="5"/>
        <v>193747.9</v>
      </c>
      <c r="L27" s="27">
        <v>176307.6</v>
      </c>
      <c r="M27" s="26">
        <v>5613.9</v>
      </c>
      <c r="N27" s="26">
        <v>1429.9</v>
      </c>
      <c r="O27" s="25">
        <f t="shared" si="6"/>
        <v>183351.4</v>
      </c>
      <c r="P27" s="679">
        <f t="shared" si="0"/>
        <v>0.94634006355681788</v>
      </c>
    </row>
    <row r="28" spans="1:16" ht="30" customHeight="1" x14ac:dyDescent="0.25">
      <c r="A28" s="947"/>
      <c r="B28" s="200" t="s">
        <v>91</v>
      </c>
      <c r="C28" s="203" t="s">
        <v>124</v>
      </c>
      <c r="D28" s="27">
        <v>0</v>
      </c>
      <c r="E28" s="26">
        <v>2093</v>
      </c>
      <c r="F28" s="26">
        <v>0</v>
      </c>
      <c r="G28" s="207">
        <f>SUM(E28:F28)</f>
        <v>2093</v>
      </c>
      <c r="H28" s="27">
        <v>27.8</v>
      </c>
      <c r="I28" s="26">
        <v>2093</v>
      </c>
      <c r="J28" s="26">
        <v>0</v>
      </c>
      <c r="K28" s="199">
        <f t="shared" si="5"/>
        <v>2120.8000000000002</v>
      </c>
      <c r="L28" s="27">
        <v>27.8</v>
      </c>
      <c r="M28" s="26">
        <v>0</v>
      </c>
      <c r="N28" s="26">
        <v>0</v>
      </c>
      <c r="O28" s="25">
        <f t="shared" si="6"/>
        <v>27.8</v>
      </c>
      <c r="P28" s="680">
        <f t="shared" si="0"/>
        <v>1.3108261033572237E-2</v>
      </c>
    </row>
    <row r="29" spans="1:16" ht="27" customHeight="1" thickBot="1" x14ac:dyDescent="0.3">
      <c r="A29" s="951"/>
      <c r="B29" s="952" t="s">
        <v>87</v>
      </c>
      <c r="C29" s="953"/>
      <c r="D29" s="799">
        <f t="shared" ref="D29:O29" si="7">SUM(D20:D28)</f>
        <v>159023.9</v>
      </c>
      <c r="E29" s="800">
        <f t="shared" si="7"/>
        <v>90758</v>
      </c>
      <c r="F29" s="800">
        <f t="shared" si="7"/>
        <v>5800</v>
      </c>
      <c r="G29" s="801">
        <f t="shared" si="7"/>
        <v>255581.90000000002</v>
      </c>
      <c r="H29" s="799">
        <f t="shared" si="7"/>
        <v>218310.8</v>
      </c>
      <c r="I29" s="800">
        <f t="shared" si="7"/>
        <v>109981.2</v>
      </c>
      <c r="J29" s="800">
        <f t="shared" si="7"/>
        <v>5703</v>
      </c>
      <c r="K29" s="801">
        <f t="shared" si="7"/>
        <v>333994.99999999994</v>
      </c>
      <c r="L29" s="799">
        <f>SUM(L20:L28)</f>
        <v>187776.1</v>
      </c>
      <c r="M29" s="800">
        <f t="shared" si="7"/>
        <v>87500.9</v>
      </c>
      <c r="N29" s="800">
        <f t="shared" si="7"/>
        <v>5409.9</v>
      </c>
      <c r="O29" s="800">
        <f t="shared" si="7"/>
        <v>280686.89999999997</v>
      </c>
      <c r="P29" s="802">
        <f t="shared" si="0"/>
        <v>0.84039252084612048</v>
      </c>
    </row>
    <row r="30" spans="1:16" ht="21.6" customHeight="1" x14ac:dyDescent="0.25">
      <c r="A30" s="943" t="s">
        <v>82</v>
      </c>
      <c r="B30" s="944"/>
      <c r="C30" s="945"/>
      <c r="D30" s="938" t="str">
        <f>D2</f>
        <v>Schválený rozpočet 2021</v>
      </c>
      <c r="E30" s="939"/>
      <c r="F30" s="939"/>
      <c r="G30" s="940"/>
      <c r="H30" s="938" t="str">
        <f>H2</f>
        <v>Upravený rozpočet k 31.12. 2021</v>
      </c>
      <c r="I30" s="939"/>
      <c r="J30" s="939"/>
      <c r="K30" s="940"/>
      <c r="L30" s="938" t="str">
        <f>L2</f>
        <v>Skutečnost k 31.12. 2021</v>
      </c>
      <c r="M30" s="939"/>
      <c r="N30" s="939"/>
      <c r="O30" s="939"/>
      <c r="P30" s="940"/>
    </row>
    <row r="31" spans="1:16" ht="21.6" customHeight="1" x14ac:dyDescent="0.25">
      <c r="A31" s="899" t="s">
        <v>83</v>
      </c>
      <c r="B31" s="931" t="s">
        <v>84</v>
      </c>
      <c r="C31" s="932"/>
      <c r="D31" s="933" t="s">
        <v>85</v>
      </c>
      <c r="E31" s="934"/>
      <c r="F31" s="935"/>
      <c r="G31" s="936" t="s">
        <v>31</v>
      </c>
      <c r="H31" s="933" t="s">
        <v>85</v>
      </c>
      <c r="I31" s="934"/>
      <c r="J31" s="935"/>
      <c r="K31" s="936" t="s">
        <v>31</v>
      </c>
      <c r="L31" s="933" t="s">
        <v>85</v>
      </c>
      <c r="M31" s="934"/>
      <c r="N31" s="935"/>
      <c r="O31" s="941" t="s">
        <v>31</v>
      </c>
      <c r="P31" s="936" t="s">
        <v>26</v>
      </c>
    </row>
    <row r="32" spans="1:16" ht="21.6" customHeight="1" x14ac:dyDescent="0.25">
      <c r="A32" s="900"/>
      <c r="B32" s="286" t="s">
        <v>158</v>
      </c>
      <c r="C32" s="287" t="s">
        <v>86</v>
      </c>
      <c r="D32" s="791" t="s">
        <v>208</v>
      </c>
      <c r="E32" s="793" t="s">
        <v>209</v>
      </c>
      <c r="F32" s="288" t="s">
        <v>120</v>
      </c>
      <c r="G32" s="937"/>
      <c r="H32" s="791" t="s">
        <v>208</v>
      </c>
      <c r="I32" s="793" t="s">
        <v>209</v>
      </c>
      <c r="J32" s="288" t="s">
        <v>120</v>
      </c>
      <c r="K32" s="937"/>
      <c r="L32" s="791" t="s">
        <v>208</v>
      </c>
      <c r="M32" s="793" t="s">
        <v>209</v>
      </c>
      <c r="N32" s="288" t="s">
        <v>120</v>
      </c>
      <c r="O32" s="942"/>
      <c r="P32" s="937"/>
    </row>
    <row r="33" spans="1:16" ht="24" customHeight="1" x14ac:dyDescent="0.25">
      <c r="A33" s="947" t="s">
        <v>215</v>
      </c>
      <c r="B33" s="213" t="s">
        <v>406</v>
      </c>
      <c r="C33" s="202" t="s">
        <v>96</v>
      </c>
      <c r="D33" s="27">
        <v>0</v>
      </c>
      <c r="E33" s="26">
        <v>0</v>
      </c>
      <c r="F33" s="26">
        <v>0</v>
      </c>
      <c r="G33" s="210">
        <f>SUM(D33:E33)</f>
        <v>0</v>
      </c>
      <c r="H33" s="27">
        <v>2107.6999999999998</v>
      </c>
      <c r="I33" s="26">
        <v>0</v>
      </c>
      <c r="J33" s="26">
        <v>0</v>
      </c>
      <c r="K33" s="28">
        <f>SUM(H33:J33)</f>
        <v>2107.6999999999998</v>
      </c>
      <c r="L33" s="27">
        <v>0</v>
      </c>
      <c r="M33" s="26">
        <v>0</v>
      </c>
      <c r="N33" s="26">
        <v>0</v>
      </c>
      <c r="O33" s="25">
        <f>SUM(L33:N33)</f>
        <v>0</v>
      </c>
      <c r="P33" s="359">
        <v>0</v>
      </c>
    </row>
    <row r="34" spans="1:16" ht="24" customHeight="1" x14ac:dyDescent="0.25">
      <c r="A34" s="947"/>
      <c r="B34" s="200" t="s">
        <v>313</v>
      </c>
      <c r="C34" s="366" t="s">
        <v>307</v>
      </c>
      <c r="D34" s="27">
        <v>200</v>
      </c>
      <c r="E34" s="26">
        <v>12600</v>
      </c>
      <c r="F34" s="26">
        <v>0</v>
      </c>
      <c r="G34" s="210">
        <f>SUM(D34:F34)</f>
        <v>12800</v>
      </c>
      <c r="H34" s="27">
        <v>1</v>
      </c>
      <c r="I34" s="26">
        <v>4749.7</v>
      </c>
      <c r="J34" s="26">
        <v>0</v>
      </c>
      <c r="K34" s="28">
        <f>SUM(H34:J34)</f>
        <v>4750.7</v>
      </c>
      <c r="L34" s="27">
        <v>1</v>
      </c>
      <c r="M34" s="27">
        <v>4324.1000000000004</v>
      </c>
      <c r="N34" s="26">
        <v>0</v>
      </c>
      <c r="O34" s="25">
        <f>SUM(L34:N34)</f>
        <v>4325.1000000000004</v>
      </c>
      <c r="P34" s="680">
        <f t="shared" si="0"/>
        <v>0.9104132022649295</v>
      </c>
    </row>
    <row r="35" spans="1:16" ht="24" customHeight="1" x14ac:dyDescent="0.25">
      <c r="A35" s="947"/>
      <c r="B35" s="209" t="s">
        <v>314</v>
      </c>
      <c r="C35" s="208" t="s">
        <v>213</v>
      </c>
      <c r="D35" s="27">
        <v>0</v>
      </c>
      <c r="E35" s="26">
        <v>0</v>
      </c>
      <c r="F35" s="26">
        <v>0</v>
      </c>
      <c r="G35" s="210">
        <f>SUM(D35:F35)</f>
        <v>0</v>
      </c>
      <c r="H35" s="27">
        <v>239.3</v>
      </c>
      <c r="I35" s="26">
        <v>0</v>
      </c>
      <c r="J35" s="26">
        <v>0</v>
      </c>
      <c r="K35" s="28">
        <f>SUM(H35:J35)</f>
        <v>239.3</v>
      </c>
      <c r="L35" s="27">
        <v>0</v>
      </c>
      <c r="M35" s="26">
        <v>0</v>
      </c>
      <c r="N35" s="26">
        <v>0</v>
      </c>
      <c r="O35" s="25">
        <f>SUM(L35:N35)</f>
        <v>0</v>
      </c>
      <c r="P35" s="680">
        <f t="shared" si="0"/>
        <v>0</v>
      </c>
    </row>
    <row r="36" spans="1:16" ht="30" customHeight="1" x14ac:dyDescent="0.25">
      <c r="A36" s="947"/>
      <c r="B36" s="213" t="s">
        <v>92</v>
      </c>
      <c r="C36" s="201" t="s">
        <v>405</v>
      </c>
      <c r="D36" s="27">
        <v>46816</v>
      </c>
      <c r="E36" s="26">
        <v>0</v>
      </c>
      <c r="F36" s="26">
        <v>1700</v>
      </c>
      <c r="G36" s="204">
        <f>SUM(D36:F36)</f>
        <v>48516</v>
      </c>
      <c r="H36" s="27">
        <v>65780.399999999994</v>
      </c>
      <c r="I36" s="26">
        <v>0</v>
      </c>
      <c r="J36" s="26">
        <v>1700</v>
      </c>
      <c r="K36" s="28">
        <f>SUM(H36:J36)</f>
        <v>67480.399999999994</v>
      </c>
      <c r="L36" s="27">
        <v>62435.199999999997</v>
      </c>
      <c r="M36" s="26">
        <v>0</v>
      </c>
      <c r="N36" s="26">
        <v>1660</v>
      </c>
      <c r="O36" s="25">
        <f>SUM(L36:N36)</f>
        <v>64095.199999999997</v>
      </c>
      <c r="P36" s="680">
        <f t="shared" si="0"/>
        <v>0.94983432226246445</v>
      </c>
    </row>
    <row r="37" spans="1:16" ht="30" customHeight="1" x14ac:dyDescent="0.25">
      <c r="A37" s="962"/>
      <c r="B37" s="963" t="s">
        <v>87</v>
      </c>
      <c r="C37" s="957"/>
      <c r="D37" s="295">
        <f t="shared" ref="D37:N37" si="8">SUM(D33:D36)</f>
        <v>47016</v>
      </c>
      <c r="E37" s="360">
        <f t="shared" si="8"/>
        <v>12600</v>
      </c>
      <c r="F37" s="361">
        <f t="shared" si="8"/>
        <v>1700</v>
      </c>
      <c r="G37" s="362">
        <f t="shared" si="8"/>
        <v>61316</v>
      </c>
      <c r="H37" s="295">
        <f t="shared" si="8"/>
        <v>68128.399999999994</v>
      </c>
      <c r="I37" s="360">
        <f t="shared" si="8"/>
        <v>4749.7</v>
      </c>
      <c r="J37" s="360">
        <f t="shared" si="8"/>
        <v>1700</v>
      </c>
      <c r="K37" s="362">
        <f t="shared" si="8"/>
        <v>74578.099999999991</v>
      </c>
      <c r="L37" s="295">
        <f t="shared" si="8"/>
        <v>62436.2</v>
      </c>
      <c r="M37" s="360">
        <f>SUM(M33:M36)</f>
        <v>4324.1000000000004</v>
      </c>
      <c r="N37" s="360">
        <f t="shared" si="8"/>
        <v>1660</v>
      </c>
      <c r="O37" s="360">
        <f>SUM(O33:O36)</f>
        <v>68420.3</v>
      </c>
      <c r="P37" s="363">
        <f t="shared" si="0"/>
        <v>0.91743152480419865</v>
      </c>
    </row>
    <row r="38" spans="1:16" ht="24" customHeight="1" x14ac:dyDescent="0.25">
      <c r="A38" s="947" t="s">
        <v>216</v>
      </c>
      <c r="B38" s="185" t="s">
        <v>41</v>
      </c>
      <c r="C38" s="195" t="s">
        <v>143</v>
      </c>
      <c r="D38" s="27">
        <v>630</v>
      </c>
      <c r="E38" s="26">
        <v>0</v>
      </c>
      <c r="F38" s="26">
        <v>0</v>
      </c>
      <c r="G38" s="199">
        <f t="shared" ref="G38:G45" si="9">SUM(D38:F38)</f>
        <v>630</v>
      </c>
      <c r="H38" s="27">
        <v>630</v>
      </c>
      <c r="I38" s="26">
        <v>0</v>
      </c>
      <c r="J38" s="26">
        <v>0</v>
      </c>
      <c r="K38" s="193">
        <f t="shared" ref="K38:K45" si="10">SUM(H38:J38)</f>
        <v>630</v>
      </c>
      <c r="L38" s="27">
        <v>500.2</v>
      </c>
      <c r="M38" s="26">
        <v>0</v>
      </c>
      <c r="N38" s="26">
        <v>0</v>
      </c>
      <c r="O38" s="25">
        <f t="shared" ref="O38:O45" si="11">SUM(L38:N38)</f>
        <v>500.2</v>
      </c>
      <c r="P38" s="681">
        <f t="shared" si="0"/>
        <v>0.79396825396825399</v>
      </c>
    </row>
    <row r="39" spans="1:16" ht="24" customHeight="1" x14ac:dyDescent="0.25">
      <c r="A39" s="947"/>
      <c r="B39" s="185" t="s">
        <v>152</v>
      </c>
      <c r="C39" s="195" t="s">
        <v>96</v>
      </c>
      <c r="D39" s="27">
        <v>0</v>
      </c>
      <c r="E39" s="26">
        <v>0</v>
      </c>
      <c r="F39" s="26">
        <v>0</v>
      </c>
      <c r="G39" s="193">
        <v>0</v>
      </c>
      <c r="H39" s="27">
        <v>3000</v>
      </c>
      <c r="I39" s="26">
        <v>0</v>
      </c>
      <c r="J39" s="26">
        <v>0</v>
      </c>
      <c r="K39" s="193">
        <f t="shared" si="10"/>
        <v>3000</v>
      </c>
      <c r="L39" s="27">
        <v>0</v>
      </c>
      <c r="M39" s="26">
        <v>0</v>
      </c>
      <c r="N39" s="26">
        <v>0</v>
      </c>
      <c r="O39" s="25">
        <f t="shared" si="11"/>
        <v>0</v>
      </c>
      <c r="P39" s="678">
        <f t="shared" si="0"/>
        <v>0</v>
      </c>
    </row>
    <row r="40" spans="1:16" ht="24" customHeight="1" x14ac:dyDescent="0.25">
      <c r="A40" s="947"/>
      <c r="B40" s="196" t="s">
        <v>144</v>
      </c>
      <c r="C40" s="198" t="s">
        <v>123</v>
      </c>
      <c r="D40" s="27">
        <v>680</v>
      </c>
      <c r="E40" s="26">
        <v>0</v>
      </c>
      <c r="F40" s="26">
        <v>0</v>
      </c>
      <c r="G40" s="28">
        <f t="shared" si="9"/>
        <v>680</v>
      </c>
      <c r="H40" s="27">
        <v>670</v>
      </c>
      <c r="I40" s="26">
        <v>0</v>
      </c>
      <c r="J40" s="26">
        <v>0</v>
      </c>
      <c r="K40" s="199">
        <f t="shared" si="10"/>
        <v>670</v>
      </c>
      <c r="L40" s="27">
        <v>213</v>
      </c>
      <c r="M40" s="26">
        <v>0</v>
      </c>
      <c r="N40" s="26">
        <v>0</v>
      </c>
      <c r="O40" s="25">
        <f t="shared" si="11"/>
        <v>213</v>
      </c>
      <c r="P40" s="680">
        <f t="shared" si="0"/>
        <v>0.31791044776119404</v>
      </c>
    </row>
    <row r="41" spans="1:16" ht="24" customHeight="1" x14ac:dyDescent="0.25">
      <c r="A41" s="947"/>
      <c r="B41" s="196" t="s">
        <v>315</v>
      </c>
      <c r="C41" s="197" t="s">
        <v>307</v>
      </c>
      <c r="D41" s="27">
        <v>0</v>
      </c>
      <c r="E41" s="26">
        <v>554</v>
      </c>
      <c r="F41" s="26">
        <v>0</v>
      </c>
      <c r="G41" s="28">
        <f>SUM(D41:F41)</f>
        <v>554</v>
      </c>
      <c r="H41" s="27">
        <v>0</v>
      </c>
      <c r="I41" s="26">
        <v>54</v>
      </c>
      <c r="J41" s="26">
        <v>0</v>
      </c>
      <c r="K41" s="193">
        <f t="shared" si="10"/>
        <v>54</v>
      </c>
      <c r="L41" s="27">
        <v>0</v>
      </c>
      <c r="M41" s="26">
        <v>53.2</v>
      </c>
      <c r="N41" s="26">
        <v>0</v>
      </c>
      <c r="O41" s="25">
        <f t="shared" si="11"/>
        <v>53.2</v>
      </c>
      <c r="P41" s="679">
        <f t="shared" si="0"/>
        <v>0.98518518518518527</v>
      </c>
    </row>
    <row r="42" spans="1:16" ht="24" customHeight="1" x14ac:dyDescent="0.25">
      <c r="A42" s="947"/>
      <c r="B42" s="196" t="s">
        <v>316</v>
      </c>
      <c r="C42" s="208" t="s">
        <v>312</v>
      </c>
      <c r="D42" s="27">
        <v>26140</v>
      </c>
      <c r="E42" s="26">
        <v>150</v>
      </c>
      <c r="F42" s="26">
        <v>4200</v>
      </c>
      <c r="G42" s="28">
        <f>SUM(D42:F42)</f>
        <v>30490</v>
      </c>
      <c r="H42" s="27">
        <v>26550.2</v>
      </c>
      <c r="I42" s="26">
        <v>150</v>
      </c>
      <c r="J42" s="26">
        <v>4140</v>
      </c>
      <c r="K42" s="193">
        <f>SUM(H42:J42)</f>
        <v>30840.2</v>
      </c>
      <c r="L42" s="27">
        <v>17402.8</v>
      </c>
      <c r="M42" s="26">
        <v>0</v>
      </c>
      <c r="N42" s="26">
        <v>3260.9</v>
      </c>
      <c r="O42" s="25">
        <f t="shared" si="11"/>
        <v>20663.7</v>
      </c>
      <c r="P42" s="679">
        <f t="shared" si="0"/>
        <v>0.67002483771181776</v>
      </c>
    </row>
    <row r="43" spans="1:16" ht="24" customHeight="1" x14ac:dyDescent="0.25">
      <c r="A43" s="958"/>
      <c r="B43" s="196" t="s">
        <v>104</v>
      </c>
      <c r="C43" s="189" t="s">
        <v>213</v>
      </c>
      <c r="D43" s="27">
        <v>3158</v>
      </c>
      <c r="E43" s="26">
        <v>0</v>
      </c>
      <c r="F43" s="26">
        <v>800</v>
      </c>
      <c r="G43" s="28">
        <f t="shared" si="9"/>
        <v>3958</v>
      </c>
      <c r="H43" s="27">
        <v>3158</v>
      </c>
      <c r="I43" s="26">
        <v>0</v>
      </c>
      <c r="J43" s="26">
        <v>800</v>
      </c>
      <c r="K43" s="28">
        <f t="shared" si="10"/>
        <v>3958</v>
      </c>
      <c r="L43" s="27">
        <v>521.20000000000005</v>
      </c>
      <c r="M43" s="26">
        <v>0</v>
      </c>
      <c r="N43" s="26">
        <v>675</v>
      </c>
      <c r="O43" s="25">
        <f t="shared" si="11"/>
        <v>1196.2</v>
      </c>
      <c r="P43" s="680">
        <f t="shared" si="0"/>
        <v>0.30222334512379989</v>
      </c>
    </row>
    <row r="44" spans="1:16" ht="30" customHeight="1" x14ac:dyDescent="0.25">
      <c r="A44" s="958"/>
      <c r="B44" s="196" t="s">
        <v>126</v>
      </c>
      <c r="C44" s="201" t="s">
        <v>405</v>
      </c>
      <c r="D44" s="27">
        <v>410</v>
      </c>
      <c r="E44" s="26">
        <v>0</v>
      </c>
      <c r="F44" s="26">
        <v>0</v>
      </c>
      <c r="G44" s="214">
        <f t="shared" si="9"/>
        <v>410</v>
      </c>
      <c r="H44" s="27">
        <v>410</v>
      </c>
      <c r="I44" s="26">
        <v>0</v>
      </c>
      <c r="J44" s="26">
        <v>0</v>
      </c>
      <c r="K44" s="193">
        <f t="shared" si="10"/>
        <v>410</v>
      </c>
      <c r="L44" s="27">
        <v>29.6</v>
      </c>
      <c r="M44" s="26">
        <v>0</v>
      </c>
      <c r="N44" s="26">
        <v>0</v>
      </c>
      <c r="O44" s="25">
        <f t="shared" si="11"/>
        <v>29.6</v>
      </c>
      <c r="P44" s="679">
        <f t="shared" si="0"/>
        <v>7.2195121951219521E-2</v>
      </c>
    </row>
    <row r="45" spans="1:16" ht="30" customHeight="1" x14ac:dyDescent="0.25">
      <c r="A45" s="958"/>
      <c r="B45" s="196" t="s">
        <v>140</v>
      </c>
      <c r="C45" s="203" t="s">
        <v>124</v>
      </c>
      <c r="D45" s="27">
        <v>2105</v>
      </c>
      <c r="E45" s="26">
        <v>0</v>
      </c>
      <c r="F45" s="26">
        <v>0</v>
      </c>
      <c r="G45" s="214">
        <f t="shared" si="9"/>
        <v>2105</v>
      </c>
      <c r="H45" s="27">
        <v>2911</v>
      </c>
      <c r="I45" s="26">
        <v>0</v>
      </c>
      <c r="J45" s="26">
        <v>0</v>
      </c>
      <c r="K45" s="28">
        <f t="shared" si="10"/>
        <v>2911</v>
      </c>
      <c r="L45" s="27">
        <v>1651.7</v>
      </c>
      <c r="M45" s="26">
        <v>0</v>
      </c>
      <c r="N45" s="26">
        <v>0</v>
      </c>
      <c r="O45" s="25">
        <f t="shared" si="11"/>
        <v>1651.7</v>
      </c>
      <c r="P45" s="680">
        <f t="shared" si="0"/>
        <v>0.56739951906561326</v>
      </c>
    </row>
    <row r="46" spans="1:16" ht="27" customHeight="1" x14ac:dyDescent="0.25">
      <c r="A46" s="948"/>
      <c r="B46" s="956" t="s">
        <v>87</v>
      </c>
      <c r="C46" s="957"/>
      <c r="D46" s="293">
        <f t="shared" ref="D46:O46" si="12">SUM(D38:D45)</f>
        <v>33123</v>
      </c>
      <c r="E46" s="290">
        <f t="shared" si="12"/>
        <v>704</v>
      </c>
      <c r="F46" s="290">
        <f t="shared" si="12"/>
        <v>5000</v>
      </c>
      <c r="G46" s="367">
        <f t="shared" si="12"/>
        <v>38827</v>
      </c>
      <c r="H46" s="293">
        <f t="shared" si="12"/>
        <v>37329.199999999997</v>
      </c>
      <c r="I46" s="290">
        <f t="shared" si="12"/>
        <v>204</v>
      </c>
      <c r="J46" s="290">
        <f t="shared" si="12"/>
        <v>4940</v>
      </c>
      <c r="K46" s="294">
        <f t="shared" si="12"/>
        <v>42473.2</v>
      </c>
      <c r="L46" s="293">
        <f t="shared" si="12"/>
        <v>20318.5</v>
      </c>
      <c r="M46" s="290">
        <f t="shared" si="12"/>
        <v>53.2</v>
      </c>
      <c r="N46" s="290">
        <f t="shared" si="12"/>
        <v>3935.9</v>
      </c>
      <c r="O46" s="290">
        <f t="shared" si="12"/>
        <v>24307.600000000002</v>
      </c>
      <c r="P46" s="363">
        <f t="shared" si="0"/>
        <v>0.57230441784466446</v>
      </c>
    </row>
    <row r="47" spans="1:16" ht="24" customHeight="1" x14ac:dyDescent="0.25">
      <c r="A47" s="946" t="s">
        <v>217</v>
      </c>
      <c r="B47" s="215" t="s">
        <v>153</v>
      </c>
      <c r="C47" s="216" t="s">
        <v>218</v>
      </c>
      <c r="D47" s="27">
        <v>8720</v>
      </c>
      <c r="E47" s="26">
        <v>2050</v>
      </c>
      <c r="F47" s="26">
        <v>0</v>
      </c>
      <c r="G47" s="368">
        <f>SUM(D47:F47)</f>
        <v>10770</v>
      </c>
      <c r="H47" s="27">
        <v>8634.6</v>
      </c>
      <c r="I47" s="26">
        <v>440.1</v>
      </c>
      <c r="J47" s="26">
        <v>0</v>
      </c>
      <c r="K47" s="193">
        <f>SUM(H47:J47)</f>
        <v>9074.7000000000007</v>
      </c>
      <c r="L47" s="27">
        <v>4911.5</v>
      </c>
      <c r="M47" s="26">
        <v>67.2</v>
      </c>
      <c r="N47" s="26">
        <v>0</v>
      </c>
      <c r="O47" s="25">
        <f>SUM(L47:N47)</f>
        <v>4978.7</v>
      </c>
      <c r="P47" s="359">
        <f t="shared" si="0"/>
        <v>0.54863521659118197</v>
      </c>
    </row>
    <row r="48" spans="1:16" ht="24" customHeight="1" x14ac:dyDescent="0.25">
      <c r="A48" s="958"/>
      <c r="B48" s="369" t="s">
        <v>407</v>
      </c>
      <c r="C48" s="197" t="s">
        <v>307</v>
      </c>
      <c r="D48" s="27">
        <v>0</v>
      </c>
      <c r="E48" s="26">
        <v>2000</v>
      </c>
      <c r="F48" s="26">
        <v>0</v>
      </c>
      <c r="G48" s="370">
        <f>SUM(D48:F48)</f>
        <v>2000</v>
      </c>
      <c r="H48" s="27">
        <v>0</v>
      </c>
      <c r="I48" s="26">
        <v>0</v>
      </c>
      <c r="J48" s="26">
        <v>0</v>
      </c>
      <c r="K48" s="193">
        <f>SUM(H48:J48)</f>
        <v>0</v>
      </c>
      <c r="L48" s="27">
        <v>0</v>
      </c>
      <c r="M48" s="26">
        <v>0</v>
      </c>
      <c r="N48" s="26">
        <v>0</v>
      </c>
      <c r="O48" s="25">
        <f>SUM(L48:N48)</f>
        <v>0</v>
      </c>
      <c r="P48" s="680">
        <v>0</v>
      </c>
    </row>
    <row r="49" spans="1:18" ht="24" customHeight="1" x14ac:dyDescent="0.25">
      <c r="A49" s="958"/>
      <c r="B49" s="371" t="s">
        <v>317</v>
      </c>
      <c r="C49" s="197" t="s">
        <v>213</v>
      </c>
      <c r="D49" s="27">
        <v>0</v>
      </c>
      <c r="E49" s="26">
        <v>0</v>
      </c>
      <c r="F49" s="26">
        <v>0</v>
      </c>
      <c r="G49" s="370">
        <f>SUM(D49:F49)</f>
        <v>0</v>
      </c>
      <c r="H49" s="27">
        <v>250</v>
      </c>
      <c r="I49" s="26">
        <v>0</v>
      </c>
      <c r="J49" s="26">
        <v>0</v>
      </c>
      <c r="K49" s="193">
        <f>SUM(H49:J49)</f>
        <v>250</v>
      </c>
      <c r="L49" s="27">
        <v>250</v>
      </c>
      <c r="M49" s="26">
        <v>0</v>
      </c>
      <c r="N49" s="26">
        <v>0</v>
      </c>
      <c r="O49" s="25">
        <f>SUM(L49:N49)</f>
        <v>250</v>
      </c>
      <c r="P49" s="679">
        <f t="shared" si="0"/>
        <v>1</v>
      </c>
    </row>
    <row r="50" spans="1:18" ht="30" customHeight="1" x14ac:dyDescent="0.25">
      <c r="A50" s="958"/>
      <c r="B50" s="212" t="s">
        <v>149</v>
      </c>
      <c r="C50" s="201" t="s">
        <v>405</v>
      </c>
      <c r="D50" s="27">
        <v>1073</v>
      </c>
      <c r="E50" s="26">
        <v>0</v>
      </c>
      <c r="F50" s="26">
        <v>0</v>
      </c>
      <c r="G50" s="370">
        <f>SUM(D50:F50)</f>
        <v>1073</v>
      </c>
      <c r="H50" s="27">
        <v>793</v>
      </c>
      <c r="I50" s="26">
        <v>0</v>
      </c>
      <c r="J50" s="26">
        <v>0</v>
      </c>
      <c r="K50" s="193">
        <f>SUM(H50:J50)</f>
        <v>793</v>
      </c>
      <c r="L50" s="27">
        <v>534.70000000000005</v>
      </c>
      <c r="M50" s="26">
        <v>0</v>
      </c>
      <c r="N50" s="26">
        <v>0</v>
      </c>
      <c r="O50" s="25">
        <f ca="1">SUM(L50:O50)</f>
        <v>534.70000000000005</v>
      </c>
      <c r="P50" s="679">
        <f t="shared" ca="1" si="0"/>
        <v>0.67414880201765448</v>
      </c>
    </row>
    <row r="51" spans="1:18" ht="24" customHeight="1" x14ac:dyDescent="0.25">
      <c r="A51" s="958"/>
      <c r="B51" s="212" t="s">
        <v>318</v>
      </c>
      <c r="C51" s="372" t="s">
        <v>408</v>
      </c>
      <c r="D51" s="27">
        <v>0</v>
      </c>
      <c r="E51" s="26">
        <v>0</v>
      </c>
      <c r="F51" s="26">
        <v>0</v>
      </c>
      <c r="G51" s="370">
        <f>SUM(D51:F51)</f>
        <v>0</v>
      </c>
      <c r="H51" s="27">
        <v>345.1</v>
      </c>
      <c r="I51" s="26">
        <v>0</v>
      </c>
      <c r="J51" s="26">
        <v>0</v>
      </c>
      <c r="K51" s="193">
        <f>SUM(H51:J51)</f>
        <v>345.1</v>
      </c>
      <c r="L51" s="27">
        <v>345.1</v>
      </c>
      <c r="M51" s="26">
        <v>0</v>
      </c>
      <c r="N51" s="26">
        <v>0</v>
      </c>
      <c r="O51" s="25">
        <f>SUM(L51:N51)</f>
        <v>345.1</v>
      </c>
      <c r="P51" s="680">
        <f t="shared" si="0"/>
        <v>1</v>
      </c>
    </row>
    <row r="52" spans="1:18" ht="28.2" customHeight="1" x14ac:dyDescent="0.25">
      <c r="A52" s="948"/>
      <c r="B52" s="956" t="s">
        <v>87</v>
      </c>
      <c r="C52" s="957"/>
      <c r="D52" s="291">
        <f t="shared" ref="D52:N52" si="13">SUM(D47:D51)</f>
        <v>9793</v>
      </c>
      <c r="E52" s="364">
        <f t="shared" si="13"/>
        <v>4050</v>
      </c>
      <c r="F52" s="364">
        <f t="shared" si="13"/>
        <v>0</v>
      </c>
      <c r="G52" s="365">
        <f t="shared" si="13"/>
        <v>13843</v>
      </c>
      <c r="H52" s="291">
        <f t="shared" si="13"/>
        <v>10022.700000000001</v>
      </c>
      <c r="I52" s="364">
        <f t="shared" si="13"/>
        <v>440.1</v>
      </c>
      <c r="J52" s="364">
        <f t="shared" si="13"/>
        <v>0</v>
      </c>
      <c r="K52" s="365">
        <f t="shared" si="13"/>
        <v>10462.800000000001</v>
      </c>
      <c r="L52" s="291">
        <f>SUM(L47:L51)</f>
        <v>6041.3</v>
      </c>
      <c r="M52" s="364">
        <f t="shared" si="13"/>
        <v>67.2</v>
      </c>
      <c r="N52" s="364">
        <f t="shared" si="13"/>
        <v>0</v>
      </c>
      <c r="O52" s="364">
        <f ca="1">SUM(O47:O51)</f>
        <v>6108.5</v>
      </c>
      <c r="P52" s="363">
        <f t="shared" ca="1" si="0"/>
        <v>0.58382077455365677</v>
      </c>
    </row>
    <row r="53" spans="1:18" ht="24" customHeight="1" x14ac:dyDescent="0.25">
      <c r="A53" s="959" t="s">
        <v>219</v>
      </c>
      <c r="B53" s="217" t="s">
        <v>127</v>
      </c>
      <c r="C53" s="189" t="s">
        <v>397</v>
      </c>
      <c r="D53" s="27">
        <v>2757</v>
      </c>
      <c r="E53" s="26">
        <v>0</v>
      </c>
      <c r="F53" s="26">
        <v>0</v>
      </c>
      <c r="G53" s="368">
        <f>SUM(D53:F53)</f>
        <v>2757</v>
      </c>
      <c r="H53" s="27">
        <v>2566.3000000000002</v>
      </c>
      <c r="I53" s="26">
        <v>10120.4</v>
      </c>
      <c r="J53" s="26">
        <v>0</v>
      </c>
      <c r="K53" s="193">
        <f>SUM(H53:J53)</f>
        <v>12686.7</v>
      </c>
      <c r="L53" s="27">
        <v>351.5</v>
      </c>
      <c r="M53" s="26">
        <v>6705.1</v>
      </c>
      <c r="N53" s="26">
        <v>0</v>
      </c>
      <c r="O53" s="25">
        <f>SUM(L53:N53)</f>
        <v>7056.6</v>
      </c>
      <c r="P53" s="359">
        <f t="shared" si="0"/>
        <v>0.55622029369339543</v>
      </c>
    </row>
    <row r="54" spans="1:18" ht="24" customHeight="1" x14ac:dyDescent="0.25">
      <c r="A54" s="959"/>
      <c r="B54" s="218" t="s">
        <v>319</v>
      </c>
      <c r="C54" s="201" t="s">
        <v>307</v>
      </c>
      <c r="D54" s="27">
        <v>17200</v>
      </c>
      <c r="E54" s="26">
        <v>148190</v>
      </c>
      <c r="F54" s="26">
        <v>0</v>
      </c>
      <c r="G54" s="368">
        <f>SUM(D54:F54)</f>
        <v>165390</v>
      </c>
      <c r="H54" s="27">
        <v>16036.6</v>
      </c>
      <c r="I54" s="26">
        <v>152188.70000000001</v>
      </c>
      <c r="J54" s="26">
        <v>0</v>
      </c>
      <c r="K54" s="193">
        <f>SUM(H54:J54)</f>
        <v>168225.30000000002</v>
      </c>
      <c r="L54" s="27">
        <v>12010.4</v>
      </c>
      <c r="M54" s="26">
        <v>124446.7</v>
      </c>
      <c r="N54" s="26">
        <v>0</v>
      </c>
      <c r="O54" s="25">
        <f>SUM(L54:N54)</f>
        <v>136457.1</v>
      </c>
      <c r="P54" s="682">
        <f t="shared" si="0"/>
        <v>0.81115682361689945</v>
      </c>
    </row>
    <row r="55" spans="1:18" ht="30" customHeight="1" x14ac:dyDescent="0.25">
      <c r="A55" s="958"/>
      <c r="B55" s="188" t="s">
        <v>93</v>
      </c>
      <c r="C55" s="201" t="s">
        <v>405</v>
      </c>
      <c r="D55" s="27">
        <v>800</v>
      </c>
      <c r="E55" s="26">
        <v>0</v>
      </c>
      <c r="F55" s="26">
        <v>0</v>
      </c>
      <c r="G55" s="199">
        <f>SUM(D55:F55)</f>
        <v>800</v>
      </c>
      <c r="H55" s="27">
        <v>970.3</v>
      </c>
      <c r="I55" s="26">
        <v>0</v>
      </c>
      <c r="J55" s="26">
        <v>0</v>
      </c>
      <c r="K55" s="28">
        <f>SUM(H55:J55)</f>
        <v>970.3</v>
      </c>
      <c r="L55" s="27">
        <v>395</v>
      </c>
      <c r="M55" s="26">
        <v>0</v>
      </c>
      <c r="N55" s="26">
        <v>0</v>
      </c>
      <c r="O55" s="25">
        <f>SUM(L55:N55)</f>
        <v>395</v>
      </c>
      <c r="P55" s="679">
        <f t="shared" si="0"/>
        <v>0.40709059053900859</v>
      </c>
    </row>
    <row r="56" spans="1:18" ht="30" customHeight="1" x14ac:dyDescent="0.25">
      <c r="A56" s="958"/>
      <c r="B56" s="188" t="s">
        <v>94</v>
      </c>
      <c r="C56" s="201" t="s">
        <v>124</v>
      </c>
      <c r="D56" s="27">
        <v>300</v>
      </c>
      <c r="E56" s="26">
        <v>0</v>
      </c>
      <c r="F56" s="26">
        <v>0</v>
      </c>
      <c r="G56" s="219">
        <f>SUM(D56:F56)</f>
        <v>300</v>
      </c>
      <c r="H56" s="683">
        <v>1341</v>
      </c>
      <c r="I56" s="26">
        <v>0</v>
      </c>
      <c r="J56" s="26">
        <v>0</v>
      </c>
      <c r="K56" s="199">
        <f>SUM(H56:J56)</f>
        <v>1341</v>
      </c>
      <c r="L56" s="27">
        <v>1242.8</v>
      </c>
      <c r="M56" s="26">
        <v>0</v>
      </c>
      <c r="N56" s="26">
        <v>0</v>
      </c>
      <c r="O56" s="25">
        <f>SUM(L56:N56)</f>
        <v>1242.8</v>
      </c>
      <c r="P56" s="680">
        <f t="shared" si="0"/>
        <v>0.9267710663683818</v>
      </c>
    </row>
    <row r="57" spans="1:18" ht="24" customHeight="1" x14ac:dyDescent="0.25">
      <c r="A57" s="958"/>
      <c r="B57" s="212" t="s">
        <v>145</v>
      </c>
      <c r="C57" s="191" t="s">
        <v>241</v>
      </c>
      <c r="D57" s="27">
        <v>4010</v>
      </c>
      <c r="E57" s="26">
        <v>0</v>
      </c>
      <c r="F57" s="26">
        <v>0</v>
      </c>
      <c r="G57" s="204">
        <f>SUM(D57:F57)</f>
        <v>4010</v>
      </c>
      <c r="H57" s="27">
        <v>4009.9</v>
      </c>
      <c r="I57" s="26">
        <v>21895.1</v>
      </c>
      <c r="J57" s="26">
        <v>0</v>
      </c>
      <c r="K57" s="193">
        <f>SUM(H57:J57)</f>
        <v>25905</v>
      </c>
      <c r="L57" s="27">
        <v>3264</v>
      </c>
      <c r="M57" s="26">
        <v>21895</v>
      </c>
      <c r="N57" s="26">
        <v>0</v>
      </c>
      <c r="O57" s="25">
        <f>SUM(L57:N57)</f>
        <v>25159</v>
      </c>
      <c r="P57" s="684">
        <f t="shared" si="0"/>
        <v>0.97120247056552789</v>
      </c>
    </row>
    <row r="58" spans="1:18" ht="28.2" customHeight="1" thickBot="1" x14ac:dyDescent="0.3">
      <c r="A58" s="948"/>
      <c r="B58" s="956" t="s">
        <v>87</v>
      </c>
      <c r="C58" s="957"/>
      <c r="D58" s="293">
        <f t="shared" ref="D58:O58" si="14">SUM(D53:D57)</f>
        <v>25067</v>
      </c>
      <c r="E58" s="290">
        <f t="shared" si="14"/>
        <v>148190</v>
      </c>
      <c r="F58" s="290">
        <f t="shared" si="14"/>
        <v>0</v>
      </c>
      <c r="G58" s="367">
        <f t="shared" si="14"/>
        <v>173257</v>
      </c>
      <c r="H58" s="293">
        <f t="shared" si="14"/>
        <v>24924.100000000002</v>
      </c>
      <c r="I58" s="290">
        <f t="shared" si="14"/>
        <v>184204.2</v>
      </c>
      <c r="J58" s="290">
        <f t="shared" si="14"/>
        <v>0</v>
      </c>
      <c r="K58" s="294">
        <f t="shared" si="14"/>
        <v>209128.30000000002</v>
      </c>
      <c r="L58" s="293">
        <f t="shared" si="14"/>
        <v>17263.699999999997</v>
      </c>
      <c r="M58" s="290">
        <f t="shared" si="14"/>
        <v>153046.79999999999</v>
      </c>
      <c r="N58" s="290">
        <f t="shared" si="14"/>
        <v>0</v>
      </c>
      <c r="O58" s="290">
        <f t="shared" si="14"/>
        <v>170310.5</v>
      </c>
      <c r="P58" s="373">
        <f t="shared" si="0"/>
        <v>0.81438284536334871</v>
      </c>
      <c r="R58" s="374"/>
    </row>
    <row r="59" spans="1:18" ht="21.6" customHeight="1" x14ac:dyDescent="0.25">
      <c r="A59" s="943" t="s">
        <v>82</v>
      </c>
      <c r="B59" s="944"/>
      <c r="C59" s="945"/>
      <c r="D59" s="938" t="str">
        <f>D2</f>
        <v>Schválený rozpočet 2021</v>
      </c>
      <c r="E59" s="939"/>
      <c r="F59" s="939"/>
      <c r="G59" s="940"/>
      <c r="H59" s="938" t="str">
        <f>H2</f>
        <v>Upravený rozpočet k 31.12. 2021</v>
      </c>
      <c r="I59" s="939"/>
      <c r="J59" s="939"/>
      <c r="K59" s="940"/>
      <c r="L59" s="938" t="str">
        <f>L2</f>
        <v>Skutečnost k 31.12. 2021</v>
      </c>
      <c r="M59" s="939"/>
      <c r="N59" s="939"/>
      <c r="O59" s="939"/>
      <c r="P59" s="940"/>
    </row>
    <row r="60" spans="1:18" ht="21.6" customHeight="1" x14ac:dyDescent="0.25">
      <c r="A60" s="899" t="s">
        <v>83</v>
      </c>
      <c r="B60" s="931" t="s">
        <v>84</v>
      </c>
      <c r="C60" s="932"/>
      <c r="D60" s="933" t="s">
        <v>85</v>
      </c>
      <c r="E60" s="934"/>
      <c r="F60" s="935"/>
      <c r="G60" s="936" t="s">
        <v>31</v>
      </c>
      <c r="H60" s="933" t="s">
        <v>85</v>
      </c>
      <c r="I60" s="934"/>
      <c r="J60" s="935"/>
      <c r="K60" s="936" t="s">
        <v>31</v>
      </c>
      <c r="L60" s="933" t="s">
        <v>85</v>
      </c>
      <c r="M60" s="934"/>
      <c r="N60" s="935"/>
      <c r="O60" s="941" t="s">
        <v>31</v>
      </c>
      <c r="P60" s="936" t="s">
        <v>26</v>
      </c>
    </row>
    <row r="61" spans="1:18" ht="21.6" customHeight="1" x14ac:dyDescent="0.25">
      <c r="A61" s="900"/>
      <c r="B61" s="286" t="s">
        <v>158</v>
      </c>
      <c r="C61" s="287" t="s">
        <v>86</v>
      </c>
      <c r="D61" s="352" t="s">
        <v>208</v>
      </c>
      <c r="E61" s="354" t="s">
        <v>209</v>
      </c>
      <c r="F61" s="288" t="s">
        <v>120</v>
      </c>
      <c r="G61" s="937"/>
      <c r="H61" s="352" t="s">
        <v>208</v>
      </c>
      <c r="I61" s="354" t="s">
        <v>209</v>
      </c>
      <c r="J61" s="288" t="s">
        <v>120</v>
      </c>
      <c r="K61" s="937"/>
      <c r="L61" s="352" t="s">
        <v>208</v>
      </c>
      <c r="M61" s="354" t="s">
        <v>209</v>
      </c>
      <c r="N61" s="288" t="s">
        <v>120</v>
      </c>
      <c r="O61" s="942"/>
      <c r="P61" s="937"/>
    </row>
    <row r="62" spans="1:18" ht="24" customHeight="1" x14ac:dyDescent="0.25">
      <c r="A62" s="959" t="s">
        <v>409</v>
      </c>
      <c r="B62" s="185" t="s">
        <v>95</v>
      </c>
      <c r="C62" s="192" t="s">
        <v>96</v>
      </c>
      <c r="D62" s="27">
        <v>285</v>
      </c>
      <c r="E62" s="26">
        <v>0</v>
      </c>
      <c r="F62" s="26">
        <v>0</v>
      </c>
      <c r="G62" s="214">
        <f>SUM(D62:F62)</f>
        <v>285</v>
      </c>
      <c r="H62" s="27">
        <v>285</v>
      </c>
      <c r="I62" s="26">
        <v>0</v>
      </c>
      <c r="J62" s="26">
        <v>0</v>
      </c>
      <c r="K62" s="28">
        <f>SUM(H62:J62)</f>
        <v>285</v>
      </c>
      <c r="L62" s="27">
        <v>283</v>
      </c>
      <c r="M62" s="26">
        <v>0</v>
      </c>
      <c r="N62" s="26">
        <v>0</v>
      </c>
      <c r="O62" s="25">
        <f>SUM(L62:N62)</f>
        <v>283</v>
      </c>
      <c r="P62" s="682">
        <f>O62/K62</f>
        <v>0.99298245614035086</v>
      </c>
    </row>
    <row r="63" spans="1:18" ht="24" customHeight="1" x14ac:dyDescent="0.25">
      <c r="A63" s="959"/>
      <c r="B63" s="196" t="s">
        <v>128</v>
      </c>
      <c r="C63" s="198" t="s">
        <v>218</v>
      </c>
      <c r="D63" s="27">
        <v>4240</v>
      </c>
      <c r="E63" s="26">
        <v>0</v>
      </c>
      <c r="F63" s="26">
        <v>0</v>
      </c>
      <c r="G63" s="214">
        <f t="shared" ref="G63:G71" si="15">SUM(D63:F63)</f>
        <v>4240</v>
      </c>
      <c r="H63" s="27">
        <v>2029.8</v>
      </c>
      <c r="I63" s="26">
        <v>0</v>
      </c>
      <c r="J63" s="26">
        <v>0</v>
      </c>
      <c r="K63" s="28">
        <f t="shared" ref="K63:K71" si="16">SUM(H63:J63)</f>
        <v>2029.8</v>
      </c>
      <c r="L63" s="27">
        <v>1636.7</v>
      </c>
      <c r="M63" s="26">
        <v>0</v>
      </c>
      <c r="N63" s="26">
        <v>0</v>
      </c>
      <c r="O63" s="25">
        <f t="shared" ref="O63:O71" si="17">SUM(L63:N63)</f>
        <v>1636.7</v>
      </c>
      <c r="P63" s="682">
        <f t="shared" si="0"/>
        <v>0.80633559956645984</v>
      </c>
    </row>
    <row r="64" spans="1:18" ht="24" customHeight="1" x14ac:dyDescent="0.25">
      <c r="A64" s="959"/>
      <c r="B64" s="196" t="s">
        <v>129</v>
      </c>
      <c r="C64" s="198" t="s">
        <v>397</v>
      </c>
      <c r="D64" s="27">
        <v>14638</v>
      </c>
      <c r="E64" s="26">
        <v>0</v>
      </c>
      <c r="F64" s="26">
        <v>0</v>
      </c>
      <c r="G64" s="210">
        <f t="shared" si="15"/>
        <v>14638</v>
      </c>
      <c r="H64" s="27">
        <v>14638</v>
      </c>
      <c r="I64" s="26">
        <v>0</v>
      </c>
      <c r="J64" s="26">
        <v>0</v>
      </c>
      <c r="K64" s="199">
        <f t="shared" si="16"/>
        <v>14638</v>
      </c>
      <c r="L64" s="27">
        <v>7209.5</v>
      </c>
      <c r="M64" s="26">
        <v>0</v>
      </c>
      <c r="N64" s="26">
        <v>0</v>
      </c>
      <c r="O64" s="25">
        <f t="shared" si="17"/>
        <v>7209.5</v>
      </c>
      <c r="P64" s="682">
        <f t="shared" si="0"/>
        <v>0.49251946987293344</v>
      </c>
    </row>
    <row r="65" spans="1:26" ht="24" customHeight="1" x14ac:dyDescent="0.25">
      <c r="A65" s="959"/>
      <c r="B65" s="196" t="s">
        <v>130</v>
      </c>
      <c r="C65" s="198" t="s">
        <v>218</v>
      </c>
      <c r="D65" s="27">
        <v>36671.4</v>
      </c>
      <c r="E65" s="26">
        <v>4250</v>
      </c>
      <c r="F65" s="26">
        <v>0</v>
      </c>
      <c r="G65" s="210">
        <f t="shared" si="15"/>
        <v>40921.4</v>
      </c>
      <c r="H65" s="27">
        <v>34881.5</v>
      </c>
      <c r="I65" s="26">
        <v>200</v>
      </c>
      <c r="J65" s="26">
        <v>0</v>
      </c>
      <c r="K65" s="193">
        <f t="shared" si="16"/>
        <v>35081.5</v>
      </c>
      <c r="L65" s="27">
        <v>25789.599999999999</v>
      </c>
      <c r="M65" s="26">
        <v>117.6</v>
      </c>
      <c r="N65" s="26">
        <v>0</v>
      </c>
      <c r="O65" s="25">
        <f t="shared" si="17"/>
        <v>25907.199999999997</v>
      </c>
      <c r="P65" s="682">
        <f t="shared" si="0"/>
        <v>0.73848609666063303</v>
      </c>
    </row>
    <row r="66" spans="1:26" ht="24" customHeight="1" x14ac:dyDescent="0.25">
      <c r="A66" s="959"/>
      <c r="B66" s="196" t="s">
        <v>320</v>
      </c>
      <c r="C66" s="197" t="s">
        <v>307</v>
      </c>
      <c r="D66" s="27">
        <v>4500</v>
      </c>
      <c r="E66" s="26">
        <v>17550</v>
      </c>
      <c r="F66" s="26">
        <v>0</v>
      </c>
      <c r="G66" s="193">
        <f t="shared" si="15"/>
        <v>22050</v>
      </c>
      <c r="H66" s="27">
        <v>6011.3</v>
      </c>
      <c r="I66" s="26">
        <v>11659.4</v>
      </c>
      <c r="J66" s="26">
        <v>0</v>
      </c>
      <c r="K66" s="193">
        <f>SUM(H66:J66)</f>
        <v>17670.7</v>
      </c>
      <c r="L66" s="27">
        <v>6011</v>
      </c>
      <c r="M66" s="26">
        <v>11445.2</v>
      </c>
      <c r="N66" s="26">
        <v>0</v>
      </c>
      <c r="O66" s="25">
        <f t="shared" si="17"/>
        <v>17456.2</v>
      </c>
      <c r="P66" s="679">
        <f t="shared" si="0"/>
        <v>0.98786126186285772</v>
      </c>
    </row>
    <row r="67" spans="1:26" s="172" customFormat="1" ht="24" customHeight="1" x14ac:dyDescent="0.25">
      <c r="A67" s="959"/>
      <c r="B67" s="196" t="s">
        <v>42</v>
      </c>
      <c r="C67" s="198" t="s">
        <v>220</v>
      </c>
      <c r="D67" s="27">
        <v>29567.5</v>
      </c>
      <c r="E67" s="26">
        <v>6500</v>
      </c>
      <c r="F67" s="26">
        <v>0</v>
      </c>
      <c r="G67" s="193">
        <f t="shared" si="15"/>
        <v>36067.5</v>
      </c>
      <c r="H67" s="27">
        <v>30383.8</v>
      </c>
      <c r="I67" s="26">
        <v>6379</v>
      </c>
      <c r="J67" s="26">
        <v>0</v>
      </c>
      <c r="K67" s="28">
        <f t="shared" si="16"/>
        <v>36762.800000000003</v>
      </c>
      <c r="L67" s="27">
        <v>25600.799999999999</v>
      </c>
      <c r="M67" s="26">
        <v>3957.5</v>
      </c>
      <c r="N67" s="26">
        <v>0</v>
      </c>
      <c r="O67" s="25">
        <f t="shared" si="17"/>
        <v>29558.3</v>
      </c>
      <c r="P67" s="679">
        <f t="shared" si="0"/>
        <v>0.80402744078253008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25">
      <c r="A68" s="959"/>
      <c r="B68" s="196" t="s">
        <v>43</v>
      </c>
      <c r="C68" s="198" t="s">
        <v>212</v>
      </c>
      <c r="D68" s="27">
        <v>261894</v>
      </c>
      <c r="E68" s="26">
        <v>0</v>
      </c>
      <c r="F68" s="26">
        <v>0</v>
      </c>
      <c r="G68" s="28">
        <f t="shared" si="15"/>
        <v>261894</v>
      </c>
      <c r="H68" s="27">
        <v>280698.7</v>
      </c>
      <c r="I68" s="26">
        <v>0</v>
      </c>
      <c r="J68" s="26">
        <v>0</v>
      </c>
      <c r="K68" s="28">
        <f t="shared" si="16"/>
        <v>280698.7</v>
      </c>
      <c r="L68" s="27">
        <v>262652.09999999998</v>
      </c>
      <c r="M68" s="26">
        <v>0</v>
      </c>
      <c r="N68" s="26">
        <v>0</v>
      </c>
      <c r="O68" s="25">
        <f t="shared" si="17"/>
        <v>262652.09999999998</v>
      </c>
      <c r="P68" s="679">
        <f t="shared" si="0"/>
        <v>0.93570828792580785</v>
      </c>
    </row>
    <row r="69" spans="1:26" ht="29.55" customHeight="1" x14ac:dyDescent="0.25">
      <c r="A69" s="959"/>
      <c r="B69" s="196" t="s">
        <v>410</v>
      </c>
      <c r="C69" s="197" t="s">
        <v>221</v>
      </c>
      <c r="D69" s="27">
        <v>10257.9</v>
      </c>
      <c r="E69" s="26">
        <v>0</v>
      </c>
      <c r="F69" s="26">
        <v>0</v>
      </c>
      <c r="G69" s="193">
        <f t="shared" si="15"/>
        <v>10257.9</v>
      </c>
      <c r="H69" s="27">
        <v>11014</v>
      </c>
      <c r="I69" s="26">
        <v>0</v>
      </c>
      <c r="J69" s="26">
        <v>0</v>
      </c>
      <c r="K69" s="199">
        <f t="shared" si="16"/>
        <v>11014</v>
      </c>
      <c r="L69" s="27">
        <v>8369.7999999999993</v>
      </c>
      <c r="M69" s="26">
        <v>0</v>
      </c>
      <c r="N69" s="26">
        <v>0</v>
      </c>
      <c r="O69" s="25">
        <f t="shared" si="17"/>
        <v>8369.7999999999993</v>
      </c>
      <c r="P69" s="679">
        <f t="shared" si="0"/>
        <v>0.75992373343017972</v>
      </c>
    </row>
    <row r="70" spans="1:26" ht="24" customHeight="1" x14ac:dyDescent="0.25">
      <c r="A70" s="959"/>
      <c r="B70" s="375" t="s">
        <v>321</v>
      </c>
      <c r="C70" s="208" t="s">
        <v>312</v>
      </c>
      <c r="D70" s="27">
        <v>1000</v>
      </c>
      <c r="E70" s="26">
        <v>0</v>
      </c>
      <c r="F70" s="26">
        <v>0</v>
      </c>
      <c r="G70" s="193">
        <f>SUM(D70:F70)</f>
        <v>1000</v>
      </c>
      <c r="H70" s="27">
        <v>911.5</v>
      </c>
      <c r="I70" s="26">
        <v>0</v>
      </c>
      <c r="J70" s="26">
        <v>0</v>
      </c>
      <c r="K70" s="193">
        <f>SUM(H70:J70)</f>
        <v>911.5</v>
      </c>
      <c r="L70" s="27">
        <v>74.8</v>
      </c>
      <c r="M70" s="26">
        <v>0</v>
      </c>
      <c r="N70" s="26">
        <v>0</v>
      </c>
      <c r="O70" s="25">
        <f t="shared" si="17"/>
        <v>74.8</v>
      </c>
      <c r="P70" s="680">
        <f t="shared" ref="P70:P77" si="18">O70/K70</f>
        <v>8.2062534284147004E-2</v>
      </c>
    </row>
    <row r="71" spans="1:26" ht="24" customHeight="1" x14ac:dyDescent="0.25">
      <c r="A71" s="959"/>
      <c r="B71" s="376" t="s">
        <v>97</v>
      </c>
      <c r="C71" s="377" t="s">
        <v>213</v>
      </c>
      <c r="D71" s="27">
        <v>7205</v>
      </c>
      <c r="E71" s="26">
        <v>0</v>
      </c>
      <c r="F71" s="26">
        <v>0</v>
      </c>
      <c r="G71" s="204">
        <f t="shared" si="15"/>
        <v>7205</v>
      </c>
      <c r="H71" s="27">
        <v>7388.8</v>
      </c>
      <c r="I71" s="26">
        <v>0</v>
      </c>
      <c r="J71" s="26">
        <v>0</v>
      </c>
      <c r="K71" s="193">
        <f t="shared" si="16"/>
        <v>7388.8</v>
      </c>
      <c r="L71" s="27">
        <v>3883.1</v>
      </c>
      <c r="M71" s="26">
        <v>0</v>
      </c>
      <c r="N71" s="26">
        <v>0</v>
      </c>
      <c r="O71" s="25">
        <f t="shared" si="17"/>
        <v>3883.1</v>
      </c>
      <c r="P71" s="684">
        <f t="shared" si="18"/>
        <v>0.52553865309657855</v>
      </c>
    </row>
    <row r="72" spans="1:26" ht="27.6" customHeight="1" x14ac:dyDescent="0.25">
      <c r="A72" s="967"/>
      <c r="B72" s="956" t="s">
        <v>87</v>
      </c>
      <c r="C72" s="957"/>
      <c r="D72" s="291">
        <f t="shared" ref="D72:O72" si="19">SUM(D62:D71)</f>
        <v>370258.80000000005</v>
      </c>
      <c r="E72" s="364">
        <f t="shared" si="19"/>
        <v>28300</v>
      </c>
      <c r="F72" s="364">
        <f t="shared" si="19"/>
        <v>0</v>
      </c>
      <c r="G72" s="365">
        <f t="shared" si="19"/>
        <v>398558.80000000005</v>
      </c>
      <c r="H72" s="291">
        <f t="shared" si="19"/>
        <v>388242.4</v>
      </c>
      <c r="I72" s="364">
        <f t="shared" si="19"/>
        <v>18238.400000000001</v>
      </c>
      <c r="J72" s="364">
        <f t="shared" si="19"/>
        <v>0</v>
      </c>
      <c r="K72" s="365">
        <f t="shared" si="19"/>
        <v>406480.8</v>
      </c>
      <c r="L72" s="291">
        <f t="shared" si="19"/>
        <v>341510.39999999991</v>
      </c>
      <c r="M72" s="364">
        <f t="shared" si="19"/>
        <v>15520.300000000001</v>
      </c>
      <c r="N72" s="364">
        <f t="shared" si="19"/>
        <v>0</v>
      </c>
      <c r="O72" s="364">
        <f t="shared" si="19"/>
        <v>357030.69999999995</v>
      </c>
      <c r="P72" s="373">
        <f t="shared" si="18"/>
        <v>0.87834579148633829</v>
      </c>
    </row>
    <row r="73" spans="1:26" ht="23.55" customHeight="1" x14ac:dyDescent="0.25">
      <c r="A73" s="960" t="s">
        <v>615</v>
      </c>
      <c r="B73" s="215" t="s">
        <v>98</v>
      </c>
      <c r="C73" s="216" t="s">
        <v>96</v>
      </c>
      <c r="D73" s="27">
        <v>3460</v>
      </c>
      <c r="E73" s="26">
        <v>0</v>
      </c>
      <c r="F73" s="26">
        <v>0</v>
      </c>
      <c r="G73" s="29">
        <f>SUM(D73:F73)</f>
        <v>3460</v>
      </c>
      <c r="H73" s="27">
        <v>43430.7</v>
      </c>
      <c r="I73" s="26">
        <v>15184.3</v>
      </c>
      <c r="J73" s="26">
        <v>0</v>
      </c>
      <c r="K73" s="193">
        <f>SUM(H73:J73)</f>
        <v>58615</v>
      </c>
      <c r="L73" s="27">
        <v>3016.2</v>
      </c>
      <c r="M73" s="26">
        <v>150</v>
      </c>
      <c r="N73" s="26">
        <v>0</v>
      </c>
      <c r="O73" s="25">
        <f>SUM(L73:N73)</f>
        <v>3166.2</v>
      </c>
      <c r="P73" s="359">
        <f>O73/K73</f>
        <v>5.401688987460547E-2</v>
      </c>
    </row>
    <row r="74" spans="1:26" ht="23.55" customHeight="1" x14ac:dyDescent="0.25">
      <c r="A74" s="959"/>
      <c r="B74" s="212" t="s">
        <v>411</v>
      </c>
      <c r="C74" s="189" t="s">
        <v>397</v>
      </c>
      <c r="D74" s="27">
        <v>200</v>
      </c>
      <c r="E74" s="26">
        <v>0</v>
      </c>
      <c r="F74" s="26">
        <v>0</v>
      </c>
      <c r="G74" s="193">
        <f>SUM(D74:F74)</f>
        <v>200</v>
      </c>
      <c r="H74" s="27">
        <v>200</v>
      </c>
      <c r="I74" s="26">
        <v>0</v>
      </c>
      <c r="J74" s="26">
        <v>0</v>
      </c>
      <c r="K74" s="193">
        <f>SUM(H74:J74)</f>
        <v>200</v>
      </c>
      <c r="L74" s="27">
        <v>96.4</v>
      </c>
      <c r="M74" s="26">
        <v>0</v>
      </c>
      <c r="N74" s="26">
        <v>0</v>
      </c>
      <c r="O74" s="25">
        <f>SUM(L74:N74)</f>
        <v>96.4</v>
      </c>
      <c r="P74" s="678">
        <f>SUM(O74/K74)</f>
        <v>0.48200000000000004</v>
      </c>
    </row>
    <row r="75" spans="1:26" ht="23.55" customHeight="1" x14ac:dyDescent="0.25">
      <c r="A75" s="959"/>
      <c r="B75" s="190" t="s">
        <v>222</v>
      </c>
      <c r="C75" s="220" t="s">
        <v>218</v>
      </c>
      <c r="D75" s="27">
        <v>250</v>
      </c>
      <c r="E75" s="26">
        <v>0</v>
      </c>
      <c r="F75" s="26">
        <v>0</v>
      </c>
      <c r="G75" s="204">
        <f>SUM(D75:F75)</f>
        <v>250</v>
      </c>
      <c r="H75" s="27">
        <v>260.2</v>
      </c>
      <c r="I75" s="26">
        <v>0</v>
      </c>
      <c r="J75" s="26">
        <v>0</v>
      </c>
      <c r="K75" s="193">
        <f>SUM(H75:J75)</f>
        <v>260.2</v>
      </c>
      <c r="L75" s="27">
        <v>189.7</v>
      </c>
      <c r="M75" s="26">
        <v>0</v>
      </c>
      <c r="N75" s="26">
        <v>0</v>
      </c>
      <c r="O75" s="25">
        <f>SUM(L75:N75)</f>
        <v>189.7</v>
      </c>
      <c r="P75" s="684">
        <f t="shared" si="18"/>
        <v>0.72905457340507296</v>
      </c>
    </row>
    <row r="76" spans="1:26" ht="27.6" customHeight="1" thickBot="1" x14ac:dyDescent="0.3">
      <c r="A76" s="961"/>
      <c r="B76" s="968" t="s">
        <v>87</v>
      </c>
      <c r="C76" s="969"/>
      <c r="D76" s="378">
        <f t="shared" ref="D76:G76" si="20">SUM(D73:D75)</f>
        <v>3910</v>
      </c>
      <c r="E76" s="289">
        <f t="shared" si="20"/>
        <v>0</v>
      </c>
      <c r="F76" s="289">
        <f t="shared" si="20"/>
        <v>0</v>
      </c>
      <c r="G76" s="379">
        <f t="shared" si="20"/>
        <v>3910</v>
      </c>
      <c r="H76" s="380">
        <f t="shared" ref="H76:O76" si="21">SUM(H73:H75)</f>
        <v>43890.899999999994</v>
      </c>
      <c r="I76" s="289">
        <f t="shared" si="21"/>
        <v>15184.3</v>
      </c>
      <c r="J76" s="741">
        <f t="shared" si="21"/>
        <v>0</v>
      </c>
      <c r="K76" s="381">
        <f t="shared" si="21"/>
        <v>59075.199999999997</v>
      </c>
      <c r="L76" s="380">
        <f t="shared" si="21"/>
        <v>3302.2999999999997</v>
      </c>
      <c r="M76" s="289">
        <f t="shared" si="21"/>
        <v>150</v>
      </c>
      <c r="N76" s="381">
        <f t="shared" si="21"/>
        <v>0</v>
      </c>
      <c r="O76" s="289">
        <f t="shared" si="21"/>
        <v>3452.2999999999997</v>
      </c>
      <c r="P76" s="373">
        <f>O76/K76</f>
        <v>5.8439074264666054E-2</v>
      </c>
    </row>
    <row r="77" spans="1:26" ht="43.95" customHeight="1" thickTop="1" thickBot="1" x14ac:dyDescent="0.3">
      <c r="A77" s="964" t="s">
        <v>31</v>
      </c>
      <c r="B77" s="965"/>
      <c r="C77" s="966"/>
      <c r="D77" s="305">
        <f>D8+D13+D19+D29+D37+D46+D52+D58+D72+D76</f>
        <v>774683.20000000007</v>
      </c>
      <c r="E77" s="305">
        <f>E8+E13+E19+E29+E37+E46+E52+E58+E72+E76</f>
        <v>343182.6</v>
      </c>
      <c r="F77" s="305">
        <f>F8+F13+F19+F29+F37+F46+F52+F58+F72+F76</f>
        <v>13150</v>
      </c>
      <c r="G77" s="739">
        <f>SUM(D77:F77)</f>
        <v>1131015.8</v>
      </c>
      <c r="H77" s="740">
        <f>H8+H13+H19+H29+H37+H46+H52+H58+H72+H76</f>
        <v>920137.5</v>
      </c>
      <c r="I77" s="305">
        <f>I8+I13+I19+I29+I37+I46+I52+I58+I72+I76</f>
        <v>401215.60000000003</v>
      </c>
      <c r="J77" s="305">
        <f>J8+J13+J19+J29+J37+J46+J52+J58+J72+J76</f>
        <v>12983</v>
      </c>
      <c r="K77" s="739">
        <f>SUM(H77:J77)</f>
        <v>1334336.1000000001</v>
      </c>
      <c r="L77" s="740">
        <f>L8+L13+L19+L29+L37+L46+L52+L58+L72+L76</f>
        <v>742039.39999999991</v>
      </c>
      <c r="M77" s="305">
        <f>M8+M13+M19+M29+M37+M46+M52+M58+M72+M76</f>
        <v>281493.39999999997</v>
      </c>
      <c r="N77" s="305">
        <f>N8+N13+N19+N29+N37+N46+N52+N58+N72+N76</f>
        <v>11645.8</v>
      </c>
      <c r="O77" s="305">
        <f ca="1">O76+O72+O58+O46+O37+O29+O19+O13+O8+O52</f>
        <v>1035178.6</v>
      </c>
      <c r="P77" s="306">
        <f t="shared" ca="1" si="18"/>
        <v>0.77580064746824962</v>
      </c>
    </row>
    <row r="78" spans="1:26" ht="15" customHeight="1" x14ac:dyDescent="0.25"/>
    <row r="79" spans="1:26" ht="15" customHeight="1" x14ac:dyDescent="0.25">
      <c r="A79" s="803"/>
    </row>
    <row r="80" spans="1:26" s="172" customFormat="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</sheetData>
  <mergeCells count="61">
    <mergeCell ref="A77:C77"/>
    <mergeCell ref="L59:P59"/>
    <mergeCell ref="A60:A61"/>
    <mergeCell ref="D60:F60"/>
    <mergeCell ref="G60:G61"/>
    <mergeCell ref="H60:J60"/>
    <mergeCell ref="K60:K61"/>
    <mergeCell ref="L60:N60"/>
    <mergeCell ref="O60:O61"/>
    <mergeCell ref="P60:P61"/>
    <mergeCell ref="D59:G59"/>
    <mergeCell ref="H59:K59"/>
    <mergeCell ref="A62:A72"/>
    <mergeCell ref="B72:C72"/>
    <mergeCell ref="B76:C76"/>
    <mergeCell ref="B60:C60"/>
    <mergeCell ref="H30:K30"/>
    <mergeCell ref="A33:A37"/>
    <mergeCell ref="B37:C37"/>
    <mergeCell ref="B52:C52"/>
    <mergeCell ref="A38:A46"/>
    <mergeCell ref="B46:C46"/>
    <mergeCell ref="A47:A52"/>
    <mergeCell ref="A53:A58"/>
    <mergeCell ref="B58:C58"/>
    <mergeCell ref="A59:C59"/>
    <mergeCell ref="A73:A76"/>
    <mergeCell ref="L30:P30"/>
    <mergeCell ref="A31:A32"/>
    <mergeCell ref="B31:C31"/>
    <mergeCell ref="D31:F31"/>
    <mergeCell ref="G31:G32"/>
    <mergeCell ref="H31:J31"/>
    <mergeCell ref="K31:K32"/>
    <mergeCell ref="L31:N31"/>
    <mergeCell ref="O31:O32"/>
    <mergeCell ref="P31:P32"/>
    <mergeCell ref="A30:C30"/>
    <mergeCell ref="D30:G30"/>
    <mergeCell ref="A5:A8"/>
    <mergeCell ref="B8:C8"/>
    <mergeCell ref="A20:A29"/>
    <mergeCell ref="B29:C29"/>
    <mergeCell ref="A9:A13"/>
    <mergeCell ref="B13:C13"/>
    <mergeCell ref="A14:A19"/>
    <mergeCell ref="B19:C19"/>
    <mergeCell ref="A1:O1"/>
    <mergeCell ref="A3:A4"/>
    <mergeCell ref="B3:C3"/>
    <mergeCell ref="D3:F3"/>
    <mergeCell ref="G3:G4"/>
    <mergeCell ref="H3:J3"/>
    <mergeCell ref="H2:K2"/>
    <mergeCell ref="L2:P2"/>
    <mergeCell ref="L3:N3"/>
    <mergeCell ref="O3:O4"/>
    <mergeCell ref="P3:P4"/>
    <mergeCell ref="K3:K4"/>
    <mergeCell ref="A2:C2"/>
    <mergeCell ref="D2:G2"/>
  </mergeCells>
  <printOptions horizontalCentered="1"/>
  <pageMargins left="0.15748031496062992" right="0.15748031496062992" top="0.59055118110236227" bottom="0.47244094488188981" header="0" footer="0.19685039370078741"/>
  <pageSetup paperSize="9" scale="68" fitToHeight="3" orientation="landscape" r:id="rId1"/>
  <headerFooter alignWithMargins="0">
    <oddFooter>&amp;L&amp;"Arial,Obyčejné"&amp;9Přehled o hospodaření za rok 2021</oddFooter>
  </headerFooter>
  <rowBreaks count="2" manualBreakCount="2">
    <brk id="29" max="15" man="1"/>
    <brk id="58" max="15" man="1"/>
  </rowBreaks>
  <ignoredErrors>
    <ignoredError sqref="B5:B7 B9:B11 B14:B18 B20:B28 B33:B36 B38:B45 B47:B51 B53:B57 B62:B68 B70:B71 B73:B75" numberStoredAsText="1"/>
    <ignoredError sqref="G8 K8 O8 K13 G19 K19 O19 G37 K37 O37 G46 K46 O46 O50 G52 K52 O52 G72 K72 O72 P74 G76:G77 K76:K77" formula="1"/>
    <ignoredError sqref="K10 G18 G20 K21 K23 K26 G28 G33 K3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G183"/>
  <sheetViews>
    <sheetView tabSelected="1" view="pageBreakPreview" zoomScale="80" zoomScaleNormal="100" zoomScaleSheetLayoutView="80" workbookViewId="0">
      <pane ySplit="2" topLeftCell="A124" activePane="bottomLeft" state="frozen"/>
      <selection activeCell="G15" sqref="G15"/>
      <selection pane="bottomLeft" activeCell="C67" sqref="C67"/>
    </sheetView>
  </sheetViews>
  <sheetFormatPr defaultRowHeight="13.8" x14ac:dyDescent="0.25"/>
  <cols>
    <col min="1" max="1" width="92.77734375" style="18" customWidth="1"/>
    <col min="2" max="2" width="13.21875" style="18" customWidth="1"/>
    <col min="3" max="3" width="11.5546875" style="18" customWidth="1"/>
    <col min="4" max="4" width="12.77734375" style="18" customWidth="1"/>
    <col min="5" max="5" width="12.21875" style="18" customWidth="1"/>
    <col min="6" max="6" width="9.21875" style="18"/>
    <col min="7" max="7" width="12.44140625" style="18" bestFit="1" customWidth="1"/>
    <col min="8" max="256" width="9.21875" style="18"/>
    <col min="257" max="257" width="108.5546875" style="18" customWidth="1"/>
    <col min="258" max="258" width="13.21875" style="18" customWidth="1"/>
    <col min="259" max="259" width="11.5546875" style="18" customWidth="1"/>
    <col min="260" max="260" width="12.77734375" style="18" customWidth="1"/>
    <col min="261" max="261" width="12.21875" style="18" customWidth="1"/>
    <col min="262" max="262" width="9.21875" style="18"/>
    <col min="263" max="263" width="12.44140625" style="18" bestFit="1" customWidth="1"/>
    <col min="264" max="512" width="9.21875" style="18"/>
    <col min="513" max="513" width="108.5546875" style="18" customWidth="1"/>
    <col min="514" max="514" width="13.21875" style="18" customWidth="1"/>
    <col min="515" max="515" width="11.5546875" style="18" customWidth="1"/>
    <col min="516" max="516" width="12.77734375" style="18" customWidth="1"/>
    <col min="517" max="517" width="12.21875" style="18" customWidth="1"/>
    <col min="518" max="518" width="9.21875" style="18"/>
    <col min="519" max="519" width="12.44140625" style="18" bestFit="1" customWidth="1"/>
    <col min="520" max="768" width="9.21875" style="18"/>
    <col min="769" max="769" width="108.5546875" style="18" customWidth="1"/>
    <col min="770" max="770" width="13.21875" style="18" customWidth="1"/>
    <col min="771" max="771" width="11.5546875" style="18" customWidth="1"/>
    <col min="772" max="772" width="12.77734375" style="18" customWidth="1"/>
    <col min="773" max="773" width="12.21875" style="18" customWidth="1"/>
    <col min="774" max="774" width="9.21875" style="18"/>
    <col min="775" max="775" width="12.44140625" style="18" bestFit="1" customWidth="1"/>
    <col min="776" max="1024" width="9.21875" style="18"/>
    <col min="1025" max="1025" width="108.5546875" style="18" customWidth="1"/>
    <col min="1026" max="1026" width="13.21875" style="18" customWidth="1"/>
    <col min="1027" max="1027" width="11.5546875" style="18" customWidth="1"/>
    <col min="1028" max="1028" width="12.77734375" style="18" customWidth="1"/>
    <col min="1029" max="1029" width="12.21875" style="18" customWidth="1"/>
    <col min="1030" max="1030" width="9.21875" style="18"/>
    <col min="1031" max="1031" width="12.44140625" style="18" bestFit="1" customWidth="1"/>
    <col min="1032" max="1280" width="9.21875" style="18"/>
    <col min="1281" max="1281" width="108.5546875" style="18" customWidth="1"/>
    <col min="1282" max="1282" width="13.21875" style="18" customWidth="1"/>
    <col min="1283" max="1283" width="11.5546875" style="18" customWidth="1"/>
    <col min="1284" max="1284" width="12.77734375" style="18" customWidth="1"/>
    <col min="1285" max="1285" width="12.21875" style="18" customWidth="1"/>
    <col min="1286" max="1286" width="9.21875" style="18"/>
    <col min="1287" max="1287" width="12.44140625" style="18" bestFit="1" customWidth="1"/>
    <col min="1288" max="1536" width="9.21875" style="18"/>
    <col min="1537" max="1537" width="108.5546875" style="18" customWidth="1"/>
    <col min="1538" max="1538" width="13.21875" style="18" customWidth="1"/>
    <col min="1539" max="1539" width="11.5546875" style="18" customWidth="1"/>
    <col min="1540" max="1540" width="12.77734375" style="18" customWidth="1"/>
    <col min="1541" max="1541" width="12.21875" style="18" customWidth="1"/>
    <col min="1542" max="1542" width="9.21875" style="18"/>
    <col min="1543" max="1543" width="12.44140625" style="18" bestFit="1" customWidth="1"/>
    <col min="1544" max="1792" width="9.21875" style="18"/>
    <col min="1793" max="1793" width="108.5546875" style="18" customWidth="1"/>
    <col min="1794" max="1794" width="13.21875" style="18" customWidth="1"/>
    <col min="1795" max="1795" width="11.5546875" style="18" customWidth="1"/>
    <col min="1796" max="1796" width="12.77734375" style="18" customWidth="1"/>
    <col min="1797" max="1797" width="12.21875" style="18" customWidth="1"/>
    <col min="1798" max="1798" width="9.21875" style="18"/>
    <col min="1799" max="1799" width="12.44140625" style="18" bestFit="1" customWidth="1"/>
    <col min="1800" max="2048" width="9.21875" style="18"/>
    <col min="2049" max="2049" width="108.5546875" style="18" customWidth="1"/>
    <col min="2050" max="2050" width="13.21875" style="18" customWidth="1"/>
    <col min="2051" max="2051" width="11.5546875" style="18" customWidth="1"/>
    <col min="2052" max="2052" width="12.77734375" style="18" customWidth="1"/>
    <col min="2053" max="2053" width="12.21875" style="18" customWidth="1"/>
    <col min="2054" max="2054" width="9.21875" style="18"/>
    <col min="2055" max="2055" width="12.44140625" style="18" bestFit="1" customWidth="1"/>
    <col min="2056" max="2304" width="9.21875" style="18"/>
    <col min="2305" max="2305" width="108.5546875" style="18" customWidth="1"/>
    <col min="2306" max="2306" width="13.21875" style="18" customWidth="1"/>
    <col min="2307" max="2307" width="11.5546875" style="18" customWidth="1"/>
    <col min="2308" max="2308" width="12.77734375" style="18" customWidth="1"/>
    <col min="2309" max="2309" width="12.21875" style="18" customWidth="1"/>
    <col min="2310" max="2310" width="9.21875" style="18"/>
    <col min="2311" max="2311" width="12.44140625" style="18" bestFit="1" customWidth="1"/>
    <col min="2312" max="2560" width="9.21875" style="18"/>
    <col min="2561" max="2561" width="108.5546875" style="18" customWidth="1"/>
    <col min="2562" max="2562" width="13.21875" style="18" customWidth="1"/>
    <col min="2563" max="2563" width="11.5546875" style="18" customWidth="1"/>
    <col min="2564" max="2564" width="12.77734375" style="18" customWidth="1"/>
    <col min="2565" max="2565" width="12.21875" style="18" customWidth="1"/>
    <col min="2566" max="2566" width="9.21875" style="18"/>
    <col min="2567" max="2567" width="12.44140625" style="18" bestFit="1" customWidth="1"/>
    <col min="2568" max="2816" width="9.21875" style="18"/>
    <col min="2817" max="2817" width="108.5546875" style="18" customWidth="1"/>
    <col min="2818" max="2818" width="13.21875" style="18" customWidth="1"/>
    <col min="2819" max="2819" width="11.5546875" style="18" customWidth="1"/>
    <col min="2820" max="2820" width="12.77734375" style="18" customWidth="1"/>
    <col min="2821" max="2821" width="12.21875" style="18" customWidth="1"/>
    <col min="2822" max="2822" width="9.21875" style="18"/>
    <col min="2823" max="2823" width="12.44140625" style="18" bestFit="1" customWidth="1"/>
    <col min="2824" max="3072" width="9.21875" style="18"/>
    <col min="3073" max="3073" width="108.5546875" style="18" customWidth="1"/>
    <col min="3074" max="3074" width="13.21875" style="18" customWidth="1"/>
    <col min="3075" max="3075" width="11.5546875" style="18" customWidth="1"/>
    <col min="3076" max="3076" width="12.77734375" style="18" customWidth="1"/>
    <col min="3077" max="3077" width="12.21875" style="18" customWidth="1"/>
    <col min="3078" max="3078" width="9.21875" style="18"/>
    <col min="3079" max="3079" width="12.44140625" style="18" bestFit="1" customWidth="1"/>
    <col min="3080" max="3328" width="9.21875" style="18"/>
    <col min="3329" max="3329" width="108.5546875" style="18" customWidth="1"/>
    <col min="3330" max="3330" width="13.21875" style="18" customWidth="1"/>
    <col min="3331" max="3331" width="11.5546875" style="18" customWidth="1"/>
    <col min="3332" max="3332" width="12.77734375" style="18" customWidth="1"/>
    <col min="3333" max="3333" width="12.21875" style="18" customWidth="1"/>
    <col min="3334" max="3334" width="9.21875" style="18"/>
    <col min="3335" max="3335" width="12.44140625" style="18" bestFit="1" customWidth="1"/>
    <col min="3336" max="3584" width="9.21875" style="18"/>
    <col min="3585" max="3585" width="108.5546875" style="18" customWidth="1"/>
    <col min="3586" max="3586" width="13.21875" style="18" customWidth="1"/>
    <col min="3587" max="3587" width="11.5546875" style="18" customWidth="1"/>
    <col min="3588" max="3588" width="12.77734375" style="18" customWidth="1"/>
    <col min="3589" max="3589" width="12.21875" style="18" customWidth="1"/>
    <col min="3590" max="3590" width="9.21875" style="18"/>
    <col min="3591" max="3591" width="12.44140625" style="18" bestFit="1" customWidth="1"/>
    <col min="3592" max="3840" width="9.21875" style="18"/>
    <col min="3841" max="3841" width="108.5546875" style="18" customWidth="1"/>
    <col min="3842" max="3842" width="13.21875" style="18" customWidth="1"/>
    <col min="3843" max="3843" width="11.5546875" style="18" customWidth="1"/>
    <col min="3844" max="3844" width="12.77734375" style="18" customWidth="1"/>
    <col min="3845" max="3845" width="12.21875" style="18" customWidth="1"/>
    <col min="3846" max="3846" width="9.21875" style="18"/>
    <col min="3847" max="3847" width="12.44140625" style="18" bestFit="1" customWidth="1"/>
    <col min="3848" max="4096" width="9.21875" style="18"/>
    <col min="4097" max="4097" width="108.5546875" style="18" customWidth="1"/>
    <col min="4098" max="4098" width="13.21875" style="18" customWidth="1"/>
    <col min="4099" max="4099" width="11.5546875" style="18" customWidth="1"/>
    <col min="4100" max="4100" width="12.77734375" style="18" customWidth="1"/>
    <col min="4101" max="4101" width="12.21875" style="18" customWidth="1"/>
    <col min="4102" max="4102" width="9.21875" style="18"/>
    <col min="4103" max="4103" width="12.44140625" style="18" bestFit="1" customWidth="1"/>
    <col min="4104" max="4352" width="9.21875" style="18"/>
    <col min="4353" max="4353" width="108.5546875" style="18" customWidth="1"/>
    <col min="4354" max="4354" width="13.21875" style="18" customWidth="1"/>
    <col min="4355" max="4355" width="11.5546875" style="18" customWidth="1"/>
    <col min="4356" max="4356" width="12.77734375" style="18" customWidth="1"/>
    <col min="4357" max="4357" width="12.21875" style="18" customWidth="1"/>
    <col min="4358" max="4358" width="9.21875" style="18"/>
    <col min="4359" max="4359" width="12.44140625" style="18" bestFit="1" customWidth="1"/>
    <col min="4360" max="4608" width="9.21875" style="18"/>
    <col min="4609" max="4609" width="108.5546875" style="18" customWidth="1"/>
    <col min="4610" max="4610" width="13.21875" style="18" customWidth="1"/>
    <col min="4611" max="4611" width="11.5546875" style="18" customWidth="1"/>
    <col min="4612" max="4612" width="12.77734375" style="18" customWidth="1"/>
    <col min="4613" max="4613" width="12.21875" style="18" customWidth="1"/>
    <col min="4614" max="4614" width="9.21875" style="18"/>
    <col min="4615" max="4615" width="12.44140625" style="18" bestFit="1" customWidth="1"/>
    <col min="4616" max="4864" width="9.21875" style="18"/>
    <col min="4865" max="4865" width="108.5546875" style="18" customWidth="1"/>
    <col min="4866" max="4866" width="13.21875" style="18" customWidth="1"/>
    <col min="4867" max="4867" width="11.5546875" style="18" customWidth="1"/>
    <col min="4868" max="4868" width="12.77734375" style="18" customWidth="1"/>
    <col min="4869" max="4869" width="12.21875" style="18" customWidth="1"/>
    <col min="4870" max="4870" width="9.21875" style="18"/>
    <col min="4871" max="4871" width="12.44140625" style="18" bestFit="1" customWidth="1"/>
    <col min="4872" max="5120" width="9.21875" style="18"/>
    <col min="5121" max="5121" width="108.5546875" style="18" customWidth="1"/>
    <col min="5122" max="5122" width="13.21875" style="18" customWidth="1"/>
    <col min="5123" max="5123" width="11.5546875" style="18" customWidth="1"/>
    <col min="5124" max="5124" width="12.77734375" style="18" customWidth="1"/>
    <col min="5125" max="5125" width="12.21875" style="18" customWidth="1"/>
    <col min="5126" max="5126" width="9.21875" style="18"/>
    <col min="5127" max="5127" width="12.44140625" style="18" bestFit="1" customWidth="1"/>
    <col min="5128" max="5376" width="9.21875" style="18"/>
    <col min="5377" max="5377" width="108.5546875" style="18" customWidth="1"/>
    <col min="5378" max="5378" width="13.21875" style="18" customWidth="1"/>
    <col min="5379" max="5379" width="11.5546875" style="18" customWidth="1"/>
    <col min="5380" max="5380" width="12.77734375" style="18" customWidth="1"/>
    <col min="5381" max="5381" width="12.21875" style="18" customWidth="1"/>
    <col min="5382" max="5382" width="9.21875" style="18"/>
    <col min="5383" max="5383" width="12.44140625" style="18" bestFit="1" customWidth="1"/>
    <col min="5384" max="5632" width="9.21875" style="18"/>
    <col min="5633" max="5633" width="108.5546875" style="18" customWidth="1"/>
    <col min="5634" max="5634" width="13.21875" style="18" customWidth="1"/>
    <col min="5635" max="5635" width="11.5546875" style="18" customWidth="1"/>
    <col min="5636" max="5636" width="12.77734375" style="18" customWidth="1"/>
    <col min="5637" max="5637" width="12.21875" style="18" customWidth="1"/>
    <col min="5638" max="5638" width="9.21875" style="18"/>
    <col min="5639" max="5639" width="12.44140625" style="18" bestFit="1" customWidth="1"/>
    <col min="5640" max="5888" width="9.21875" style="18"/>
    <col min="5889" max="5889" width="108.5546875" style="18" customWidth="1"/>
    <col min="5890" max="5890" width="13.21875" style="18" customWidth="1"/>
    <col min="5891" max="5891" width="11.5546875" style="18" customWidth="1"/>
    <col min="5892" max="5892" width="12.77734375" style="18" customWidth="1"/>
    <col min="5893" max="5893" width="12.21875" style="18" customWidth="1"/>
    <col min="5894" max="5894" width="9.21875" style="18"/>
    <col min="5895" max="5895" width="12.44140625" style="18" bestFit="1" customWidth="1"/>
    <col min="5896" max="6144" width="9.21875" style="18"/>
    <col min="6145" max="6145" width="108.5546875" style="18" customWidth="1"/>
    <col min="6146" max="6146" width="13.21875" style="18" customWidth="1"/>
    <col min="6147" max="6147" width="11.5546875" style="18" customWidth="1"/>
    <col min="6148" max="6148" width="12.77734375" style="18" customWidth="1"/>
    <col min="6149" max="6149" width="12.21875" style="18" customWidth="1"/>
    <col min="6150" max="6150" width="9.21875" style="18"/>
    <col min="6151" max="6151" width="12.44140625" style="18" bestFit="1" customWidth="1"/>
    <col min="6152" max="6400" width="9.21875" style="18"/>
    <col min="6401" max="6401" width="108.5546875" style="18" customWidth="1"/>
    <col min="6402" max="6402" width="13.21875" style="18" customWidth="1"/>
    <col min="6403" max="6403" width="11.5546875" style="18" customWidth="1"/>
    <col min="6404" max="6404" width="12.77734375" style="18" customWidth="1"/>
    <col min="6405" max="6405" width="12.21875" style="18" customWidth="1"/>
    <col min="6406" max="6406" width="9.21875" style="18"/>
    <col min="6407" max="6407" width="12.44140625" style="18" bestFit="1" customWidth="1"/>
    <col min="6408" max="6656" width="9.21875" style="18"/>
    <col min="6657" max="6657" width="108.5546875" style="18" customWidth="1"/>
    <col min="6658" max="6658" width="13.21875" style="18" customWidth="1"/>
    <col min="6659" max="6659" width="11.5546875" style="18" customWidth="1"/>
    <col min="6660" max="6660" width="12.77734375" style="18" customWidth="1"/>
    <col min="6661" max="6661" width="12.21875" style="18" customWidth="1"/>
    <col min="6662" max="6662" width="9.21875" style="18"/>
    <col min="6663" max="6663" width="12.44140625" style="18" bestFit="1" customWidth="1"/>
    <col min="6664" max="6912" width="9.21875" style="18"/>
    <col min="6913" max="6913" width="108.5546875" style="18" customWidth="1"/>
    <col min="6914" max="6914" width="13.21875" style="18" customWidth="1"/>
    <col min="6915" max="6915" width="11.5546875" style="18" customWidth="1"/>
    <col min="6916" max="6916" width="12.77734375" style="18" customWidth="1"/>
    <col min="6917" max="6917" width="12.21875" style="18" customWidth="1"/>
    <col min="6918" max="6918" width="9.21875" style="18"/>
    <col min="6919" max="6919" width="12.44140625" style="18" bestFit="1" customWidth="1"/>
    <col min="6920" max="7168" width="9.21875" style="18"/>
    <col min="7169" max="7169" width="108.5546875" style="18" customWidth="1"/>
    <col min="7170" max="7170" width="13.21875" style="18" customWidth="1"/>
    <col min="7171" max="7171" width="11.5546875" style="18" customWidth="1"/>
    <col min="7172" max="7172" width="12.77734375" style="18" customWidth="1"/>
    <col min="7173" max="7173" width="12.21875" style="18" customWidth="1"/>
    <col min="7174" max="7174" width="9.21875" style="18"/>
    <col min="7175" max="7175" width="12.44140625" style="18" bestFit="1" customWidth="1"/>
    <col min="7176" max="7424" width="9.21875" style="18"/>
    <col min="7425" max="7425" width="108.5546875" style="18" customWidth="1"/>
    <col min="7426" max="7426" width="13.21875" style="18" customWidth="1"/>
    <col min="7427" max="7427" width="11.5546875" style="18" customWidth="1"/>
    <col min="7428" max="7428" width="12.77734375" style="18" customWidth="1"/>
    <col min="7429" max="7429" width="12.21875" style="18" customWidth="1"/>
    <col min="7430" max="7430" width="9.21875" style="18"/>
    <col min="7431" max="7431" width="12.44140625" style="18" bestFit="1" customWidth="1"/>
    <col min="7432" max="7680" width="9.21875" style="18"/>
    <col min="7681" max="7681" width="108.5546875" style="18" customWidth="1"/>
    <col min="7682" max="7682" width="13.21875" style="18" customWidth="1"/>
    <col min="7683" max="7683" width="11.5546875" style="18" customWidth="1"/>
    <col min="7684" max="7684" width="12.77734375" style="18" customWidth="1"/>
    <col min="7685" max="7685" width="12.21875" style="18" customWidth="1"/>
    <col min="7686" max="7686" width="9.21875" style="18"/>
    <col min="7687" max="7687" width="12.44140625" style="18" bestFit="1" customWidth="1"/>
    <col min="7688" max="7936" width="9.21875" style="18"/>
    <col min="7937" max="7937" width="108.5546875" style="18" customWidth="1"/>
    <col min="7938" max="7938" width="13.21875" style="18" customWidth="1"/>
    <col min="7939" max="7939" width="11.5546875" style="18" customWidth="1"/>
    <col min="7940" max="7940" width="12.77734375" style="18" customWidth="1"/>
    <col min="7941" max="7941" width="12.21875" style="18" customWidth="1"/>
    <col min="7942" max="7942" width="9.21875" style="18"/>
    <col min="7943" max="7943" width="12.44140625" style="18" bestFit="1" customWidth="1"/>
    <col min="7944" max="8192" width="9.21875" style="18"/>
    <col min="8193" max="8193" width="108.5546875" style="18" customWidth="1"/>
    <col min="8194" max="8194" width="13.21875" style="18" customWidth="1"/>
    <col min="8195" max="8195" width="11.5546875" style="18" customWidth="1"/>
    <col min="8196" max="8196" width="12.77734375" style="18" customWidth="1"/>
    <col min="8197" max="8197" width="12.21875" style="18" customWidth="1"/>
    <col min="8198" max="8198" width="9.21875" style="18"/>
    <col min="8199" max="8199" width="12.44140625" style="18" bestFit="1" customWidth="1"/>
    <col min="8200" max="8448" width="9.21875" style="18"/>
    <col min="8449" max="8449" width="108.5546875" style="18" customWidth="1"/>
    <col min="8450" max="8450" width="13.21875" style="18" customWidth="1"/>
    <col min="8451" max="8451" width="11.5546875" style="18" customWidth="1"/>
    <col min="8452" max="8452" width="12.77734375" style="18" customWidth="1"/>
    <col min="8453" max="8453" width="12.21875" style="18" customWidth="1"/>
    <col min="8454" max="8454" width="9.21875" style="18"/>
    <col min="8455" max="8455" width="12.44140625" style="18" bestFit="1" customWidth="1"/>
    <col min="8456" max="8704" width="9.21875" style="18"/>
    <col min="8705" max="8705" width="108.5546875" style="18" customWidth="1"/>
    <col min="8706" max="8706" width="13.21875" style="18" customWidth="1"/>
    <col min="8707" max="8707" width="11.5546875" style="18" customWidth="1"/>
    <col min="8708" max="8708" width="12.77734375" style="18" customWidth="1"/>
    <col min="8709" max="8709" width="12.21875" style="18" customWidth="1"/>
    <col min="8710" max="8710" width="9.21875" style="18"/>
    <col min="8711" max="8711" width="12.44140625" style="18" bestFit="1" customWidth="1"/>
    <col min="8712" max="8960" width="9.21875" style="18"/>
    <col min="8961" max="8961" width="108.5546875" style="18" customWidth="1"/>
    <col min="8962" max="8962" width="13.21875" style="18" customWidth="1"/>
    <col min="8963" max="8963" width="11.5546875" style="18" customWidth="1"/>
    <col min="8964" max="8964" width="12.77734375" style="18" customWidth="1"/>
    <col min="8965" max="8965" width="12.21875" style="18" customWidth="1"/>
    <col min="8966" max="8966" width="9.21875" style="18"/>
    <col min="8967" max="8967" width="12.44140625" style="18" bestFit="1" customWidth="1"/>
    <col min="8968" max="9216" width="9.21875" style="18"/>
    <col min="9217" max="9217" width="108.5546875" style="18" customWidth="1"/>
    <col min="9218" max="9218" width="13.21875" style="18" customWidth="1"/>
    <col min="9219" max="9219" width="11.5546875" style="18" customWidth="1"/>
    <col min="9220" max="9220" width="12.77734375" style="18" customWidth="1"/>
    <col min="9221" max="9221" width="12.21875" style="18" customWidth="1"/>
    <col min="9222" max="9222" width="9.21875" style="18"/>
    <col min="9223" max="9223" width="12.44140625" style="18" bestFit="1" customWidth="1"/>
    <col min="9224" max="9472" width="9.21875" style="18"/>
    <col min="9473" max="9473" width="108.5546875" style="18" customWidth="1"/>
    <col min="9474" max="9474" width="13.21875" style="18" customWidth="1"/>
    <col min="9475" max="9475" width="11.5546875" style="18" customWidth="1"/>
    <col min="9476" max="9476" width="12.77734375" style="18" customWidth="1"/>
    <col min="9477" max="9477" width="12.21875" style="18" customWidth="1"/>
    <col min="9478" max="9478" width="9.21875" style="18"/>
    <col min="9479" max="9479" width="12.44140625" style="18" bestFit="1" customWidth="1"/>
    <col min="9480" max="9728" width="9.21875" style="18"/>
    <col min="9729" max="9729" width="108.5546875" style="18" customWidth="1"/>
    <col min="9730" max="9730" width="13.21875" style="18" customWidth="1"/>
    <col min="9731" max="9731" width="11.5546875" style="18" customWidth="1"/>
    <col min="9732" max="9732" width="12.77734375" style="18" customWidth="1"/>
    <col min="9733" max="9733" width="12.21875" style="18" customWidth="1"/>
    <col min="9734" max="9734" width="9.21875" style="18"/>
    <col min="9735" max="9735" width="12.44140625" style="18" bestFit="1" customWidth="1"/>
    <col min="9736" max="9984" width="9.21875" style="18"/>
    <col min="9985" max="9985" width="108.5546875" style="18" customWidth="1"/>
    <col min="9986" max="9986" width="13.21875" style="18" customWidth="1"/>
    <col min="9987" max="9987" width="11.5546875" style="18" customWidth="1"/>
    <col min="9988" max="9988" width="12.77734375" style="18" customWidth="1"/>
    <col min="9989" max="9989" width="12.21875" style="18" customWidth="1"/>
    <col min="9990" max="9990" width="9.21875" style="18"/>
    <col min="9991" max="9991" width="12.44140625" style="18" bestFit="1" customWidth="1"/>
    <col min="9992" max="10240" width="9.21875" style="18"/>
    <col min="10241" max="10241" width="108.5546875" style="18" customWidth="1"/>
    <col min="10242" max="10242" width="13.21875" style="18" customWidth="1"/>
    <col min="10243" max="10243" width="11.5546875" style="18" customWidth="1"/>
    <col min="10244" max="10244" width="12.77734375" style="18" customWidth="1"/>
    <col min="10245" max="10245" width="12.21875" style="18" customWidth="1"/>
    <col min="10246" max="10246" width="9.21875" style="18"/>
    <col min="10247" max="10247" width="12.44140625" style="18" bestFit="1" customWidth="1"/>
    <col min="10248" max="10496" width="9.21875" style="18"/>
    <col min="10497" max="10497" width="108.5546875" style="18" customWidth="1"/>
    <col min="10498" max="10498" width="13.21875" style="18" customWidth="1"/>
    <col min="10499" max="10499" width="11.5546875" style="18" customWidth="1"/>
    <col min="10500" max="10500" width="12.77734375" style="18" customWidth="1"/>
    <col min="10501" max="10501" width="12.21875" style="18" customWidth="1"/>
    <col min="10502" max="10502" width="9.21875" style="18"/>
    <col min="10503" max="10503" width="12.44140625" style="18" bestFit="1" customWidth="1"/>
    <col min="10504" max="10752" width="9.21875" style="18"/>
    <col min="10753" max="10753" width="108.5546875" style="18" customWidth="1"/>
    <col min="10754" max="10754" width="13.21875" style="18" customWidth="1"/>
    <col min="10755" max="10755" width="11.5546875" style="18" customWidth="1"/>
    <col min="10756" max="10756" width="12.77734375" style="18" customWidth="1"/>
    <col min="10757" max="10757" width="12.21875" style="18" customWidth="1"/>
    <col min="10758" max="10758" width="9.21875" style="18"/>
    <col min="10759" max="10759" width="12.44140625" style="18" bestFit="1" customWidth="1"/>
    <col min="10760" max="11008" width="9.21875" style="18"/>
    <col min="11009" max="11009" width="108.5546875" style="18" customWidth="1"/>
    <col min="11010" max="11010" width="13.21875" style="18" customWidth="1"/>
    <col min="11011" max="11011" width="11.5546875" style="18" customWidth="1"/>
    <col min="11012" max="11012" width="12.77734375" style="18" customWidth="1"/>
    <col min="11013" max="11013" width="12.21875" style="18" customWidth="1"/>
    <col min="11014" max="11014" width="9.21875" style="18"/>
    <col min="11015" max="11015" width="12.44140625" style="18" bestFit="1" customWidth="1"/>
    <col min="11016" max="11264" width="9.21875" style="18"/>
    <col min="11265" max="11265" width="108.5546875" style="18" customWidth="1"/>
    <col min="11266" max="11266" width="13.21875" style="18" customWidth="1"/>
    <col min="11267" max="11267" width="11.5546875" style="18" customWidth="1"/>
    <col min="11268" max="11268" width="12.77734375" style="18" customWidth="1"/>
    <col min="11269" max="11269" width="12.21875" style="18" customWidth="1"/>
    <col min="11270" max="11270" width="9.21875" style="18"/>
    <col min="11271" max="11271" width="12.44140625" style="18" bestFit="1" customWidth="1"/>
    <col min="11272" max="11520" width="9.21875" style="18"/>
    <col min="11521" max="11521" width="108.5546875" style="18" customWidth="1"/>
    <col min="11522" max="11522" width="13.21875" style="18" customWidth="1"/>
    <col min="11523" max="11523" width="11.5546875" style="18" customWidth="1"/>
    <col min="11524" max="11524" width="12.77734375" style="18" customWidth="1"/>
    <col min="11525" max="11525" width="12.21875" style="18" customWidth="1"/>
    <col min="11526" max="11526" width="9.21875" style="18"/>
    <col min="11527" max="11527" width="12.44140625" style="18" bestFit="1" customWidth="1"/>
    <col min="11528" max="11776" width="9.21875" style="18"/>
    <col min="11777" max="11777" width="108.5546875" style="18" customWidth="1"/>
    <col min="11778" max="11778" width="13.21875" style="18" customWidth="1"/>
    <col min="11779" max="11779" width="11.5546875" style="18" customWidth="1"/>
    <col min="11780" max="11780" width="12.77734375" style="18" customWidth="1"/>
    <col min="11781" max="11781" width="12.21875" style="18" customWidth="1"/>
    <col min="11782" max="11782" width="9.21875" style="18"/>
    <col min="11783" max="11783" width="12.44140625" style="18" bestFit="1" customWidth="1"/>
    <col min="11784" max="12032" width="9.21875" style="18"/>
    <col min="12033" max="12033" width="108.5546875" style="18" customWidth="1"/>
    <col min="12034" max="12034" width="13.21875" style="18" customWidth="1"/>
    <col min="12035" max="12035" width="11.5546875" style="18" customWidth="1"/>
    <col min="12036" max="12036" width="12.77734375" style="18" customWidth="1"/>
    <col min="12037" max="12037" width="12.21875" style="18" customWidth="1"/>
    <col min="12038" max="12038" width="9.21875" style="18"/>
    <col min="12039" max="12039" width="12.44140625" style="18" bestFit="1" customWidth="1"/>
    <col min="12040" max="12288" width="9.21875" style="18"/>
    <col min="12289" max="12289" width="108.5546875" style="18" customWidth="1"/>
    <col min="12290" max="12290" width="13.21875" style="18" customWidth="1"/>
    <col min="12291" max="12291" width="11.5546875" style="18" customWidth="1"/>
    <col min="12292" max="12292" width="12.77734375" style="18" customWidth="1"/>
    <col min="12293" max="12293" width="12.21875" style="18" customWidth="1"/>
    <col min="12294" max="12294" width="9.21875" style="18"/>
    <col min="12295" max="12295" width="12.44140625" style="18" bestFit="1" customWidth="1"/>
    <col min="12296" max="12544" width="9.21875" style="18"/>
    <col min="12545" max="12545" width="108.5546875" style="18" customWidth="1"/>
    <col min="12546" max="12546" width="13.21875" style="18" customWidth="1"/>
    <col min="12547" max="12547" width="11.5546875" style="18" customWidth="1"/>
    <col min="12548" max="12548" width="12.77734375" style="18" customWidth="1"/>
    <col min="12549" max="12549" width="12.21875" style="18" customWidth="1"/>
    <col min="12550" max="12550" width="9.21875" style="18"/>
    <col min="12551" max="12551" width="12.44140625" style="18" bestFit="1" customWidth="1"/>
    <col min="12552" max="12800" width="9.21875" style="18"/>
    <col min="12801" max="12801" width="108.5546875" style="18" customWidth="1"/>
    <col min="12802" max="12802" width="13.21875" style="18" customWidth="1"/>
    <col min="12803" max="12803" width="11.5546875" style="18" customWidth="1"/>
    <col min="12804" max="12804" width="12.77734375" style="18" customWidth="1"/>
    <col min="12805" max="12805" width="12.21875" style="18" customWidth="1"/>
    <col min="12806" max="12806" width="9.21875" style="18"/>
    <col min="12807" max="12807" width="12.44140625" style="18" bestFit="1" customWidth="1"/>
    <col min="12808" max="13056" width="9.21875" style="18"/>
    <col min="13057" max="13057" width="108.5546875" style="18" customWidth="1"/>
    <col min="13058" max="13058" width="13.21875" style="18" customWidth="1"/>
    <col min="13059" max="13059" width="11.5546875" style="18" customWidth="1"/>
    <col min="13060" max="13060" width="12.77734375" style="18" customWidth="1"/>
    <col min="13061" max="13061" width="12.21875" style="18" customWidth="1"/>
    <col min="13062" max="13062" width="9.21875" style="18"/>
    <col min="13063" max="13063" width="12.44140625" style="18" bestFit="1" customWidth="1"/>
    <col min="13064" max="13312" width="9.21875" style="18"/>
    <col min="13313" max="13313" width="108.5546875" style="18" customWidth="1"/>
    <col min="13314" max="13314" width="13.21875" style="18" customWidth="1"/>
    <col min="13315" max="13315" width="11.5546875" style="18" customWidth="1"/>
    <col min="13316" max="13316" width="12.77734375" style="18" customWidth="1"/>
    <col min="13317" max="13317" width="12.21875" style="18" customWidth="1"/>
    <col min="13318" max="13318" width="9.21875" style="18"/>
    <col min="13319" max="13319" width="12.44140625" style="18" bestFit="1" customWidth="1"/>
    <col min="13320" max="13568" width="9.21875" style="18"/>
    <col min="13569" max="13569" width="108.5546875" style="18" customWidth="1"/>
    <col min="13570" max="13570" width="13.21875" style="18" customWidth="1"/>
    <col min="13571" max="13571" width="11.5546875" style="18" customWidth="1"/>
    <col min="13572" max="13572" width="12.77734375" style="18" customWidth="1"/>
    <col min="13573" max="13573" width="12.21875" style="18" customWidth="1"/>
    <col min="13574" max="13574" width="9.21875" style="18"/>
    <col min="13575" max="13575" width="12.44140625" style="18" bestFit="1" customWidth="1"/>
    <col min="13576" max="13824" width="9.21875" style="18"/>
    <col min="13825" max="13825" width="108.5546875" style="18" customWidth="1"/>
    <col min="13826" max="13826" width="13.21875" style="18" customWidth="1"/>
    <col min="13827" max="13827" width="11.5546875" style="18" customWidth="1"/>
    <col min="13828" max="13828" width="12.77734375" style="18" customWidth="1"/>
    <col min="13829" max="13829" width="12.21875" style="18" customWidth="1"/>
    <col min="13830" max="13830" width="9.21875" style="18"/>
    <col min="13831" max="13831" width="12.44140625" style="18" bestFit="1" customWidth="1"/>
    <col min="13832" max="14080" width="9.21875" style="18"/>
    <col min="14081" max="14081" width="108.5546875" style="18" customWidth="1"/>
    <col min="14082" max="14082" width="13.21875" style="18" customWidth="1"/>
    <col min="14083" max="14083" width="11.5546875" style="18" customWidth="1"/>
    <col min="14084" max="14084" width="12.77734375" style="18" customWidth="1"/>
    <col min="14085" max="14085" width="12.21875" style="18" customWidth="1"/>
    <col min="14086" max="14086" width="9.21875" style="18"/>
    <col min="14087" max="14087" width="12.44140625" style="18" bestFit="1" customWidth="1"/>
    <col min="14088" max="14336" width="9.21875" style="18"/>
    <col min="14337" max="14337" width="108.5546875" style="18" customWidth="1"/>
    <col min="14338" max="14338" width="13.21875" style="18" customWidth="1"/>
    <col min="14339" max="14339" width="11.5546875" style="18" customWidth="1"/>
    <col min="14340" max="14340" width="12.77734375" style="18" customWidth="1"/>
    <col min="14341" max="14341" width="12.21875" style="18" customWidth="1"/>
    <col min="14342" max="14342" width="9.21875" style="18"/>
    <col min="14343" max="14343" width="12.44140625" style="18" bestFit="1" customWidth="1"/>
    <col min="14344" max="14592" width="9.21875" style="18"/>
    <col min="14593" max="14593" width="108.5546875" style="18" customWidth="1"/>
    <col min="14594" max="14594" width="13.21875" style="18" customWidth="1"/>
    <col min="14595" max="14595" width="11.5546875" style="18" customWidth="1"/>
    <col min="14596" max="14596" width="12.77734375" style="18" customWidth="1"/>
    <col min="14597" max="14597" width="12.21875" style="18" customWidth="1"/>
    <col min="14598" max="14598" width="9.21875" style="18"/>
    <col min="14599" max="14599" width="12.44140625" style="18" bestFit="1" customWidth="1"/>
    <col min="14600" max="14848" width="9.21875" style="18"/>
    <col min="14849" max="14849" width="108.5546875" style="18" customWidth="1"/>
    <col min="14850" max="14850" width="13.21875" style="18" customWidth="1"/>
    <col min="14851" max="14851" width="11.5546875" style="18" customWidth="1"/>
    <col min="14852" max="14852" width="12.77734375" style="18" customWidth="1"/>
    <col min="14853" max="14853" width="12.21875" style="18" customWidth="1"/>
    <col min="14854" max="14854" width="9.21875" style="18"/>
    <col min="14855" max="14855" width="12.44140625" style="18" bestFit="1" customWidth="1"/>
    <col min="14856" max="15104" width="9.21875" style="18"/>
    <col min="15105" max="15105" width="108.5546875" style="18" customWidth="1"/>
    <col min="15106" max="15106" width="13.21875" style="18" customWidth="1"/>
    <col min="15107" max="15107" width="11.5546875" style="18" customWidth="1"/>
    <col min="15108" max="15108" width="12.77734375" style="18" customWidth="1"/>
    <col min="15109" max="15109" width="12.21875" style="18" customWidth="1"/>
    <col min="15110" max="15110" width="9.21875" style="18"/>
    <col min="15111" max="15111" width="12.44140625" style="18" bestFit="1" customWidth="1"/>
    <col min="15112" max="15360" width="9.21875" style="18"/>
    <col min="15361" max="15361" width="108.5546875" style="18" customWidth="1"/>
    <col min="15362" max="15362" width="13.21875" style="18" customWidth="1"/>
    <col min="15363" max="15363" width="11.5546875" style="18" customWidth="1"/>
    <col min="15364" max="15364" width="12.77734375" style="18" customWidth="1"/>
    <col min="15365" max="15365" width="12.21875" style="18" customWidth="1"/>
    <col min="15366" max="15366" width="9.21875" style="18"/>
    <col min="15367" max="15367" width="12.44140625" style="18" bestFit="1" customWidth="1"/>
    <col min="15368" max="15616" width="9.21875" style="18"/>
    <col min="15617" max="15617" width="108.5546875" style="18" customWidth="1"/>
    <col min="15618" max="15618" width="13.21875" style="18" customWidth="1"/>
    <col min="15619" max="15619" width="11.5546875" style="18" customWidth="1"/>
    <col min="15620" max="15620" width="12.77734375" style="18" customWidth="1"/>
    <col min="15621" max="15621" width="12.21875" style="18" customWidth="1"/>
    <col min="15622" max="15622" width="9.21875" style="18"/>
    <col min="15623" max="15623" width="12.44140625" style="18" bestFit="1" customWidth="1"/>
    <col min="15624" max="15872" width="9.21875" style="18"/>
    <col min="15873" max="15873" width="108.5546875" style="18" customWidth="1"/>
    <col min="15874" max="15874" width="13.21875" style="18" customWidth="1"/>
    <col min="15875" max="15875" width="11.5546875" style="18" customWidth="1"/>
    <col min="15876" max="15876" width="12.77734375" style="18" customWidth="1"/>
    <col min="15877" max="15877" width="12.21875" style="18" customWidth="1"/>
    <col min="15878" max="15878" width="9.21875" style="18"/>
    <col min="15879" max="15879" width="12.44140625" style="18" bestFit="1" customWidth="1"/>
    <col min="15880" max="16128" width="9.21875" style="18"/>
    <col min="16129" max="16129" width="108.5546875" style="18" customWidth="1"/>
    <col min="16130" max="16130" width="13.21875" style="18" customWidth="1"/>
    <col min="16131" max="16131" width="11.5546875" style="18" customWidth="1"/>
    <col min="16132" max="16132" width="12.77734375" style="18" customWidth="1"/>
    <col min="16133" max="16133" width="12.21875" style="18" customWidth="1"/>
    <col min="16134" max="16134" width="9.21875" style="18"/>
    <col min="16135" max="16135" width="12.44140625" style="18" bestFit="1" customWidth="1"/>
    <col min="16136" max="16384" width="9.21875" style="18"/>
  </cols>
  <sheetData>
    <row r="1" spans="1:7" ht="48.6" customHeight="1" thickBot="1" x14ac:dyDescent="0.3">
      <c r="A1" s="973" t="s">
        <v>616</v>
      </c>
      <c r="B1" s="974"/>
      <c r="C1" s="974"/>
      <c r="D1" s="974"/>
      <c r="E1" s="745" t="s">
        <v>617</v>
      </c>
    </row>
    <row r="2" spans="1:7" ht="37.200000000000003" customHeight="1" thickBot="1" x14ac:dyDescent="0.3">
      <c r="A2" s="299" t="s">
        <v>44</v>
      </c>
      <c r="B2" s="300" t="s">
        <v>18</v>
      </c>
      <c r="C2" s="301" t="s">
        <v>322</v>
      </c>
      <c r="D2" s="302" t="s">
        <v>19</v>
      </c>
      <c r="E2" s="303" t="s">
        <v>26</v>
      </c>
    </row>
    <row r="3" spans="1:7" ht="37.200000000000003" customHeight="1" x14ac:dyDescent="0.25">
      <c r="A3" s="970" t="s">
        <v>323</v>
      </c>
      <c r="B3" s="971"/>
      <c r="C3" s="971"/>
      <c r="D3" s="971"/>
      <c r="E3" s="972"/>
    </row>
    <row r="4" spans="1:7" s="393" customFormat="1" ht="21" customHeight="1" x14ac:dyDescent="0.25">
      <c r="A4" s="685" t="s">
        <v>146</v>
      </c>
      <c r="B4" s="182">
        <f>B42</f>
        <v>0</v>
      </c>
      <c r="C4" s="182">
        <f>C21</f>
        <v>95</v>
      </c>
      <c r="D4" s="182">
        <f>D21</f>
        <v>95</v>
      </c>
      <c r="E4" s="686">
        <f t="shared" ref="E4:E13" si="0">D4/C4</f>
        <v>1</v>
      </c>
    </row>
    <row r="5" spans="1:7" s="393" customFormat="1" ht="18.75" customHeight="1" x14ac:dyDescent="0.25">
      <c r="A5" s="687" t="s">
        <v>117</v>
      </c>
      <c r="B5" s="182">
        <f>B43</f>
        <v>57247.1</v>
      </c>
      <c r="C5" s="182">
        <f>C43</f>
        <v>64872.000000000007</v>
      </c>
      <c r="D5" s="182">
        <f>D43</f>
        <v>19356.000000000004</v>
      </c>
      <c r="E5" s="686">
        <f t="shared" si="0"/>
        <v>0.29837217906030339</v>
      </c>
    </row>
    <row r="6" spans="1:7" s="393" customFormat="1" ht="18.75" customHeight="1" x14ac:dyDescent="0.25">
      <c r="A6" s="688" t="s">
        <v>147</v>
      </c>
      <c r="B6" s="182">
        <f>B49</f>
        <v>1333.5</v>
      </c>
      <c r="C6" s="182">
        <f>C49</f>
        <v>3246.7</v>
      </c>
      <c r="D6" s="182">
        <f>D49</f>
        <v>1379.9</v>
      </c>
      <c r="E6" s="686">
        <f t="shared" si="0"/>
        <v>0.42501617026519239</v>
      </c>
    </row>
    <row r="7" spans="1:7" ht="18.75" customHeight="1" x14ac:dyDescent="0.25">
      <c r="A7" s="16" t="s">
        <v>79</v>
      </c>
      <c r="B7" s="182">
        <f>B95</f>
        <v>90758</v>
      </c>
      <c r="C7" s="182">
        <f>C95</f>
        <v>109981.20000000001</v>
      </c>
      <c r="D7" s="182">
        <f>D95</f>
        <v>87500.92</v>
      </c>
      <c r="E7" s="382">
        <f t="shared" si="0"/>
        <v>0.79559888417293123</v>
      </c>
    </row>
    <row r="8" spans="1:7" s="183" customFormat="1" ht="18.75" customHeight="1" x14ac:dyDescent="0.25">
      <c r="A8" s="688" t="s">
        <v>80</v>
      </c>
      <c r="B8" s="182">
        <f>B104</f>
        <v>12600</v>
      </c>
      <c r="C8" s="182">
        <f>C104</f>
        <v>4749.7</v>
      </c>
      <c r="D8" s="182">
        <f>D104</f>
        <v>4324.0999999999995</v>
      </c>
      <c r="E8" s="686">
        <f t="shared" si="0"/>
        <v>0.91039434069520175</v>
      </c>
    </row>
    <row r="9" spans="1:7" ht="18.75" customHeight="1" x14ac:dyDescent="0.25">
      <c r="A9" s="15" t="s">
        <v>131</v>
      </c>
      <c r="B9" s="182">
        <f>B108</f>
        <v>704</v>
      </c>
      <c r="C9" s="182">
        <f>C108</f>
        <v>204</v>
      </c>
      <c r="D9" s="182">
        <f>D108</f>
        <v>53.24</v>
      </c>
      <c r="E9" s="382">
        <f t="shared" si="0"/>
        <v>0.26098039215686275</v>
      </c>
    </row>
    <row r="10" spans="1:7" s="183" customFormat="1" ht="18.75" customHeight="1" x14ac:dyDescent="0.25">
      <c r="A10" s="688" t="s">
        <v>118</v>
      </c>
      <c r="B10" s="182">
        <f>B115</f>
        <v>4050</v>
      </c>
      <c r="C10" s="182">
        <f>C115</f>
        <v>440.1</v>
      </c>
      <c r="D10" s="182">
        <f>D115</f>
        <v>67.2</v>
      </c>
      <c r="E10" s="686">
        <f t="shared" si="0"/>
        <v>0.15269256987048399</v>
      </c>
    </row>
    <row r="11" spans="1:7" s="393" customFormat="1" ht="18.75" customHeight="1" x14ac:dyDescent="0.25">
      <c r="A11" s="688" t="s">
        <v>81</v>
      </c>
      <c r="B11" s="182">
        <f>B149</f>
        <v>148190</v>
      </c>
      <c r="C11" s="182">
        <f>C149</f>
        <v>184204.19999999998</v>
      </c>
      <c r="D11" s="182">
        <f>D149</f>
        <v>153046.80100000004</v>
      </c>
      <c r="E11" s="686">
        <f t="shared" si="0"/>
        <v>0.83085402504394612</v>
      </c>
    </row>
    <row r="12" spans="1:7" s="183" customFormat="1" ht="18.75" customHeight="1" x14ac:dyDescent="0.25">
      <c r="A12" s="688" t="s">
        <v>324</v>
      </c>
      <c r="B12" s="689">
        <f>B175</f>
        <v>28300</v>
      </c>
      <c r="C12" s="689">
        <f>C175</f>
        <v>18238.400000000001</v>
      </c>
      <c r="D12" s="689">
        <f>D175</f>
        <v>15520.299999999997</v>
      </c>
      <c r="E12" s="686">
        <f t="shared" si="0"/>
        <v>0.8509682866918149</v>
      </c>
    </row>
    <row r="13" spans="1:7" s="183" customFormat="1" ht="18.75" customHeight="1" thickBot="1" x14ac:dyDescent="0.3">
      <c r="A13" s="685" t="s">
        <v>325</v>
      </c>
      <c r="B13" s="689">
        <f>B176</f>
        <v>0</v>
      </c>
      <c r="C13" s="689">
        <f>C181</f>
        <v>15184.3</v>
      </c>
      <c r="D13" s="689">
        <f>D181</f>
        <v>150</v>
      </c>
      <c r="E13" s="686">
        <f t="shared" si="0"/>
        <v>9.878624632021233E-3</v>
      </c>
    </row>
    <row r="14" spans="1:7" ht="27" customHeight="1" thickTop="1" thickBot="1" x14ac:dyDescent="0.3">
      <c r="A14" s="304" t="s">
        <v>252</v>
      </c>
      <c r="B14" s="305">
        <f>SUM(B4:B13)</f>
        <v>343182.6</v>
      </c>
      <c r="C14" s="305">
        <f>SUM(C4:C13)</f>
        <v>401215.60000000003</v>
      </c>
      <c r="D14" s="305">
        <v>281493.40000000002</v>
      </c>
      <c r="E14" s="306">
        <f>D14/C14</f>
        <v>0.70160133354734955</v>
      </c>
    </row>
    <row r="15" spans="1:7" ht="34.200000000000003" customHeight="1" thickBot="1" x14ac:dyDescent="0.3">
      <c r="A15" s="975" t="s">
        <v>45</v>
      </c>
      <c r="B15" s="976"/>
      <c r="C15" s="976"/>
      <c r="D15" s="976"/>
      <c r="E15" s="977"/>
      <c r="G15" s="172"/>
    </row>
    <row r="16" spans="1:7" ht="21" hidden="1" customHeight="1" thickBot="1" x14ac:dyDescent="0.3">
      <c r="A16" s="221" t="s">
        <v>326</v>
      </c>
      <c r="B16" s="383"/>
      <c r="C16" s="383"/>
      <c r="D16" s="384"/>
      <c r="E16" s="385"/>
    </row>
    <row r="17" spans="1:5" ht="18.75" hidden="1" customHeight="1" thickTop="1" x14ac:dyDescent="0.25">
      <c r="A17" s="17"/>
      <c r="B17" s="20">
        <v>0</v>
      </c>
      <c r="C17" s="20">
        <v>0</v>
      </c>
      <c r="D17" s="222">
        <v>0</v>
      </c>
      <c r="E17" s="223">
        <v>0</v>
      </c>
    </row>
    <row r="18" spans="1:5" ht="21" hidden="1" customHeight="1" x14ac:dyDescent="0.25">
      <c r="A18" s="224" t="s">
        <v>327</v>
      </c>
      <c r="B18" s="225">
        <f>SUM(B17:B17)</f>
        <v>0</v>
      </c>
      <c r="C18" s="225">
        <f>SUM(C17:C17)</f>
        <v>0</v>
      </c>
      <c r="D18" s="226">
        <f>SUM(D17:D17)</f>
        <v>0</v>
      </c>
      <c r="E18" s="227">
        <v>0</v>
      </c>
    </row>
    <row r="19" spans="1:5" ht="22.5" customHeight="1" x14ac:dyDescent="0.25">
      <c r="A19" s="970" t="s">
        <v>414</v>
      </c>
      <c r="B19" s="971"/>
      <c r="C19" s="971"/>
      <c r="D19" s="971"/>
      <c r="E19" s="972"/>
    </row>
    <row r="20" spans="1:5" s="183" customFormat="1" ht="22.5" customHeight="1" x14ac:dyDescent="0.25">
      <c r="A20" s="690" t="s">
        <v>415</v>
      </c>
      <c r="B20" s="691">
        <v>0</v>
      </c>
      <c r="C20" s="692">
        <v>95</v>
      </c>
      <c r="D20" s="182">
        <v>95</v>
      </c>
      <c r="E20" s="686">
        <f>D20/C20</f>
        <v>1</v>
      </c>
    </row>
    <row r="21" spans="1:5" ht="27.6" customHeight="1" thickBot="1" x14ac:dyDescent="0.3">
      <c r="A21" s="307" t="s">
        <v>327</v>
      </c>
      <c r="B21" s="318">
        <f>SUM(B20)</f>
        <v>0</v>
      </c>
      <c r="C21" s="318">
        <f>SUM(C20)</f>
        <v>95</v>
      </c>
      <c r="D21" s="318">
        <f>SUM(D20)</f>
        <v>95</v>
      </c>
      <c r="E21" s="386">
        <f>D21/C21</f>
        <v>1</v>
      </c>
    </row>
    <row r="22" spans="1:5" ht="28.2" customHeight="1" x14ac:dyDescent="0.25">
      <c r="A22" s="970" t="s">
        <v>246</v>
      </c>
      <c r="B22" s="971"/>
      <c r="C22" s="971"/>
      <c r="D22" s="971"/>
      <c r="E22" s="972"/>
    </row>
    <row r="23" spans="1:5" s="393" customFormat="1" ht="18.75" customHeight="1" x14ac:dyDescent="0.25">
      <c r="A23" s="690" t="s">
        <v>416</v>
      </c>
      <c r="B23" s="691">
        <v>1500</v>
      </c>
      <c r="C23" s="692">
        <v>1500</v>
      </c>
      <c r="D23" s="182">
        <v>1490.8</v>
      </c>
      <c r="E23" s="686">
        <f>D23/C23</f>
        <v>0.99386666666666668</v>
      </c>
    </row>
    <row r="24" spans="1:5" s="393" customFormat="1" ht="18.75" customHeight="1" x14ac:dyDescent="0.25">
      <c r="A24" s="690" t="s">
        <v>417</v>
      </c>
      <c r="B24" s="182">
        <v>2000</v>
      </c>
      <c r="C24" s="692">
        <v>0</v>
      </c>
      <c r="D24" s="182">
        <v>0</v>
      </c>
      <c r="E24" s="686">
        <v>0</v>
      </c>
    </row>
    <row r="25" spans="1:5" s="393" customFormat="1" ht="18.75" customHeight="1" x14ac:dyDescent="0.25">
      <c r="A25" s="690" t="s">
        <v>418</v>
      </c>
      <c r="B25" s="182">
        <v>5000</v>
      </c>
      <c r="C25" s="692">
        <v>17672</v>
      </c>
      <c r="D25" s="182">
        <v>0</v>
      </c>
      <c r="E25" s="686">
        <f t="shared" ref="E25:E42" si="1">D25/C25</f>
        <v>0</v>
      </c>
    </row>
    <row r="26" spans="1:5" s="393" customFormat="1" ht="18.75" customHeight="1" x14ac:dyDescent="0.25">
      <c r="A26" s="690" t="s">
        <v>419</v>
      </c>
      <c r="B26" s="182">
        <v>4000</v>
      </c>
      <c r="C26" s="692">
        <v>2100</v>
      </c>
      <c r="D26" s="182">
        <v>356.9</v>
      </c>
      <c r="E26" s="686">
        <f t="shared" si="1"/>
        <v>0.16995238095238094</v>
      </c>
    </row>
    <row r="27" spans="1:5" s="393" customFormat="1" ht="18.75" customHeight="1" x14ac:dyDescent="0.25">
      <c r="A27" s="690" t="s">
        <v>420</v>
      </c>
      <c r="B27" s="182">
        <v>4200</v>
      </c>
      <c r="C27" s="692">
        <v>5164.8</v>
      </c>
      <c r="D27" s="182">
        <v>4863.1000000000004</v>
      </c>
      <c r="E27" s="686">
        <f t="shared" si="1"/>
        <v>0.94158534696406448</v>
      </c>
    </row>
    <row r="28" spans="1:5" s="393" customFormat="1" ht="18.75" customHeight="1" x14ac:dyDescent="0.25">
      <c r="A28" s="690" t="s">
        <v>421</v>
      </c>
      <c r="B28" s="182">
        <v>10000</v>
      </c>
      <c r="C28" s="693">
        <v>0</v>
      </c>
      <c r="D28" s="182">
        <v>0</v>
      </c>
      <c r="E28" s="686">
        <v>0</v>
      </c>
    </row>
    <row r="29" spans="1:5" s="393" customFormat="1" ht="18.75" customHeight="1" x14ac:dyDescent="0.25">
      <c r="A29" s="690" t="s">
        <v>422</v>
      </c>
      <c r="B29" s="182">
        <v>1660</v>
      </c>
      <c r="C29" s="693">
        <v>1160</v>
      </c>
      <c r="D29" s="182">
        <v>1056.7</v>
      </c>
      <c r="E29" s="686">
        <f t="shared" si="1"/>
        <v>0.91094827586206906</v>
      </c>
    </row>
    <row r="30" spans="1:5" s="393" customFormat="1" ht="18.75" customHeight="1" x14ac:dyDescent="0.25">
      <c r="A30" s="690" t="s">
        <v>423</v>
      </c>
      <c r="B30" s="182">
        <v>1200</v>
      </c>
      <c r="C30" s="693">
        <v>0</v>
      </c>
      <c r="D30" s="182">
        <v>0</v>
      </c>
      <c r="E30" s="686">
        <v>0</v>
      </c>
    </row>
    <row r="31" spans="1:5" s="393" customFormat="1" ht="18.75" customHeight="1" x14ac:dyDescent="0.25">
      <c r="A31" s="690" t="s">
        <v>424</v>
      </c>
      <c r="B31" s="182">
        <v>2400</v>
      </c>
      <c r="C31" s="693">
        <v>2400</v>
      </c>
      <c r="D31" s="182">
        <v>0</v>
      </c>
      <c r="E31" s="686">
        <f t="shared" si="1"/>
        <v>0</v>
      </c>
    </row>
    <row r="32" spans="1:5" s="393" customFormat="1" ht="18.75" customHeight="1" x14ac:dyDescent="0.25">
      <c r="A32" s="690" t="s">
        <v>425</v>
      </c>
      <c r="B32" s="182">
        <v>2000</v>
      </c>
      <c r="C32" s="693">
        <v>0</v>
      </c>
      <c r="D32" s="182">
        <v>0</v>
      </c>
      <c r="E32" s="686">
        <v>0</v>
      </c>
    </row>
    <row r="33" spans="1:5" s="393" customFormat="1" ht="18.75" customHeight="1" x14ac:dyDescent="0.25">
      <c r="A33" s="690" t="s">
        <v>426</v>
      </c>
      <c r="B33" s="182">
        <v>1000</v>
      </c>
      <c r="C33" s="693">
        <v>300.3</v>
      </c>
      <c r="D33" s="182">
        <v>0</v>
      </c>
      <c r="E33" s="686">
        <f t="shared" si="1"/>
        <v>0</v>
      </c>
    </row>
    <row r="34" spans="1:5" s="393" customFormat="1" ht="18.75" customHeight="1" x14ac:dyDescent="0.25">
      <c r="A34" s="690" t="s">
        <v>427</v>
      </c>
      <c r="B34" s="182">
        <v>0</v>
      </c>
      <c r="C34" s="693">
        <v>8000</v>
      </c>
      <c r="D34" s="182">
        <v>1869.5</v>
      </c>
      <c r="E34" s="686">
        <f t="shared" si="1"/>
        <v>0.23368749999999999</v>
      </c>
    </row>
    <row r="35" spans="1:5" s="393" customFormat="1" ht="18.75" customHeight="1" x14ac:dyDescent="0.25">
      <c r="A35" s="690" t="s">
        <v>328</v>
      </c>
      <c r="B35" s="182">
        <v>500</v>
      </c>
      <c r="C35" s="693">
        <v>0</v>
      </c>
      <c r="D35" s="182">
        <v>0</v>
      </c>
      <c r="E35" s="686">
        <v>0</v>
      </c>
    </row>
    <row r="36" spans="1:5" s="393" customFormat="1" ht="18.75" customHeight="1" x14ac:dyDescent="0.25">
      <c r="A36" s="690" t="s">
        <v>428</v>
      </c>
      <c r="B36" s="182">
        <v>3050</v>
      </c>
      <c r="C36" s="693">
        <v>3050</v>
      </c>
      <c r="D36" s="182">
        <v>0</v>
      </c>
      <c r="E36" s="686">
        <f t="shared" si="1"/>
        <v>0</v>
      </c>
    </row>
    <row r="37" spans="1:5" s="393" customFormat="1" ht="18.75" customHeight="1" x14ac:dyDescent="0.25">
      <c r="A37" s="690" t="s">
        <v>429</v>
      </c>
      <c r="B37" s="182">
        <v>9737.1</v>
      </c>
      <c r="C37" s="693">
        <v>10997.2</v>
      </c>
      <c r="D37" s="182">
        <v>8767.2000000000007</v>
      </c>
      <c r="E37" s="686">
        <f t="shared" si="1"/>
        <v>0.79722111082821079</v>
      </c>
    </row>
    <row r="38" spans="1:5" s="393" customFormat="1" ht="18.75" customHeight="1" x14ac:dyDescent="0.25">
      <c r="A38" s="690" t="s">
        <v>430</v>
      </c>
      <c r="B38" s="182">
        <v>2000</v>
      </c>
      <c r="C38" s="693">
        <v>2000</v>
      </c>
      <c r="D38" s="182">
        <v>199.2</v>
      </c>
      <c r="E38" s="686">
        <f t="shared" si="1"/>
        <v>9.9599999999999994E-2</v>
      </c>
    </row>
    <row r="39" spans="1:5" s="393" customFormat="1" ht="18.75" customHeight="1" x14ac:dyDescent="0.25">
      <c r="A39" s="690" t="s">
        <v>204</v>
      </c>
      <c r="B39" s="182">
        <v>500</v>
      </c>
      <c r="C39" s="693">
        <v>500</v>
      </c>
      <c r="D39" s="182">
        <v>0</v>
      </c>
      <c r="E39" s="686">
        <f t="shared" si="1"/>
        <v>0</v>
      </c>
    </row>
    <row r="40" spans="1:5" s="393" customFormat="1" ht="18.75" customHeight="1" x14ac:dyDescent="0.25">
      <c r="A40" s="690" t="s">
        <v>431</v>
      </c>
      <c r="B40" s="182">
        <v>500</v>
      </c>
      <c r="C40" s="693">
        <v>500</v>
      </c>
      <c r="D40" s="182">
        <v>0</v>
      </c>
      <c r="E40" s="686">
        <f t="shared" si="1"/>
        <v>0</v>
      </c>
    </row>
    <row r="41" spans="1:5" s="393" customFormat="1" ht="18.75" customHeight="1" x14ac:dyDescent="0.25">
      <c r="A41" s="690" t="s">
        <v>259</v>
      </c>
      <c r="B41" s="182">
        <v>6000</v>
      </c>
      <c r="C41" s="693">
        <v>5877.3</v>
      </c>
      <c r="D41" s="182">
        <v>554.20000000000005</v>
      </c>
      <c r="E41" s="686">
        <f t="shared" si="1"/>
        <v>9.4294999404488461E-2</v>
      </c>
    </row>
    <row r="42" spans="1:5" s="393" customFormat="1" ht="18.75" customHeight="1" x14ac:dyDescent="0.25">
      <c r="A42" s="695" t="s">
        <v>432</v>
      </c>
      <c r="B42" s="182">
        <v>0</v>
      </c>
      <c r="C42" s="693">
        <v>3650.4</v>
      </c>
      <c r="D42" s="182">
        <v>198.4</v>
      </c>
      <c r="E42" s="686">
        <f t="shared" si="1"/>
        <v>5.4350208196362042E-2</v>
      </c>
    </row>
    <row r="43" spans="1:5" ht="28.2" customHeight="1" thickBot="1" x14ac:dyDescent="0.3">
      <c r="A43" s="307" t="s">
        <v>329</v>
      </c>
      <c r="B43" s="318">
        <f>SUM(B23:B42)</f>
        <v>57247.1</v>
      </c>
      <c r="C43" s="318">
        <f>SUM(C23:C42)</f>
        <v>64872.000000000007</v>
      </c>
      <c r="D43" s="318">
        <f>SUM(D23:D42)</f>
        <v>19356.000000000004</v>
      </c>
      <c r="E43" s="309">
        <f>D43/C43</f>
        <v>0.29837217906030339</v>
      </c>
    </row>
    <row r="44" spans="1:5" ht="27.6" customHeight="1" x14ac:dyDescent="0.25">
      <c r="A44" s="970" t="s">
        <v>247</v>
      </c>
      <c r="B44" s="971"/>
      <c r="C44" s="971"/>
      <c r="D44" s="971"/>
      <c r="E44" s="972"/>
    </row>
    <row r="45" spans="1:5" s="393" customFormat="1" ht="21" customHeight="1" x14ac:dyDescent="0.25">
      <c r="A45" s="688" t="s">
        <v>433</v>
      </c>
      <c r="B45" s="691">
        <v>650</v>
      </c>
      <c r="C45" s="182">
        <v>650</v>
      </c>
      <c r="D45" s="182">
        <v>0</v>
      </c>
      <c r="E45" s="180">
        <v>0</v>
      </c>
    </row>
    <row r="46" spans="1:5" s="393" customFormat="1" ht="21" customHeight="1" x14ac:dyDescent="0.25">
      <c r="A46" s="688" t="s">
        <v>434</v>
      </c>
      <c r="B46" s="691">
        <v>0</v>
      </c>
      <c r="C46" s="182">
        <v>35.799999999999997</v>
      </c>
      <c r="D46" s="182">
        <v>0</v>
      </c>
      <c r="E46" s="180">
        <f>D31/C31</f>
        <v>0</v>
      </c>
    </row>
    <row r="47" spans="1:5" s="393" customFormat="1" ht="21" customHeight="1" x14ac:dyDescent="0.25">
      <c r="A47" s="688" t="s">
        <v>561</v>
      </c>
      <c r="B47" s="691">
        <v>0</v>
      </c>
      <c r="C47" s="182">
        <v>1087.8</v>
      </c>
      <c r="D47" s="182">
        <v>0</v>
      </c>
      <c r="E47" s="180">
        <v>0</v>
      </c>
    </row>
    <row r="48" spans="1:5" s="183" customFormat="1" ht="18.75" customHeight="1" x14ac:dyDescent="0.25">
      <c r="A48" s="688" t="s">
        <v>435</v>
      </c>
      <c r="B48" s="691">
        <v>683.5</v>
      </c>
      <c r="C48" s="691">
        <v>1473.1</v>
      </c>
      <c r="D48" s="691">
        <v>1379.9</v>
      </c>
      <c r="E48" s="180">
        <v>0.93700000000000006</v>
      </c>
    </row>
    <row r="49" spans="1:5" ht="28.2" customHeight="1" thickBot="1" x14ac:dyDescent="0.3">
      <c r="A49" s="307" t="s">
        <v>330</v>
      </c>
      <c r="B49" s="315">
        <f>SUM(B45:B48)</f>
        <v>1333.5</v>
      </c>
      <c r="C49" s="315">
        <f>SUM(C45:C48)</f>
        <v>3246.7</v>
      </c>
      <c r="D49" s="387">
        <f>SUM(D45:D48)</f>
        <v>1379.9</v>
      </c>
      <c r="E49" s="388">
        <v>42.5</v>
      </c>
    </row>
    <row r="50" spans="1:5" ht="28.2" customHeight="1" x14ac:dyDescent="0.25">
      <c r="A50" s="970" t="s">
        <v>248</v>
      </c>
      <c r="B50" s="971"/>
      <c r="C50" s="971"/>
      <c r="D50" s="978"/>
      <c r="E50" s="979"/>
    </row>
    <row r="51" spans="1:5" ht="19.2" customHeight="1" x14ac:dyDescent="0.25">
      <c r="A51" s="690" t="s">
        <v>436</v>
      </c>
      <c r="B51" s="691">
        <v>4200</v>
      </c>
      <c r="C51" s="693">
        <v>6692.6</v>
      </c>
      <c r="D51" s="691">
        <v>6659.7</v>
      </c>
      <c r="E51" s="686">
        <f t="shared" ref="E51:E97" si="2">D51/C51</f>
        <v>0.99508412276245395</v>
      </c>
    </row>
    <row r="52" spans="1:5" ht="19.2" customHeight="1" x14ac:dyDescent="0.25">
      <c r="A52" s="690" t="s">
        <v>437</v>
      </c>
      <c r="B52" s="691">
        <v>24000</v>
      </c>
      <c r="C52" s="693">
        <v>40582.400000000001</v>
      </c>
      <c r="D52" s="691">
        <v>34205.94</v>
      </c>
      <c r="E52" s="686">
        <f t="shared" si="2"/>
        <v>0.8428762222046996</v>
      </c>
    </row>
    <row r="53" spans="1:5" ht="19.2" customHeight="1" x14ac:dyDescent="0.25">
      <c r="A53" s="690" t="s">
        <v>438</v>
      </c>
      <c r="B53" s="691">
        <v>10000</v>
      </c>
      <c r="C53" s="693">
        <v>10660</v>
      </c>
      <c r="D53" s="691">
        <v>10612.46</v>
      </c>
      <c r="E53" s="686">
        <f t="shared" si="2"/>
        <v>0.99554033771106931</v>
      </c>
    </row>
    <row r="54" spans="1:5" ht="19.2" customHeight="1" x14ac:dyDescent="0.25">
      <c r="A54" s="690" t="s">
        <v>439</v>
      </c>
      <c r="B54" s="691">
        <v>1000</v>
      </c>
      <c r="C54" s="693">
        <v>1512.5</v>
      </c>
      <c r="D54" s="691">
        <v>0</v>
      </c>
      <c r="E54" s="686">
        <f t="shared" si="2"/>
        <v>0</v>
      </c>
    </row>
    <row r="55" spans="1:5" ht="19.2" customHeight="1" x14ac:dyDescent="0.25">
      <c r="A55" s="690" t="s">
        <v>440</v>
      </c>
      <c r="B55" s="691">
        <v>2000</v>
      </c>
      <c r="C55" s="693">
        <v>2672.6</v>
      </c>
      <c r="D55" s="691">
        <v>2364.3200000000002</v>
      </c>
      <c r="E55" s="686">
        <f t="shared" si="2"/>
        <v>0.88465165007857527</v>
      </c>
    </row>
    <row r="56" spans="1:5" ht="28.95" customHeight="1" x14ac:dyDescent="0.25">
      <c r="A56" s="690" t="s">
        <v>441</v>
      </c>
      <c r="B56" s="691">
        <v>10000</v>
      </c>
      <c r="C56" s="693">
        <v>295</v>
      </c>
      <c r="D56" s="691">
        <v>283.2</v>
      </c>
      <c r="E56" s="686">
        <f t="shared" si="2"/>
        <v>0.96</v>
      </c>
    </row>
    <row r="57" spans="1:5" ht="19.2" customHeight="1" x14ac:dyDescent="0.25">
      <c r="A57" s="690" t="s">
        <v>442</v>
      </c>
      <c r="B57" s="691">
        <v>3000</v>
      </c>
      <c r="C57" s="693">
        <v>1241.5</v>
      </c>
      <c r="D57" s="691">
        <v>1004.3</v>
      </c>
      <c r="E57" s="686">
        <f t="shared" si="2"/>
        <v>0.80894079742247282</v>
      </c>
    </row>
    <row r="58" spans="1:5" ht="19.2" customHeight="1" x14ac:dyDescent="0.25">
      <c r="A58" s="694" t="s">
        <v>443</v>
      </c>
      <c r="B58" s="691">
        <v>2500</v>
      </c>
      <c r="C58" s="693">
        <v>2580</v>
      </c>
      <c r="D58" s="691">
        <v>634.04</v>
      </c>
      <c r="E58" s="686">
        <f t="shared" si="2"/>
        <v>0.2457519379844961</v>
      </c>
    </row>
    <row r="59" spans="1:5" ht="19.2" customHeight="1" x14ac:dyDescent="0.25">
      <c r="A59" s="690" t="s">
        <v>444</v>
      </c>
      <c r="B59" s="691">
        <v>1165</v>
      </c>
      <c r="C59" s="693">
        <v>707</v>
      </c>
      <c r="D59" s="691">
        <v>634.04</v>
      </c>
      <c r="E59" s="686">
        <f t="shared" si="2"/>
        <v>0.89680339462517678</v>
      </c>
    </row>
    <row r="60" spans="1:5" ht="19.2" customHeight="1" x14ac:dyDescent="0.25">
      <c r="A60" s="690" t="s">
        <v>445</v>
      </c>
      <c r="B60" s="691">
        <v>1000</v>
      </c>
      <c r="C60" s="693">
        <v>0</v>
      </c>
      <c r="D60" s="691">
        <v>0</v>
      </c>
      <c r="E60" s="686">
        <v>0</v>
      </c>
    </row>
    <row r="61" spans="1:5" ht="19.2" customHeight="1" x14ac:dyDescent="0.25">
      <c r="A61" s="690" t="s">
        <v>446</v>
      </c>
      <c r="B61" s="691">
        <v>1300</v>
      </c>
      <c r="C61" s="693">
        <v>0</v>
      </c>
      <c r="D61" s="691">
        <v>0</v>
      </c>
      <c r="E61" s="804">
        <v>0</v>
      </c>
    </row>
    <row r="62" spans="1:5" ht="33" customHeight="1" thickBot="1" x14ac:dyDescent="0.3">
      <c r="A62" s="319" t="s">
        <v>44</v>
      </c>
      <c r="B62" s="320" t="s">
        <v>18</v>
      </c>
      <c r="C62" s="321" t="s">
        <v>322</v>
      </c>
      <c r="D62" s="675" t="s">
        <v>19</v>
      </c>
      <c r="E62" s="805" t="s">
        <v>26</v>
      </c>
    </row>
    <row r="63" spans="1:5" ht="19.2" customHeight="1" x14ac:dyDescent="0.25">
      <c r="A63" s="690" t="s">
        <v>447</v>
      </c>
      <c r="B63" s="691">
        <v>1300</v>
      </c>
      <c r="C63" s="693">
        <v>1300</v>
      </c>
      <c r="D63" s="691">
        <v>278.3</v>
      </c>
      <c r="E63" s="686">
        <f t="shared" si="2"/>
        <v>0.21407692307692308</v>
      </c>
    </row>
    <row r="64" spans="1:5" ht="28.95" customHeight="1" x14ac:dyDescent="0.25">
      <c r="A64" s="690" t="s">
        <v>448</v>
      </c>
      <c r="B64" s="691">
        <v>1500</v>
      </c>
      <c r="C64" s="693">
        <v>0</v>
      </c>
      <c r="D64" s="691">
        <v>0</v>
      </c>
      <c r="E64" s="686">
        <v>0</v>
      </c>
    </row>
    <row r="65" spans="1:5" ht="28.95" customHeight="1" x14ac:dyDescent="0.25">
      <c r="A65" s="690" t="s">
        <v>449</v>
      </c>
      <c r="B65" s="691">
        <v>200</v>
      </c>
      <c r="C65" s="693">
        <v>0</v>
      </c>
      <c r="D65" s="691">
        <v>0</v>
      </c>
      <c r="E65" s="686">
        <v>0</v>
      </c>
    </row>
    <row r="66" spans="1:5" ht="19.2" customHeight="1" x14ac:dyDescent="0.25">
      <c r="A66" s="690" t="s">
        <v>450</v>
      </c>
      <c r="B66" s="691">
        <v>7000</v>
      </c>
      <c r="C66" s="693">
        <v>6750</v>
      </c>
      <c r="D66" s="691">
        <v>2278.6999999999998</v>
      </c>
      <c r="E66" s="686">
        <f t="shared" si="2"/>
        <v>0.33758518518518515</v>
      </c>
    </row>
    <row r="67" spans="1:5" ht="19.2" customHeight="1" x14ac:dyDescent="0.25">
      <c r="A67" s="690" t="s">
        <v>451</v>
      </c>
      <c r="B67" s="691">
        <v>500</v>
      </c>
      <c r="C67" s="693">
        <v>0</v>
      </c>
      <c r="D67" s="691">
        <v>0</v>
      </c>
      <c r="E67" s="686">
        <v>0</v>
      </c>
    </row>
    <row r="68" spans="1:5" ht="19.2" customHeight="1" x14ac:dyDescent="0.25">
      <c r="A68" s="690" t="s">
        <v>452</v>
      </c>
      <c r="B68" s="691">
        <v>4000</v>
      </c>
      <c r="C68" s="693">
        <v>987.5</v>
      </c>
      <c r="D68" s="691">
        <v>20.81</v>
      </c>
      <c r="E68" s="686">
        <f t="shared" si="2"/>
        <v>2.1073417721518987E-2</v>
      </c>
    </row>
    <row r="69" spans="1:5" ht="19.2" customHeight="1" x14ac:dyDescent="0.25">
      <c r="A69" s="690" t="s">
        <v>453</v>
      </c>
      <c r="B69" s="691">
        <v>2000</v>
      </c>
      <c r="C69" s="693">
        <v>2000</v>
      </c>
      <c r="D69" s="691">
        <v>1780.3</v>
      </c>
      <c r="E69" s="686">
        <f t="shared" si="2"/>
        <v>0.89015</v>
      </c>
    </row>
    <row r="70" spans="1:5" ht="19.2" customHeight="1" x14ac:dyDescent="0.25">
      <c r="A70" s="690" t="s">
        <v>454</v>
      </c>
      <c r="B70" s="691">
        <v>2200</v>
      </c>
      <c r="C70" s="693">
        <v>2200</v>
      </c>
      <c r="D70" s="691">
        <v>1138.4000000000001</v>
      </c>
      <c r="E70" s="686">
        <f t="shared" si="2"/>
        <v>0.5174545454545455</v>
      </c>
    </row>
    <row r="71" spans="1:5" ht="19.2" customHeight="1" x14ac:dyDescent="0.25">
      <c r="A71" s="690" t="s">
        <v>455</v>
      </c>
      <c r="B71" s="691">
        <v>500</v>
      </c>
      <c r="C71" s="693">
        <v>2925.6</v>
      </c>
      <c r="D71" s="691">
        <v>2901.47</v>
      </c>
      <c r="E71" s="686">
        <f t="shared" si="2"/>
        <v>0.99175211922340711</v>
      </c>
    </row>
    <row r="72" spans="1:5" ht="19.2" customHeight="1" x14ac:dyDescent="0.25">
      <c r="A72" s="690" t="s">
        <v>331</v>
      </c>
      <c r="B72" s="691">
        <v>2000</v>
      </c>
      <c r="C72" s="693">
        <v>819.2</v>
      </c>
      <c r="D72" s="691">
        <v>635.25</v>
      </c>
      <c r="E72" s="686">
        <f t="shared" si="2"/>
        <v>0.77545166015625</v>
      </c>
    </row>
    <row r="73" spans="1:5" ht="19.2" customHeight="1" x14ac:dyDescent="0.25">
      <c r="A73" s="690" t="s">
        <v>456</v>
      </c>
      <c r="B73" s="691">
        <v>1000</v>
      </c>
      <c r="C73" s="693">
        <v>300</v>
      </c>
      <c r="D73" s="691">
        <v>0</v>
      </c>
      <c r="E73" s="686">
        <f t="shared" si="2"/>
        <v>0</v>
      </c>
    </row>
    <row r="74" spans="1:5" ht="19.2" customHeight="1" x14ac:dyDescent="0.25">
      <c r="A74" s="690" t="s">
        <v>332</v>
      </c>
      <c r="B74" s="691">
        <v>1000</v>
      </c>
      <c r="C74" s="693">
        <v>82.9</v>
      </c>
      <c r="D74" s="691">
        <v>0</v>
      </c>
      <c r="E74" s="686">
        <f t="shared" si="2"/>
        <v>0</v>
      </c>
    </row>
    <row r="75" spans="1:5" ht="19.2" customHeight="1" x14ac:dyDescent="0.25">
      <c r="A75" s="690" t="s">
        <v>610</v>
      </c>
      <c r="B75" s="691">
        <v>0</v>
      </c>
      <c r="C75" s="693">
        <v>587.1</v>
      </c>
      <c r="D75" s="691">
        <v>0</v>
      </c>
      <c r="E75" s="686">
        <f t="shared" si="2"/>
        <v>0</v>
      </c>
    </row>
    <row r="76" spans="1:5" ht="19.2" customHeight="1" x14ac:dyDescent="0.25">
      <c r="A76" s="690" t="s">
        <v>457</v>
      </c>
      <c r="B76" s="691">
        <v>700</v>
      </c>
      <c r="C76" s="693">
        <v>700</v>
      </c>
      <c r="D76" s="691">
        <v>700</v>
      </c>
      <c r="E76" s="686">
        <v>1</v>
      </c>
    </row>
    <row r="77" spans="1:5" ht="19.2" customHeight="1" x14ac:dyDescent="0.25">
      <c r="A77" s="690" t="s">
        <v>458</v>
      </c>
      <c r="B77" s="691">
        <v>700</v>
      </c>
      <c r="C77" s="693">
        <v>700</v>
      </c>
      <c r="D77" s="691">
        <v>700</v>
      </c>
      <c r="E77" s="686">
        <v>1</v>
      </c>
    </row>
    <row r="78" spans="1:5" ht="19.2" customHeight="1" x14ac:dyDescent="0.25">
      <c r="A78" s="690" t="s">
        <v>459</v>
      </c>
      <c r="B78" s="691">
        <v>700</v>
      </c>
      <c r="C78" s="693">
        <v>700</v>
      </c>
      <c r="D78" s="691">
        <v>700</v>
      </c>
      <c r="E78" s="686">
        <v>1</v>
      </c>
    </row>
    <row r="79" spans="1:5" ht="19.2" customHeight="1" x14ac:dyDescent="0.25">
      <c r="A79" s="690" t="s">
        <v>460</v>
      </c>
      <c r="B79" s="691">
        <v>700</v>
      </c>
      <c r="C79" s="693">
        <v>700</v>
      </c>
      <c r="D79" s="691">
        <v>700</v>
      </c>
      <c r="E79" s="686">
        <v>1</v>
      </c>
    </row>
    <row r="80" spans="1:5" ht="19.2" customHeight="1" x14ac:dyDescent="0.25">
      <c r="A80" s="695" t="s">
        <v>461</v>
      </c>
      <c r="B80" s="696">
        <v>0</v>
      </c>
      <c r="C80" s="691">
        <v>7760.5</v>
      </c>
      <c r="D80" s="691">
        <v>7672.9</v>
      </c>
      <c r="E80" s="686">
        <f t="shared" si="2"/>
        <v>0.98871206752142249</v>
      </c>
    </row>
    <row r="81" spans="1:5" ht="19.2" customHeight="1" x14ac:dyDescent="0.25">
      <c r="A81" s="695" t="s">
        <v>462</v>
      </c>
      <c r="B81" s="696">
        <v>0</v>
      </c>
      <c r="C81" s="691">
        <v>6378.8</v>
      </c>
      <c r="D81" s="691">
        <v>6282.89</v>
      </c>
      <c r="E81" s="686">
        <f t="shared" si="2"/>
        <v>0.98496425659998743</v>
      </c>
    </row>
    <row r="82" spans="1:5" ht="19.2" customHeight="1" x14ac:dyDescent="0.25">
      <c r="A82" s="695" t="s">
        <v>463</v>
      </c>
      <c r="B82" s="696">
        <v>0</v>
      </c>
      <c r="C82" s="691">
        <v>21</v>
      </c>
      <c r="D82" s="691">
        <v>0</v>
      </c>
      <c r="E82" s="686">
        <v>0</v>
      </c>
    </row>
    <row r="83" spans="1:5" ht="19.2" customHeight="1" x14ac:dyDescent="0.25">
      <c r="A83" s="695" t="s">
        <v>637</v>
      </c>
      <c r="B83" s="696">
        <v>2500</v>
      </c>
      <c r="C83" s="691">
        <v>2500</v>
      </c>
      <c r="D83" s="691">
        <v>2500</v>
      </c>
      <c r="E83" s="686">
        <f t="shared" si="2"/>
        <v>1</v>
      </c>
    </row>
    <row r="84" spans="1:5" ht="19.2" customHeight="1" x14ac:dyDescent="0.25">
      <c r="A84" s="695" t="s">
        <v>562</v>
      </c>
      <c r="B84" s="696">
        <v>0</v>
      </c>
      <c r="C84" s="691">
        <v>1575</v>
      </c>
      <c r="D84" s="691">
        <v>900</v>
      </c>
      <c r="E84" s="686">
        <f t="shared" si="2"/>
        <v>0.5714285714285714</v>
      </c>
    </row>
    <row r="85" spans="1:5" ht="19.2" customHeight="1" x14ac:dyDescent="0.25">
      <c r="A85" s="695" t="s">
        <v>563</v>
      </c>
      <c r="B85" s="696">
        <v>0</v>
      </c>
      <c r="C85" s="691">
        <v>192</v>
      </c>
      <c r="D85" s="691">
        <v>192</v>
      </c>
      <c r="E85" s="686">
        <v>1</v>
      </c>
    </row>
    <row r="86" spans="1:5" ht="19.2" customHeight="1" x14ac:dyDescent="0.25">
      <c r="A86" s="695" t="s">
        <v>564</v>
      </c>
      <c r="B86" s="696">
        <v>0</v>
      </c>
      <c r="C86" s="691">
        <v>110</v>
      </c>
      <c r="D86" s="691">
        <v>110</v>
      </c>
      <c r="E86" s="686">
        <v>1</v>
      </c>
    </row>
    <row r="87" spans="1:5" ht="19.2" customHeight="1" x14ac:dyDescent="0.25">
      <c r="A87" s="695" t="s">
        <v>565</v>
      </c>
      <c r="B87" s="696">
        <v>0</v>
      </c>
      <c r="C87" s="691">
        <v>225</v>
      </c>
      <c r="D87" s="691">
        <v>181.9</v>
      </c>
      <c r="E87" s="686">
        <f t="shared" si="2"/>
        <v>0.80844444444444452</v>
      </c>
    </row>
    <row r="88" spans="1:5" ht="19.2" customHeight="1" x14ac:dyDescent="0.25">
      <c r="A88" s="695" t="s">
        <v>566</v>
      </c>
      <c r="B88" s="696">
        <v>0</v>
      </c>
      <c r="C88" s="691">
        <v>100</v>
      </c>
      <c r="D88" s="691">
        <v>100</v>
      </c>
      <c r="E88" s="686">
        <f t="shared" si="2"/>
        <v>1</v>
      </c>
    </row>
    <row r="89" spans="1:5" ht="19.2" customHeight="1" x14ac:dyDescent="0.25">
      <c r="A89" s="695" t="s">
        <v>567</v>
      </c>
      <c r="B89" s="696">
        <v>0</v>
      </c>
      <c r="C89" s="691">
        <v>200</v>
      </c>
      <c r="D89" s="691">
        <v>200</v>
      </c>
      <c r="E89" s="686">
        <f t="shared" si="2"/>
        <v>1</v>
      </c>
    </row>
    <row r="90" spans="1:5" ht="19.2" customHeight="1" x14ac:dyDescent="0.25">
      <c r="A90" s="695" t="s">
        <v>463</v>
      </c>
      <c r="B90" s="696">
        <v>0</v>
      </c>
      <c r="C90" s="691">
        <v>300</v>
      </c>
      <c r="D90" s="691">
        <v>300</v>
      </c>
      <c r="E90" s="686">
        <v>0</v>
      </c>
    </row>
    <row r="91" spans="1:5" ht="19.2" customHeight="1" x14ac:dyDescent="0.25">
      <c r="A91" s="697" t="s">
        <v>568</v>
      </c>
      <c r="B91" s="698">
        <v>0</v>
      </c>
      <c r="C91" s="699">
        <v>480</v>
      </c>
      <c r="D91" s="699">
        <v>480</v>
      </c>
      <c r="E91" s="700">
        <f t="shared" si="2"/>
        <v>1</v>
      </c>
    </row>
    <row r="92" spans="1:5" ht="19.2" customHeight="1" x14ac:dyDescent="0.25">
      <c r="A92" s="697" t="s">
        <v>569</v>
      </c>
      <c r="B92" s="698">
        <v>0</v>
      </c>
      <c r="C92" s="699">
        <v>250</v>
      </c>
      <c r="D92" s="699">
        <v>250</v>
      </c>
      <c r="E92" s="700">
        <f t="shared" si="2"/>
        <v>1</v>
      </c>
    </row>
    <row r="93" spans="1:5" ht="19.95" customHeight="1" x14ac:dyDescent="0.25">
      <c r="A93" s="697" t="s">
        <v>609</v>
      </c>
      <c r="B93" s="698">
        <v>2093</v>
      </c>
      <c r="C93" s="699">
        <v>2093</v>
      </c>
      <c r="D93" s="699">
        <v>0</v>
      </c>
      <c r="E93" s="700">
        <f t="shared" si="2"/>
        <v>0</v>
      </c>
    </row>
    <row r="94" spans="1:5" ht="19.95" customHeight="1" x14ac:dyDescent="0.25">
      <c r="A94" s="697" t="s">
        <v>570</v>
      </c>
      <c r="B94" s="698">
        <v>0</v>
      </c>
      <c r="C94" s="699">
        <v>100</v>
      </c>
      <c r="D94" s="699">
        <v>100</v>
      </c>
      <c r="E94" s="700">
        <f t="shared" si="2"/>
        <v>1</v>
      </c>
    </row>
    <row r="95" spans="1:5" ht="28.95" customHeight="1" thickBot="1" x14ac:dyDescent="0.3">
      <c r="A95" s="317" t="s">
        <v>333</v>
      </c>
      <c r="B95" s="318">
        <f>SUM(B51:B94)</f>
        <v>90758</v>
      </c>
      <c r="C95" s="318">
        <f>SUM(C51:C94)</f>
        <v>109981.20000000001</v>
      </c>
      <c r="D95" s="318">
        <f>SUM(D51:D94)</f>
        <v>87500.92</v>
      </c>
      <c r="E95" s="309">
        <f t="shared" si="2"/>
        <v>0.79559888417293123</v>
      </c>
    </row>
    <row r="96" spans="1:5" s="393" customFormat="1" ht="18.75" customHeight="1" x14ac:dyDescent="0.25">
      <c r="A96" s="980" t="s">
        <v>249</v>
      </c>
      <c r="B96" s="981"/>
      <c r="C96" s="981"/>
      <c r="D96" s="981"/>
      <c r="E96" s="982"/>
    </row>
    <row r="97" spans="1:7" s="393" customFormat="1" ht="18.75" customHeight="1" x14ac:dyDescent="0.25">
      <c r="A97" s="690" t="s">
        <v>464</v>
      </c>
      <c r="B97" s="691">
        <v>5500</v>
      </c>
      <c r="C97" s="693">
        <v>100</v>
      </c>
      <c r="D97" s="691">
        <v>0</v>
      </c>
      <c r="E97" s="686">
        <f t="shared" si="2"/>
        <v>0</v>
      </c>
    </row>
    <row r="98" spans="1:7" s="393" customFormat="1" ht="18.600000000000001" customHeight="1" x14ac:dyDescent="0.25">
      <c r="A98" s="690" t="s">
        <v>465</v>
      </c>
      <c r="B98" s="691">
        <v>4000</v>
      </c>
      <c r="C98" s="692">
        <v>4368.1000000000004</v>
      </c>
      <c r="D98" s="182">
        <v>4194.7</v>
      </c>
      <c r="E98" s="686">
        <f>D98/C98</f>
        <v>0.96030310661385943</v>
      </c>
    </row>
    <row r="99" spans="1:7" s="393" customFormat="1" ht="18.600000000000001" customHeight="1" x14ac:dyDescent="0.25">
      <c r="A99" s="690" t="s">
        <v>466</v>
      </c>
      <c r="B99" s="691">
        <v>2000</v>
      </c>
      <c r="C99" s="692">
        <v>0</v>
      </c>
      <c r="D99" s="182">
        <v>0</v>
      </c>
      <c r="E99" s="686">
        <v>0</v>
      </c>
    </row>
    <row r="100" spans="1:7" s="393" customFormat="1" ht="18.75" customHeight="1" x14ac:dyDescent="0.25">
      <c r="A100" s="690" t="s">
        <v>467</v>
      </c>
      <c r="B100" s="691">
        <v>300</v>
      </c>
      <c r="C100" s="692">
        <v>10</v>
      </c>
      <c r="D100" s="182">
        <v>9.6999999999999993</v>
      </c>
      <c r="E100" s="686">
        <v>0.96799999999999997</v>
      </c>
    </row>
    <row r="101" spans="1:7" ht="18.75" customHeight="1" x14ac:dyDescent="0.25">
      <c r="A101" s="690" t="s">
        <v>468</v>
      </c>
      <c r="B101" s="691">
        <v>0</v>
      </c>
      <c r="C101" s="692">
        <v>119.7</v>
      </c>
      <c r="D101" s="182">
        <v>119.7</v>
      </c>
      <c r="E101" s="686">
        <f>D101/C101</f>
        <v>1</v>
      </c>
    </row>
    <row r="102" spans="1:7" s="393" customFormat="1" ht="16.2" customHeight="1" x14ac:dyDescent="0.25">
      <c r="A102" s="690" t="s">
        <v>469</v>
      </c>
      <c r="B102" s="691">
        <v>300</v>
      </c>
      <c r="C102" s="692">
        <v>0</v>
      </c>
      <c r="D102" s="182">
        <v>0</v>
      </c>
      <c r="E102" s="686">
        <v>0</v>
      </c>
    </row>
    <row r="103" spans="1:7" ht="19.2" customHeight="1" x14ac:dyDescent="0.25">
      <c r="A103" s="690" t="s">
        <v>426</v>
      </c>
      <c r="B103" s="691">
        <v>500</v>
      </c>
      <c r="C103" s="692">
        <v>151.9</v>
      </c>
      <c r="D103" s="182">
        <v>0</v>
      </c>
      <c r="E103" s="686">
        <f>D103/C103</f>
        <v>0</v>
      </c>
      <c r="G103" s="172"/>
    </row>
    <row r="104" spans="1:7" ht="27.6" customHeight="1" thickBot="1" x14ac:dyDescent="0.3">
      <c r="A104" s="316" t="s">
        <v>334</v>
      </c>
      <c r="B104" s="308">
        <f>SUM(B97:B103)</f>
        <v>12600</v>
      </c>
      <c r="C104" s="308">
        <f>SUM(C97:C103)</f>
        <v>4749.7</v>
      </c>
      <c r="D104" s="308">
        <f>SUM(D97:D103)</f>
        <v>4324.0999999999995</v>
      </c>
      <c r="E104" s="309">
        <f t="shared" ref="E104:E133" si="3">D104/C104</f>
        <v>0.91039434069520175</v>
      </c>
    </row>
    <row r="105" spans="1:7" ht="17.55" customHeight="1" x14ac:dyDescent="0.25">
      <c r="A105" s="970" t="s">
        <v>250</v>
      </c>
      <c r="B105" s="971"/>
      <c r="C105" s="971"/>
      <c r="D105" s="971"/>
      <c r="E105" s="972"/>
    </row>
    <row r="106" spans="1:7" ht="19.2" customHeight="1" x14ac:dyDescent="0.25">
      <c r="A106" s="701" t="s">
        <v>470</v>
      </c>
      <c r="B106" s="691">
        <v>554</v>
      </c>
      <c r="C106" s="693">
        <v>54</v>
      </c>
      <c r="D106" s="691">
        <v>53.24</v>
      </c>
      <c r="E106" s="686">
        <f t="shared" si="3"/>
        <v>0.98592592592592598</v>
      </c>
    </row>
    <row r="107" spans="1:7" ht="19.2" customHeight="1" x14ac:dyDescent="0.25">
      <c r="A107" s="694" t="s">
        <v>335</v>
      </c>
      <c r="B107" s="691">
        <v>150</v>
      </c>
      <c r="C107" s="702">
        <v>150</v>
      </c>
      <c r="D107" s="703">
        <v>0</v>
      </c>
      <c r="E107" s="686">
        <f t="shared" si="3"/>
        <v>0</v>
      </c>
    </row>
    <row r="108" spans="1:7" ht="27" customHeight="1" thickBot="1" x14ac:dyDescent="0.3">
      <c r="A108" s="307" t="s">
        <v>471</v>
      </c>
      <c r="B108" s="308">
        <f>SUM(B106:B107)</f>
        <v>704</v>
      </c>
      <c r="C108" s="308">
        <f>SUM(C106:C107)</f>
        <v>204</v>
      </c>
      <c r="D108" s="308">
        <f>SUM(D106:D107)</f>
        <v>53.24</v>
      </c>
      <c r="E108" s="309">
        <f t="shared" si="3"/>
        <v>0.26098039215686275</v>
      </c>
    </row>
    <row r="109" spans="1:7" s="393" customFormat="1" ht="21" customHeight="1" x14ac:dyDescent="0.25">
      <c r="A109" s="970" t="s">
        <v>251</v>
      </c>
      <c r="B109" s="971"/>
      <c r="C109" s="971"/>
      <c r="D109" s="971"/>
      <c r="E109" s="972"/>
    </row>
    <row r="110" spans="1:7" s="393" customFormat="1" ht="19.2" customHeight="1" x14ac:dyDescent="0.25">
      <c r="A110" s="694" t="s">
        <v>472</v>
      </c>
      <c r="B110" s="704">
        <v>250</v>
      </c>
      <c r="C110" s="182">
        <v>0</v>
      </c>
      <c r="D110" s="182">
        <v>0</v>
      </c>
      <c r="E110" s="686">
        <v>0</v>
      </c>
    </row>
    <row r="111" spans="1:7" s="393" customFormat="1" ht="19.2" customHeight="1" x14ac:dyDescent="0.25">
      <c r="A111" s="694" t="s">
        <v>473</v>
      </c>
      <c r="B111" s="704">
        <v>1500</v>
      </c>
      <c r="C111" s="182">
        <v>0</v>
      </c>
      <c r="D111" s="182">
        <v>0</v>
      </c>
      <c r="E111" s="686">
        <v>0</v>
      </c>
    </row>
    <row r="112" spans="1:7" s="393" customFormat="1" ht="19.2" customHeight="1" x14ac:dyDescent="0.25">
      <c r="A112" s="694" t="s">
        <v>474</v>
      </c>
      <c r="B112" s="704">
        <v>300</v>
      </c>
      <c r="C112" s="182">
        <v>0</v>
      </c>
      <c r="D112" s="182">
        <v>0</v>
      </c>
      <c r="E112" s="686">
        <v>0</v>
      </c>
    </row>
    <row r="113" spans="1:5" s="393" customFormat="1" ht="19.2" customHeight="1" x14ac:dyDescent="0.25">
      <c r="A113" s="694" t="s">
        <v>475</v>
      </c>
      <c r="B113" s="704">
        <v>2000</v>
      </c>
      <c r="C113" s="703">
        <v>0</v>
      </c>
      <c r="D113" s="703">
        <v>0</v>
      </c>
      <c r="E113" s="686">
        <v>0</v>
      </c>
    </row>
    <row r="114" spans="1:5" ht="19.2" customHeight="1" x14ac:dyDescent="0.25">
      <c r="A114" s="694" t="s">
        <v>476</v>
      </c>
      <c r="B114" s="704">
        <v>0</v>
      </c>
      <c r="C114" s="703">
        <v>440.1</v>
      </c>
      <c r="D114" s="703">
        <v>67.2</v>
      </c>
      <c r="E114" s="686">
        <f>D114/C114</f>
        <v>0.15269256987048399</v>
      </c>
    </row>
    <row r="115" spans="1:5" ht="27.6" customHeight="1" thickBot="1" x14ac:dyDescent="0.3">
      <c r="A115" s="307" t="s">
        <v>477</v>
      </c>
      <c r="B115" s="308">
        <f>SUM(B110:B114)</f>
        <v>4050</v>
      </c>
      <c r="C115" s="308">
        <f>SUM(C110:C114)</f>
        <v>440.1</v>
      </c>
      <c r="D115" s="308">
        <f>SUM(D110:D114)</f>
        <v>67.2</v>
      </c>
      <c r="E115" s="309">
        <f>D115/C115</f>
        <v>0.15269256987048399</v>
      </c>
    </row>
    <row r="116" spans="1:5" s="393" customFormat="1" ht="18.75" customHeight="1" x14ac:dyDescent="0.25">
      <c r="A116" s="970" t="s">
        <v>336</v>
      </c>
      <c r="B116" s="971"/>
      <c r="C116" s="971"/>
      <c r="D116" s="971"/>
      <c r="E116" s="972"/>
    </row>
    <row r="117" spans="1:5" s="393" customFormat="1" ht="18.75" customHeight="1" x14ac:dyDescent="0.25">
      <c r="A117" s="690" t="s">
        <v>337</v>
      </c>
      <c r="B117" s="182">
        <v>66000</v>
      </c>
      <c r="C117" s="705">
        <v>75114.2</v>
      </c>
      <c r="D117" s="691">
        <v>74025.7</v>
      </c>
      <c r="E117" s="700">
        <f t="shared" si="3"/>
        <v>0.98550873203735112</v>
      </c>
    </row>
    <row r="118" spans="1:5" s="393" customFormat="1" ht="18.75" customHeight="1" x14ac:dyDescent="0.25">
      <c r="A118" s="690" t="s">
        <v>478</v>
      </c>
      <c r="B118" s="691">
        <v>1200</v>
      </c>
      <c r="C118" s="693">
        <v>838</v>
      </c>
      <c r="D118" s="691">
        <v>837.5</v>
      </c>
      <c r="E118" s="686">
        <f t="shared" si="3"/>
        <v>0.99940334128878283</v>
      </c>
    </row>
    <row r="119" spans="1:5" s="393" customFormat="1" ht="18.75" customHeight="1" x14ac:dyDescent="0.25">
      <c r="A119" s="690" t="s">
        <v>479</v>
      </c>
      <c r="B119" s="691">
        <v>5000</v>
      </c>
      <c r="C119" s="693">
        <v>0</v>
      </c>
      <c r="D119" s="691">
        <v>0</v>
      </c>
      <c r="E119" s="686">
        <v>0</v>
      </c>
    </row>
    <row r="120" spans="1:5" s="393" customFormat="1" ht="18.75" customHeight="1" x14ac:dyDescent="0.25">
      <c r="A120" s="690" t="s">
        <v>480</v>
      </c>
      <c r="B120" s="691">
        <v>1500</v>
      </c>
      <c r="C120" s="693">
        <v>1799.4</v>
      </c>
      <c r="D120" s="691">
        <v>1769.8</v>
      </c>
      <c r="E120" s="686">
        <f t="shared" si="3"/>
        <v>0.9835500722463042</v>
      </c>
    </row>
    <row r="121" spans="1:5" s="393" customFormat="1" ht="18.75" customHeight="1" x14ac:dyDescent="0.25">
      <c r="A121" s="690" t="s">
        <v>260</v>
      </c>
      <c r="B121" s="691">
        <v>15000</v>
      </c>
      <c r="C121" s="693">
        <v>21087.8</v>
      </c>
      <c r="D121" s="691">
        <v>20806.3</v>
      </c>
      <c r="E121" s="686">
        <f t="shared" si="3"/>
        <v>0.9866510494219406</v>
      </c>
    </row>
    <row r="122" spans="1:5" s="393" customFormat="1" ht="18.75" customHeight="1" x14ac:dyDescent="0.25">
      <c r="A122" s="690" t="s">
        <v>481</v>
      </c>
      <c r="B122" s="691">
        <v>10000</v>
      </c>
      <c r="C122" s="693">
        <v>0</v>
      </c>
      <c r="D122" s="691">
        <v>0</v>
      </c>
      <c r="E122" s="686">
        <v>0</v>
      </c>
    </row>
    <row r="123" spans="1:5" s="393" customFormat="1" ht="18.75" customHeight="1" x14ac:dyDescent="0.25">
      <c r="A123" s="690" t="s">
        <v>482</v>
      </c>
      <c r="B123" s="691">
        <v>940</v>
      </c>
      <c r="C123" s="693">
        <v>1300</v>
      </c>
      <c r="D123" s="691">
        <v>1297.0999999999999</v>
      </c>
      <c r="E123" s="686">
        <f t="shared" si="3"/>
        <v>0.99776923076923074</v>
      </c>
    </row>
    <row r="124" spans="1:5" s="393" customFormat="1" ht="18.75" customHeight="1" x14ac:dyDescent="0.25">
      <c r="A124" s="690" t="s">
        <v>483</v>
      </c>
      <c r="B124" s="691">
        <v>1000</v>
      </c>
      <c r="C124" s="693">
        <v>0</v>
      </c>
      <c r="D124" s="691">
        <v>0</v>
      </c>
      <c r="E124" s="686">
        <v>0</v>
      </c>
    </row>
    <row r="125" spans="1:5" s="393" customFormat="1" ht="31.95" customHeight="1" thickBot="1" x14ac:dyDescent="0.3">
      <c r="A125" s="319" t="s">
        <v>44</v>
      </c>
      <c r="B125" s="320" t="s">
        <v>18</v>
      </c>
      <c r="C125" s="321" t="s">
        <v>322</v>
      </c>
      <c r="D125" s="249" t="s">
        <v>19</v>
      </c>
      <c r="E125" s="805" t="s">
        <v>26</v>
      </c>
    </row>
    <row r="126" spans="1:5" s="393" customFormat="1" ht="18.75" customHeight="1" x14ac:dyDescent="0.25">
      <c r="A126" s="690" t="s">
        <v>484</v>
      </c>
      <c r="B126" s="691">
        <v>1100</v>
      </c>
      <c r="C126" s="693">
        <v>900</v>
      </c>
      <c r="D126" s="691">
        <v>73.7</v>
      </c>
      <c r="E126" s="700">
        <f t="shared" si="3"/>
        <v>8.1888888888888886E-2</v>
      </c>
    </row>
    <row r="127" spans="1:5" s="393" customFormat="1" ht="19.2" customHeight="1" x14ac:dyDescent="0.25">
      <c r="A127" s="690" t="s">
        <v>339</v>
      </c>
      <c r="B127" s="691">
        <v>6800</v>
      </c>
      <c r="C127" s="693">
        <v>7395.2</v>
      </c>
      <c r="D127" s="691">
        <v>7165.1</v>
      </c>
      <c r="E127" s="686">
        <f t="shared" si="3"/>
        <v>0.96888522284725231</v>
      </c>
    </row>
    <row r="128" spans="1:5" s="393" customFormat="1" ht="18.75" customHeight="1" x14ac:dyDescent="0.25">
      <c r="A128" s="690" t="s">
        <v>340</v>
      </c>
      <c r="B128" s="691">
        <v>5000</v>
      </c>
      <c r="C128" s="693">
        <v>6600</v>
      </c>
      <c r="D128" s="691">
        <v>2845.1</v>
      </c>
      <c r="E128" s="686">
        <f t="shared" si="3"/>
        <v>0.43107575757575756</v>
      </c>
    </row>
    <row r="129" spans="1:5" ht="19.2" customHeight="1" x14ac:dyDescent="0.25">
      <c r="A129" s="690" t="s">
        <v>485</v>
      </c>
      <c r="B129" s="691">
        <v>5000</v>
      </c>
      <c r="C129" s="693">
        <v>1478.8</v>
      </c>
      <c r="D129" s="691">
        <v>0</v>
      </c>
      <c r="E129" s="686">
        <f t="shared" si="3"/>
        <v>0</v>
      </c>
    </row>
    <row r="130" spans="1:5" s="393" customFormat="1" ht="18.75" customHeight="1" x14ac:dyDescent="0.25">
      <c r="A130" s="690" t="s">
        <v>486</v>
      </c>
      <c r="B130" s="691">
        <v>5000</v>
      </c>
      <c r="C130" s="693">
        <v>7500</v>
      </c>
      <c r="D130" s="691">
        <v>4501.3</v>
      </c>
      <c r="E130" s="686">
        <f t="shared" si="3"/>
        <v>0.60017333333333334</v>
      </c>
    </row>
    <row r="131" spans="1:5" s="393" customFormat="1" ht="18.75" customHeight="1" x14ac:dyDescent="0.25">
      <c r="A131" s="690" t="s">
        <v>487</v>
      </c>
      <c r="B131" s="691">
        <v>5000</v>
      </c>
      <c r="C131" s="693">
        <v>5000</v>
      </c>
      <c r="D131" s="691">
        <v>1512.8</v>
      </c>
      <c r="E131" s="686">
        <f t="shared" si="3"/>
        <v>0.30256</v>
      </c>
    </row>
    <row r="132" spans="1:5" s="393" customFormat="1" ht="18.75" customHeight="1" x14ac:dyDescent="0.25">
      <c r="A132" s="690" t="s">
        <v>341</v>
      </c>
      <c r="B132" s="691">
        <v>3500</v>
      </c>
      <c r="C132" s="693">
        <v>4000.4</v>
      </c>
      <c r="D132" s="691">
        <v>3986</v>
      </c>
      <c r="E132" s="686">
        <f t="shared" si="3"/>
        <v>0.99640035996400356</v>
      </c>
    </row>
    <row r="133" spans="1:5" s="393" customFormat="1" ht="18.75" customHeight="1" x14ac:dyDescent="0.25">
      <c r="A133" s="690" t="s">
        <v>488</v>
      </c>
      <c r="B133" s="691">
        <v>1450</v>
      </c>
      <c r="C133" s="693">
        <v>600</v>
      </c>
      <c r="D133" s="691">
        <v>499</v>
      </c>
      <c r="E133" s="686">
        <f t="shared" si="3"/>
        <v>0.83166666666666667</v>
      </c>
    </row>
    <row r="134" spans="1:5" s="393" customFormat="1" ht="18.75" customHeight="1" x14ac:dyDescent="0.25">
      <c r="A134" s="690" t="s">
        <v>489</v>
      </c>
      <c r="B134" s="691">
        <v>2000</v>
      </c>
      <c r="C134" s="693">
        <v>0</v>
      </c>
      <c r="D134" s="691">
        <v>0</v>
      </c>
      <c r="E134" s="686">
        <v>0</v>
      </c>
    </row>
    <row r="135" spans="1:5" s="393" customFormat="1" ht="18.75" customHeight="1" x14ac:dyDescent="0.25">
      <c r="A135" s="690" t="s">
        <v>490</v>
      </c>
      <c r="B135" s="691">
        <v>2500</v>
      </c>
      <c r="C135" s="693">
        <v>0</v>
      </c>
      <c r="D135" s="691">
        <v>0</v>
      </c>
      <c r="E135" s="686">
        <v>0</v>
      </c>
    </row>
    <row r="136" spans="1:5" s="393" customFormat="1" ht="18.75" customHeight="1" x14ac:dyDescent="0.25">
      <c r="A136" s="690" t="s">
        <v>491</v>
      </c>
      <c r="B136" s="691">
        <v>600</v>
      </c>
      <c r="C136" s="693">
        <v>0</v>
      </c>
      <c r="D136" s="691">
        <v>0</v>
      </c>
      <c r="E136" s="686">
        <v>0</v>
      </c>
    </row>
    <row r="137" spans="1:5" s="393" customFormat="1" ht="18.75" customHeight="1" x14ac:dyDescent="0.25">
      <c r="A137" s="690" t="s">
        <v>492</v>
      </c>
      <c r="B137" s="691">
        <v>1000</v>
      </c>
      <c r="C137" s="693">
        <v>0</v>
      </c>
      <c r="D137" s="691">
        <v>0</v>
      </c>
      <c r="E137" s="686">
        <v>0</v>
      </c>
    </row>
    <row r="138" spans="1:5" s="393" customFormat="1" ht="18.75" customHeight="1" x14ac:dyDescent="0.25">
      <c r="A138" s="690" t="s">
        <v>493</v>
      </c>
      <c r="B138" s="691">
        <v>600</v>
      </c>
      <c r="C138" s="693">
        <v>0</v>
      </c>
      <c r="D138" s="691">
        <v>0</v>
      </c>
      <c r="E138" s="686">
        <v>0</v>
      </c>
    </row>
    <row r="139" spans="1:5" s="393" customFormat="1" ht="18.75" customHeight="1" x14ac:dyDescent="0.25">
      <c r="A139" s="690" t="s">
        <v>494</v>
      </c>
      <c r="B139" s="691">
        <v>5000</v>
      </c>
      <c r="C139" s="693">
        <v>0</v>
      </c>
      <c r="D139" s="691">
        <v>0</v>
      </c>
      <c r="E139" s="686">
        <v>0</v>
      </c>
    </row>
    <row r="140" spans="1:5" s="393" customFormat="1" ht="18.75" customHeight="1" x14ac:dyDescent="0.25">
      <c r="A140" s="690" t="s">
        <v>495</v>
      </c>
      <c r="B140" s="691">
        <v>1000</v>
      </c>
      <c r="C140" s="693">
        <v>500</v>
      </c>
      <c r="D140" s="691">
        <v>283.60000000000002</v>
      </c>
      <c r="E140" s="686">
        <f t="shared" ref="E140:E147" si="4">D140/C140</f>
        <v>0.56720000000000004</v>
      </c>
    </row>
    <row r="141" spans="1:5" s="393" customFormat="1" ht="18.600000000000001" customHeight="1" x14ac:dyDescent="0.25">
      <c r="A141" s="690" t="s">
        <v>342</v>
      </c>
      <c r="B141" s="691">
        <v>1000</v>
      </c>
      <c r="C141" s="693">
        <v>391.9</v>
      </c>
      <c r="D141" s="691">
        <v>114.9</v>
      </c>
      <c r="E141" s="686">
        <f t="shared" si="4"/>
        <v>0.29318703750956882</v>
      </c>
    </row>
    <row r="142" spans="1:5" s="393" customFormat="1" ht="18.75" customHeight="1" x14ac:dyDescent="0.25">
      <c r="A142" s="690" t="s">
        <v>343</v>
      </c>
      <c r="B142" s="691">
        <v>1000</v>
      </c>
      <c r="C142" s="693">
        <v>93.3</v>
      </c>
      <c r="D142" s="691">
        <v>0</v>
      </c>
      <c r="E142" s="686">
        <f t="shared" si="4"/>
        <v>0</v>
      </c>
    </row>
    <row r="143" spans="1:5" s="393" customFormat="1" ht="18.75" customHeight="1" x14ac:dyDescent="0.25">
      <c r="A143" s="690" t="s">
        <v>338</v>
      </c>
      <c r="B143" s="691">
        <v>0</v>
      </c>
      <c r="C143" s="693">
        <v>10000</v>
      </c>
      <c r="D143" s="691">
        <v>6584.7</v>
      </c>
      <c r="E143" s="686">
        <v>0.66200000000000003</v>
      </c>
    </row>
    <row r="144" spans="1:5" s="393" customFormat="1" ht="18.75" customHeight="1" x14ac:dyDescent="0.25">
      <c r="A144" s="690" t="s">
        <v>496</v>
      </c>
      <c r="B144" s="691">
        <v>0</v>
      </c>
      <c r="C144" s="693">
        <v>17000</v>
      </c>
      <c r="D144" s="691">
        <v>4494.6000000000004</v>
      </c>
      <c r="E144" s="686">
        <f t="shared" si="4"/>
        <v>0.26438823529411765</v>
      </c>
    </row>
    <row r="145" spans="1:5" s="393" customFormat="1" ht="18.75" customHeight="1" x14ac:dyDescent="0.25">
      <c r="A145" s="690" t="s">
        <v>497</v>
      </c>
      <c r="B145" s="691">
        <v>0</v>
      </c>
      <c r="C145" s="693">
        <v>120.4</v>
      </c>
      <c r="D145" s="691">
        <v>120.3</v>
      </c>
      <c r="E145" s="686">
        <f t="shared" si="4"/>
        <v>0.99916943521594681</v>
      </c>
    </row>
    <row r="146" spans="1:5" s="393" customFormat="1" ht="29.55" customHeight="1" x14ac:dyDescent="0.25">
      <c r="A146" s="690" t="s">
        <v>498</v>
      </c>
      <c r="B146" s="691">
        <v>0</v>
      </c>
      <c r="C146" s="693">
        <v>0.1</v>
      </c>
      <c r="D146" s="691">
        <v>1E-3</v>
      </c>
      <c r="E146" s="686">
        <f t="shared" si="4"/>
        <v>0.01</v>
      </c>
    </row>
    <row r="147" spans="1:5" s="393" customFormat="1" ht="20.55" customHeight="1" x14ac:dyDescent="0.25">
      <c r="A147" s="690" t="s">
        <v>499</v>
      </c>
      <c r="B147" s="691">
        <v>0</v>
      </c>
      <c r="C147" s="693">
        <v>589.70000000000005</v>
      </c>
      <c r="D147" s="691">
        <v>234.3</v>
      </c>
      <c r="E147" s="686">
        <f t="shared" si="4"/>
        <v>0.39732067152789552</v>
      </c>
    </row>
    <row r="148" spans="1:5" s="393" customFormat="1" ht="20.55" customHeight="1" x14ac:dyDescent="0.25">
      <c r="A148" s="690" t="s">
        <v>500</v>
      </c>
      <c r="B148" s="691">
        <v>0</v>
      </c>
      <c r="C148" s="691">
        <v>21895</v>
      </c>
      <c r="D148" s="691">
        <v>21895</v>
      </c>
      <c r="E148" s="686">
        <f>D148/C148</f>
        <v>1</v>
      </c>
    </row>
    <row r="149" spans="1:5" ht="29.55" customHeight="1" thickBot="1" x14ac:dyDescent="0.3">
      <c r="A149" s="307" t="s">
        <v>344</v>
      </c>
      <c r="B149" s="314">
        <f>SUM(B117:B148)</f>
        <v>148190</v>
      </c>
      <c r="C149" s="314">
        <f>SUM(C117:C148)</f>
        <v>184204.19999999998</v>
      </c>
      <c r="D149" s="706">
        <f>SUM(D117:D148)</f>
        <v>153046.80100000004</v>
      </c>
      <c r="E149" s="309">
        <f>D149/C149</f>
        <v>0.83085402504394612</v>
      </c>
    </row>
    <row r="150" spans="1:5" ht="27.6" customHeight="1" x14ac:dyDescent="0.25">
      <c r="A150" s="970" t="s">
        <v>345</v>
      </c>
      <c r="B150" s="971"/>
      <c r="C150" s="971"/>
      <c r="D150" s="971"/>
      <c r="E150" s="972"/>
    </row>
    <row r="151" spans="1:5" s="393" customFormat="1" ht="18.600000000000001" customHeight="1" x14ac:dyDescent="0.25">
      <c r="A151" s="690" t="s">
        <v>346</v>
      </c>
      <c r="B151" s="691">
        <v>5500</v>
      </c>
      <c r="C151" s="693">
        <v>11389</v>
      </c>
      <c r="D151" s="691">
        <v>11284.9</v>
      </c>
      <c r="E151" s="686">
        <f>D151/C151</f>
        <v>0.99085960136974272</v>
      </c>
    </row>
    <row r="152" spans="1:5" s="393" customFormat="1" ht="19.2" customHeight="1" x14ac:dyDescent="0.25">
      <c r="A152" s="690" t="s">
        <v>253</v>
      </c>
      <c r="B152" s="691">
        <v>1600</v>
      </c>
      <c r="C152" s="693">
        <v>110</v>
      </c>
      <c r="D152" s="691">
        <v>107.7</v>
      </c>
      <c r="E152" s="686">
        <f>D152/C152</f>
        <v>0.97909090909090912</v>
      </c>
    </row>
    <row r="153" spans="1:5" s="393" customFormat="1" ht="19.2" customHeight="1" x14ac:dyDescent="0.25">
      <c r="A153" s="690" t="s">
        <v>501</v>
      </c>
      <c r="B153" s="691">
        <v>100</v>
      </c>
      <c r="C153" s="693">
        <v>0</v>
      </c>
      <c r="D153" s="691">
        <v>0</v>
      </c>
      <c r="E153" s="686">
        <v>0</v>
      </c>
    </row>
    <row r="154" spans="1:5" s="393" customFormat="1" ht="28.95" customHeight="1" x14ac:dyDescent="0.25">
      <c r="A154" s="690" t="s">
        <v>502</v>
      </c>
      <c r="B154" s="691">
        <v>300</v>
      </c>
      <c r="C154" s="693">
        <v>0</v>
      </c>
      <c r="D154" s="691">
        <v>0</v>
      </c>
      <c r="E154" s="686">
        <v>0</v>
      </c>
    </row>
    <row r="155" spans="1:5" s="393" customFormat="1" ht="28.95" customHeight="1" x14ac:dyDescent="0.25">
      <c r="A155" s="690" t="s">
        <v>503</v>
      </c>
      <c r="B155" s="691">
        <v>1000</v>
      </c>
      <c r="C155" s="693">
        <v>0</v>
      </c>
      <c r="D155" s="691">
        <v>0</v>
      </c>
      <c r="E155" s="686">
        <v>0</v>
      </c>
    </row>
    <row r="156" spans="1:5" s="393" customFormat="1" ht="28.95" customHeight="1" x14ac:dyDescent="0.25">
      <c r="A156" s="690" t="s">
        <v>504</v>
      </c>
      <c r="B156" s="691">
        <v>200</v>
      </c>
      <c r="C156" s="693">
        <v>0</v>
      </c>
      <c r="D156" s="691">
        <v>0</v>
      </c>
      <c r="E156" s="686">
        <v>0</v>
      </c>
    </row>
    <row r="157" spans="1:5" s="393" customFormat="1" ht="28.95" customHeight="1" x14ac:dyDescent="0.25">
      <c r="A157" s="690" t="s">
        <v>505</v>
      </c>
      <c r="B157" s="691">
        <v>200</v>
      </c>
      <c r="C157" s="693">
        <v>0</v>
      </c>
      <c r="D157" s="691">
        <v>0</v>
      </c>
      <c r="E157" s="686">
        <v>0</v>
      </c>
    </row>
    <row r="158" spans="1:5" s="393" customFormat="1" ht="18.75" customHeight="1" x14ac:dyDescent="0.25">
      <c r="A158" s="690" t="s">
        <v>506</v>
      </c>
      <c r="B158" s="691">
        <v>300</v>
      </c>
      <c r="C158" s="693">
        <v>0</v>
      </c>
      <c r="D158" s="691">
        <v>0</v>
      </c>
      <c r="E158" s="686">
        <v>0</v>
      </c>
    </row>
    <row r="159" spans="1:5" s="393" customFormat="1" ht="18.75" customHeight="1" x14ac:dyDescent="0.25">
      <c r="A159" s="690" t="s">
        <v>507</v>
      </c>
      <c r="B159" s="691">
        <v>2000</v>
      </c>
      <c r="C159" s="693">
        <v>0</v>
      </c>
      <c r="D159" s="691">
        <v>0</v>
      </c>
      <c r="E159" s="686">
        <v>0</v>
      </c>
    </row>
    <row r="160" spans="1:5" s="393" customFormat="1" ht="19.2" customHeight="1" x14ac:dyDescent="0.25">
      <c r="A160" s="690" t="s">
        <v>508</v>
      </c>
      <c r="B160" s="691">
        <v>50</v>
      </c>
      <c r="C160" s="693">
        <v>0</v>
      </c>
      <c r="D160" s="691">
        <v>0</v>
      </c>
      <c r="E160" s="686">
        <v>0</v>
      </c>
    </row>
    <row r="161" spans="1:5" s="393" customFormat="1" ht="19.2" customHeight="1" x14ac:dyDescent="0.25">
      <c r="A161" s="690" t="s">
        <v>509</v>
      </c>
      <c r="B161" s="691">
        <v>4000</v>
      </c>
      <c r="C161" s="693">
        <v>40</v>
      </c>
      <c r="D161" s="691">
        <v>39.299999999999997</v>
      </c>
      <c r="E161" s="686">
        <f>D161/C161</f>
        <v>0.98249999999999993</v>
      </c>
    </row>
    <row r="162" spans="1:5" s="393" customFormat="1" ht="28.95" customHeight="1" x14ac:dyDescent="0.25">
      <c r="A162" s="690" t="s">
        <v>510</v>
      </c>
      <c r="B162" s="691">
        <v>2000</v>
      </c>
      <c r="C162" s="693">
        <v>13.4</v>
      </c>
      <c r="D162" s="691">
        <v>13.3</v>
      </c>
      <c r="E162" s="686">
        <f>D162/C162</f>
        <v>0.9925373134328358</v>
      </c>
    </row>
    <row r="163" spans="1:5" s="393" customFormat="1" ht="18.75" customHeight="1" x14ac:dyDescent="0.25">
      <c r="A163" s="690" t="s">
        <v>511</v>
      </c>
      <c r="B163" s="691">
        <v>300</v>
      </c>
      <c r="C163" s="693">
        <v>0</v>
      </c>
      <c r="D163" s="691">
        <v>0</v>
      </c>
      <c r="E163" s="686">
        <v>0</v>
      </c>
    </row>
    <row r="164" spans="1:5" s="393" customFormat="1" ht="18.75" customHeight="1" x14ac:dyDescent="0.25">
      <c r="A164" s="690" t="s">
        <v>347</v>
      </c>
      <c r="B164" s="691">
        <v>250</v>
      </c>
      <c r="C164" s="693">
        <v>0</v>
      </c>
      <c r="D164" s="691">
        <v>0</v>
      </c>
      <c r="E164" s="686">
        <v>0</v>
      </c>
    </row>
    <row r="165" spans="1:5" s="393" customFormat="1" ht="18.75" customHeight="1" x14ac:dyDescent="0.25">
      <c r="A165" s="690" t="s">
        <v>348</v>
      </c>
      <c r="B165" s="691">
        <v>300</v>
      </c>
      <c r="C165" s="693">
        <v>0</v>
      </c>
      <c r="D165" s="691">
        <v>0</v>
      </c>
      <c r="E165" s="686">
        <v>0</v>
      </c>
    </row>
    <row r="166" spans="1:5" s="393" customFormat="1" ht="18.75" customHeight="1" x14ac:dyDescent="0.25">
      <c r="A166" s="690" t="s">
        <v>512</v>
      </c>
      <c r="B166" s="691">
        <v>3500</v>
      </c>
      <c r="C166" s="693">
        <v>0</v>
      </c>
      <c r="D166" s="691">
        <v>0</v>
      </c>
      <c r="E166" s="686">
        <v>0</v>
      </c>
    </row>
    <row r="167" spans="1:5" s="393" customFormat="1" ht="18.75" customHeight="1" x14ac:dyDescent="0.25">
      <c r="A167" s="690" t="s">
        <v>513</v>
      </c>
      <c r="B167" s="691">
        <v>200</v>
      </c>
      <c r="C167" s="693">
        <v>200</v>
      </c>
      <c r="D167" s="691">
        <v>117.6</v>
      </c>
      <c r="E167" s="686">
        <f>D167/C167</f>
        <v>0.58799999999999997</v>
      </c>
    </row>
    <row r="168" spans="1:5" s="393" customFormat="1" ht="18.75" customHeight="1" x14ac:dyDescent="0.25">
      <c r="A168" s="690" t="s">
        <v>571</v>
      </c>
      <c r="B168" s="691">
        <v>0</v>
      </c>
      <c r="C168" s="693">
        <v>107</v>
      </c>
      <c r="D168" s="691">
        <v>0</v>
      </c>
      <c r="E168" s="686">
        <v>0</v>
      </c>
    </row>
    <row r="169" spans="1:5" s="393" customFormat="1" ht="19.2" customHeight="1" x14ac:dyDescent="0.25">
      <c r="A169" s="707" t="s">
        <v>514</v>
      </c>
      <c r="B169" s="691">
        <v>2000</v>
      </c>
      <c r="C169" s="693">
        <v>1528</v>
      </c>
      <c r="D169" s="691">
        <v>430.5</v>
      </c>
      <c r="E169" s="686">
        <f>D169/C169</f>
        <v>0.28174083769633507</v>
      </c>
    </row>
    <row r="170" spans="1:5" s="393" customFormat="1" ht="19.2" customHeight="1" x14ac:dyDescent="0.25">
      <c r="A170" s="707" t="s">
        <v>515</v>
      </c>
      <c r="B170" s="691">
        <v>3000</v>
      </c>
      <c r="C170" s="693">
        <v>2631.1</v>
      </c>
      <c r="D170" s="691">
        <v>1315.9</v>
      </c>
      <c r="E170" s="686">
        <f>D170/C170</f>
        <v>0.5001330242104064</v>
      </c>
    </row>
    <row r="171" spans="1:5" s="393" customFormat="1" ht="19.2" customHeight="1" x14ac:dyDescent="0.25">
      <c r="A171" s="707" t="s">
        <v>572</v>
      </c>
      <c r="B171" s="691">
        <v>0</v>
      </c>
      <c r="C171" s="693">
        <v>307.39999999999998</v>
      </c>
      <c r="D171" s="691">
        <v>307.3</v>
      </c>
      <c r="E171" s="686">
        <v>0.999</v>
      </c>
    </row>
    <row r="172" spans="1:5" s="393" customFormat="1" ht="19.2" customHeight="1" x14ac:dyDescent="0.25">
      <c r="A172" s="707" t="s">
        <v>516</v>
      </c>
      <c r="B172" s="691">
        <v>1000</v>
      </c>
      <c r="C172" s="693">
        <v>0</v>
      </c>
      <c r="D172" s="691">
        <v>0</v>
      </c>
      <c r="E172" s="686">
        <v>0</v>
      </c>
    </row>
    <row r="173" spans="1:5" s="393" customFormat="1" ht="19.2" customHeight="1" x14ac:dyDescent="0.25">
      <c r="A173" s="707" t="s">
        <v>517</v>
      </c>
      <c r="B173" s="691">
        <v>500</v>
      </c>
      <c r="C173" s="693">
        <v>671.1</v>
      </c>
      <c r="D173" s="691">
        <v>662.4</v>
      </c>
      <c r="E173" s="686">
        <f>D173/C173</f>
        <v>0.98703620920876167</v>
      </c>
    </row>
    <row r="174" spans="1:5" s="393" customFormat="1" ht="19.2" customHeight="1" x14ac:dyDescent="0.25">
      <c r="A174" s="707" t="s">
        <v>573</v>
      </c>
      <c r="B174" s="691">
        <v>0</v>
      </c>
      <c r="C174" s="693">
        <v>1241.4000000000001</v>
      </c>
      <c r="D174" s="691">
        <v>1241.4000000000001</v>
      </c>
      <c r="E174" s="686">
        <f>D174/C174</f>
        <v>1</v>
      </c>
    </row>
    <row r="175" spans="1:5" ht="27.6" customHeight="1" thickBot="1" x14ac:dyDescent="0.3">
      <c r="A175" s="310" t="s">
        <v>518</v>
      </c>
      <c r="B175" s="311">
        <f>SUM(B151:B174)</f>
        <v>28300</v>
      </c>
      <c r="C175" s="312">
        <f>SUM(C151:C174)</f>
        <v>18238.400000000001</v>
      </c>
      <c r="D175" s="311">
        <f>SUM(D151:D174)</f>
        <v>15520.299999999997</v>
      </c>
      <c r="E175" s="313">
        <f>D175/C175</f>
        <v>0.8509682866918149</v>
      </c>
    </row>
    <row r="176" spans="1:5" ht="27.6" customHeight="1" thickTop="1" x14ac:dyDescent="0.25">
      <c r="A176" s="970" t="s">
        <v>519</v>
      </c>
      <c r="B176" s="971"/>
      <c r="C176" s="971"/>
      <c r="D176" s="971"/>
      <c r="E176" s="972"/>
    </row>
    <row r="177" spans="1:5" s="393" customFormat="1" ht="18.600000000000001" customHeight="1" x14ac:dyDescent="0.25">
      <c r="A177" s="707" t="s">
        <v>520</v>
      </c>
      <c r="B177" s="691">
        <v>0</v>
      </c>
      <c r="C177" s="693">
        <v>150</v>
      </c>
      <c r="D177" s="691">
        <v>150</v>
      </c>
      <c r="E177" s="686">
        <f t="shared" ref="E177:E182" si="5">D177/C177</f>
        <v>1</v>
      </c>
    </row>
    <row r="178" spans="1:5" s="393" customFormat="1" ht="18.600000000000001" customHeight="1" x14ac:dyDescent="0.25">
      <c r="A178" s="707" t="s">
        <v>259</v>
      </c>
      <c r="B178" s="691">
        <v>0</v>
      </c>
      <c r="C178" s="693">
        <v>145.4</v>
      </c>
      <c r="D178" s="691">
        <v>0</v>
      </c>
      <c r="E178" s="686">
        <f t="shared" si="5"/>
        <v>0</v>
      </c>
    </row>
    <row r="179" spans="1:5" s="393" customFormat="1" ht="18.600000000000001" customHeight="1" x14ac:dyDescent="0.25">
      <c r="A179" s="707" t="s">
        <v>574</v>
      </c>
      <c r="B179" s="691">
        <v>0</v>
      </c>
      <c r="C179" s="693">
        <v>4788.8999999999996</v>
      </c>
      <c r="D179" s="691">
        <v>0</v>
      </c>
      <c r="E179" s="686">
        <f t="shared" si="5"/>
        <v>0</v>
      </c>
    </row>
    <row r="180" spans="1:5" s="393" customFormat="1" ht="18.600000000000001" customHeight="1" x14ac:dyDescent="0.25">
      <c r="A180" s="707" t="s">
        <v>575</v>
      </c>
      <c r="B180" s="691">
        <v>0</v>
      </c>
      <c r="C180" s="693">
        <v>10100</v>
      </c>
      <c r="D180" s="691">
        <v>0</v>
      </c>
      <c r="E180" s="686">
        <f t="shared" si="5"/>
        <v>0</v>
      </c>
    </row>
    <row r="181" spans="1:5" ht="28.2" customHeight="1" thickBot="1" x14ac:dyDescent="0.3">
      <c r="A181" s="310" t="s">
        <v>521</v>
      </c>
      <c r="B181" s="311">
        <f>SUM(B177:B180)</f>
        <v>0</v>
      </c>
      <c r="C181" s="311">
        <f>SUM(C177:C180)</f>
        <v>15184.3</v>
      </c>
      <c r="D181" s="311">
        <f>SUM(D177:D180)</f>
        <v>150</v>
      </c>
      <c r="E181" s="313">
        <f t="shared" si="5"/>
        <v>9.878624632021233E-3</v>
      </c>
    </row>
    <row r="182" spans="1:5" ht="43.2" customHeight="1" thickTop="1" thickBot="1" x14ac:dyDescent="0.3">
      <c r="A182" s="806" t="s">
        <v>349</v>
      </c>
      <c r="B182" s="807">
        <f>B43+B95+B104+B108+B149+B175+B49+B18+B181+B21+B115</f>
        <v>343182.6</v>
      </c>
      <c r="C182" s="807">
        <f>C43+C95+C104+C108+C149+C175+C49+C18+C181+C21+C115</f>
        <v>401215.6</v>
      </c>
      <c r="D182" s="807">
        <v>281493.40000000002</v>
      </c>
      <c r="E182" s="808">
        <f t="shared" si="5"/>
        <v>0.70160133354734966</v>
      </c>
    </row>
    <row r="183" spans="1:5" x14ac:dyDescent="0.25">
      <c r="C183" s="648"/>
      <c r="D183" s="648"/>
      <c r="E183" s="649"/>
    </row>
  </sheetData>
  <mergeCells count="13">
    <mergeCell ref="A176:E176"/>
    <mergeCell ref="A44:E44"/>
    <mergeCell ref="A1:D1"/>
    <mergeCell ref="A3:E3"/>
    <mergeCell ref="A15:E15"/>
    <mergeCell ref="A19:E19"/>
    <mergeCell ref="A22:E22"/>
    <mergeCell ref="A50:E50"/>
    <mergeCell ref="A96:E96"/>
    <mergeCell ref="A105:E105"/>
    <mergeCell ref="A109:E109"/>
    <mergeCell ref="A116:E116"/>
    <mergeCell ref="A150:E150"/>
  </mergeCells>
  <phoneticPr fontId="3" type="noConversion"/>
  <printOptions horizontalCentered="1"/>
  <pageMargins left="0.74803149606299213" right="0.74803149606299213" top="0.59055118110236227" bottom="0.47244094488188981" header="0" footer="0.19685039370078741"/>
  <pageSetup paperSize="9" scale="61" fitToHeight="4" orientation="portrait" r:id="rId1"/>
  <headerFooter alignWithMargins="0">
    <oddFooter>&amp;L&amp;"Arial,Obyčejné"&amp;9Přehled o hospodaření za rok 2021</oddFooter>
  </headerFooter>
  <rowBreaks count="2" manualBreakCount="2">
    <brk id="61" max="4" man="1"/>
    <brk id="124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BL118"/>
  <sheetViews>
    <sheetView view="pageBreakPreview" zoomScale="80" zoomScaleNormal="75" zoomScaleSheetLayoutView="80" workbookViewId="0">
      <pane xSplit="1" ySplit="3" topLeftCell="B4" activePane="bottomRight" state="frozen"/>
      <selection activeCell="G15" sqref="G15"/>
      <selection pane="topRight" activeCell="G15" sqref="G15"/>
      <selection pane="bottomLeft" activeCell="G15" sqref="G15"/>
      <selection pane="bottomRight" activeCell="BD49" sqref="BD49"/>
    </sheetView>
  </sheetViews>
  <sheetFormatPr defaultRowHeight="13.2" x14ac:dyDescent="0.25"/>
  <cols>
    <col min="1" max="1" width="4.21875" style="31" customWidth="1"/>
    <col min="2" max="2" width="37" style="31" customWidth="1"/>
    <col min="3" max="14" width="10.77734375" style="31" customWidth="1"/>
    <col min="15" max="15" width="4.77734375" style="31" customWidth="1"/>
    <col min="16" max="16" width="36.77734375" style="31" customWidth="1"/>
    <col min="17" max="28" width="10.77734375" style="31" customWidth="1"/>
    <col min="29" max="29" width="3.77734375" style="31" hidden="1" customWidth="1"/>
    <col min="30" max="30" width="4.77734375" style="31" hidden="1" customWidth="1"/>
    <col min="31" max="31" width="4.5546875" style="31" customWidth="1"/>
    <col min="32" max="32" width="37.77734375" style="31" customWidth="1"/>
    <col min="33" max="44" width="10.77734375" style="31" customWidth="1"/>
    <col min="45" max="45" width="5.77734375" style="31" customWidth="1"/>
    <col min="46" max="46" width="36" style="31" customWidth="1"/>
    <col min="47" max="54" width="10.77734375" style="31" customWidth="1"/>
    <col min="55" max="55" width="11.44140625" style="31" customWidth="1"/>
    <col min="56" max="57" width="11.21875" style="31" bestFit="1" customWidth="1"/>
    <col min="58" max="58" width="10.77734375" style="31" customWidth="1"/>
    <col min="59" max="59" width="5.77734375" style="31" customWidth="1"/>
    <col min="60" max="60" width="36" style="31" customWidth="1"/>
    <col min="61" max="62" width="11.5546875" style="31" customWidth="1"/>
    <col min="63" max="63" width="13" style="31" customWidth="1"/>
    <col min="64" max="64" width="13.21875" style="31" customWidth="1"/>
    <col min="65" max="256" width="9.21875" style="31"/>
    <col min="257" max="257" width="4.21875" style="31" customWidth="1"/>
    <col min="258" max="258" width="37" style="31" customWidth="1"/>
    <col min="259" max="270" width="10.77734375" style="31" customWidth="1"/>
    <col min="271" max="271" width="4.77734375" style="31" customWidth="1"/>
    <col min="272" max="272" width="36.77734375" style="31" customWidth="1"/>
    <col min="273" max="284" width="10.77734375" style="31" customWidth="1"/>
    <col min="285" max="286" width="0" style="31" hidden="1" customWidth="1"/>
    <col min="287" max="287" width="4.5546875" style="31" customWidth="1"/>
    <col min="288" max="288" width="37.77734375" style="31" customWidth="1"/>
    <col min="289" max="300" width="10.77734375" style="31" customWidth="1"/>
    <col min="301" max="301" width="5.77734375" style="31" customWidth="1"/>
    <col min="302" max="302" width="36" style="31" customWidth="1"/>
    <col min="303" max="310" width="10.77734375" style="31" customWidth="1"/>
    <col min="311" max="311" width="11.44140625" style="31" customWidth="1"/>
    <col min="312" max="313" width="11.21875" style="31" bestFit="1" customWidth="1"/>
    <col min="314" max="314" width="10.77734375" style="31" customWidth="1"/>
    <col min="315" max="315" width="5.77734375" style="31" customWidth="1"/>
    <col min="316" max="316" width="36" style="31" customWidth="1"/>
    <col min="317" max="318" width="11.5546875" style="31" customWidth="1"/>
    <col min="319" max="319" width="11.21875" style="31" customWidth="1"/>
    <col min="320" max="320" width="11" style="31" customWidth="1"/>
    <col min="321" max="512" width="9.21875" style="31"/>
    <col min="513" max="513" width="4.21875" style="31" customWidth="1"/>
    <col min="514" max="514" width="37" style="31" customWidth="1"/>
    <col min="515" max="526" width="10.77734375" style="31" customWidth="1"/>
    <col min="527" max="527" width="4.77734375" style="31" customWidth="1"/>
    <col min="528" max="528" width="36.77734375" style="31" customWidth="1"/>
    <col min="529" max="540" width="10.77734375" style="31" customWidth="1"/>
    <col min="541" max="542" width="0" style="31" hidden="1" customWidth="1"/>
    <col min="543" max="543" width="4.5546875" style="31" customWidth="1"/>
    <col min="544" max="544" width="37.77734375" style="31" customWidth="1"/>
    <col min="545" max="556" width="10.77734375" style="31" customWidth="1"/>
    <col min="557" max="557" width="5.77734375" style="31" customWidth="1"/>
    <col min="558" max="558" width="36" style="31" customWidth="1"/>
    <col min="559" max="566" width="10.77734375" style="31" customWidth="1"/>
    <col min="567" max="567" width="11.44140625" style="31" customWidth="1"/>
    <col min="568" max="569" width="11.21875" style="31" bestFit="1" customWidth="1"/>
    <col min="570" max="570" width="10.77734375" style="31" customWidth="1"/>
    <col min="571" max="571" width="5.77734375" style="31" customWidth="1"/>
    <col min="572" max="572" width="36" style="31" customWidth="1"/>
    <col min="573" max="574" width="11.5546875" style="31" customWidth="1"/>
    <col min="575" max="575" width="11.21875" style="31" customWidth="1"/>
    <col min="576" max="576" width="11" style="31" customWidth="1"/>
    <col min="577" max="768" width="9.21875" style="31"/>
    <col min="769" max="769" width="4.21875" style="31" customWidth="1"/>
    <col min="770" max="770" width="37" style="31" customWidth="1"/>
    <col min="771" max="782" width="10.77734375" style="31" customWidth="1"/>
    <col min="783" max="783" width="4.77734375" style="31" customWidth="1"/>
    <col min="784" max="784" width="36.77734375" style="31" customWidth="1"/>
    <col min="785" max="796" width="10.77734375" style="31" customWidth="1"/>
    <col min="797" max="798" width="0" style="31" hidden="1" customWidth="1"/>
    <col min="799" max="799" width="4.5546875" style="31" customWidth="1"/>
    <col min="800" max="800" width="37.77734375" style="31" customWidth="1"/>
    <col min="801" max="812" width="10.77734375" style="31" customWidth="1"/>
    <col min="813" max="813" width="5.77734375" style="31" customWidth="1"/>
    <col min="814" max="814" width="36" style="31" customWidth="1"/>
    <col min="815" max="822" width="10.77734375" style="31" customWidth="1"/>
    <col min="823" max="823" width="11.44140625" style="31" customWidth="1"/>
    <col min="824" max="825" width="11.21875" style="31" bestFit="1" customWidth="1"/>
    <col min="826" max="826" width="10.77734375" style="31" customWidth="1"/>
    <col min="827" max="827" width="5.77734375" style="31" customWidth="1"/>
    <col min="828" max="828" width="36" style="31" customWidth="1"/>
    <col min="829" max="830" width="11.5546875" style="31" customWidth="1"/>
    <col min="831" max="831" width="11.21875" style="31" customWidth="1"/>
    <col min="832" max="832" width="11" style="31" customWidth="1"/>
    <col min="833" max="1024" width="9.21875" style="31"/>
    <col min="1025" max="1025" width="4.21875" style="31" customWidth="1"/>
    <col min="1026" max="1026" width="37" style="31" customWidth="1"/>
    <col min="1027" max="1038" width="10.77734375" style="31" customWidth="1"/>
    <col min="1039" max="1039" width="4.77734375" style="31" customWidth="1"/>
    <col min="1040" max="1040" width="36.77734375" style="31" customWidth="1"/>
    <col min="1041" max="1052" width="10.77734375" style="31" customWidth="1"/>
    <col min="1053" max="1054" width="0" style="31" hidden="1" customWidth="1"/>
    <col min="1055" max="1055" width="4.5546875" style="31" customWidth="1"/>
    <col min="1056" max="1056" width="37.77734375" style="31" customWidth="1"/>
    <col min="1057" max="1068" width="10.77734375" style="31" customWidth="1"/>
    <col min="1069" max="1069" width="5.77734375" style="31" customWidth="1"/>
    <col min="1070" max="1070" width="36" style="31" customWidth="1"/>
    <col min="1071" max="1078" width="10.77734375" style="31" customWidth="1"/>
    <col min="1079" max="1079" width="11.44140625" style="31" customWidth="1"/>
    <col min="1080" max="1081" width="11.21875" style="31" bestFit="1" customWidth="1"/>
    <col min="1082" max="1082" width="10.77734375" style="31" customWidth="1"/>
    <col min="1083" max="1083" width="5.77734375" style="31" customWidth="1"/>
    <col min="1084" max="1084" width="36" style="31" customWidth="1"/>
    <col min="1085" max="1086" width="11.5546875" style="31" customWidth="1"/>
    <col min="1087" max="1087" width="11.21875" style="31" customWidth="1"/>
    <col min="1088" max="1088" width="11" style="31" customWidth="1"/>
    <col min="1089" max="1280" width="9.21875" style="31"/>
    <col min="1281" max="1281" width="4.21875" style="31" customWidth="1"/>
    <col min="1282" max="1282" width="37" style="31" customWidth="1"/>
    <col min="1283" max="1294" width="10.77734375" style="31" customWidth="1"/>
    <col min="1295" max="1295" width="4.77734375" style="31" customWidth="1"/>
    <col min="1296" max="1296" width="36.77734375" style="31" customWidth="1"/>
    <col min="1297" max="1308" width="10.77734375" style="31" customWidth="1"/>
    <col min="1309" max="1310" width="0" style="31" hidden="1" customWidth="1"/>
    <col min="1311" max="1311" width="4.5546875" style="31" customWidth="1"/>
    <col min="1312" max="1312" width="37.77734375" style="31" customWidth="1"/>
    <col min="1313" max="1324" width="10.77734375" style="31" customWidth="1"/>
    <col min="1325" max="1325" width="5.77734375" style="31" customWidth="1"/>
    <col min="1326" max="1326" width="36" style="31" customWidth="1"/>
    <col min="1327" max="1334" width="10.77734375" style="31" customWidth="1"/>
    <col min="1335" max="1335" width="11.44140625" style="31" customWidth="1"/>
    <col min="1336" max="1337" width="11.21875" style="31" bestFit="1" customWidth="1"/>
    <col min="1338" max="1338" width="10.77734375" style="31" customWidth="1"/>
    <col min="1339" max="1339" width="5.77734375" style="31" customWidth="1"/>
    <col min="1340" max="1340" width="36" style="31" customWidth="1"/>
    <col min="1341" max="1342" width="11.5546875" style="31" customWidth="1"/>
    <col min="1343" max="1343" width="11.21875" style="31" customWidth="1"/>
    <col min="1344" max="1344" width="11" style="31" customWidth="1"/>
    <col min="1345" max="1536" width="9.21875" style="31"/>
    <col min="1537" max="1537" width="4.21875" style="31" customWidth="1"/>
    <col min="1538" max="1538" width="37" style="31" customWidth="1"/>
    <col min="1539" max="1550" width="10.77734375" style="31" customWidth="1"/>
    <col min="1551" max="1551" width="4.77734375" style="31" customWidth="1"/>
    <col min="1552" max="1552" width="36.77734375" style="31" customWidth="1"/>
    <col min="1553" max="1564" width="10.77734375" style="31" customWidth="1"/>
    <col min="1565" max="1566" width="0" style="31" hidden="1" customWidth="1"/>
    <col min="1567" max="1567" width="4.5546875" style="31" customWidth="1"/>
    <col min="1568" max="1568" width="37.77734375" style="31" customWidth="1"/>
    <col min="1569" max="1580" width="10.77734375" style="31" customWidth="1"/>
    <col min="1581" max="1581" width="5.77734375" style="31" customWidth="1"/>
    <col min="1582" max="1582" width="36" style="31" customWidth="1"/>
    <col min="1583" max="1590" width="10.77734375" style="31" customWidth="1"/>
    <col min="1591" max="1591" width="11.44140625" style="31" customWidth="1"/>
    <col min="1592" max="1593" width="11.21875" style="31" bestFit="1" customWidth="1"/>
    <col min="1594" max="1594" width="10.77734375" style="31" customWidth="1"/>
    <col min="1595" max="1595" width="5.77734375" style="31" customWidth="1"/>
    <col min="1596" max="1596" width="36" style="31" customWidth="1"/>
    <col min="1597" max="1598" width="11.5546875" style="31" customWidth="1"/>
    <col min="1599" max="1599" width="11.21875" style="31" customWidth="1"/>
    <col min="1600" max="1600" width="11" style="31" customWidth="1"/>
    <col min="1601" max="1792" width="9.21875" style="31"/>
    <col min="1793" max="1793" width="4.21875" style="31" customWidth="1"/>
    <col min="1794" max="1794" width="37" style="31" customWidth="1"/>
    <col min="1795" max="1806" width="10.77734375" style="31" customWidth="1"/>
    <col min="1807" max="1807" width="4.77734375" style="31" customWidth="1"/>
    <col min="1808" max="1808" width="36.77734375" style="31" customWidth="1"/>
    <col min="1809" max="1820" width="10.77734375" style="31" customWidth="1"/>
    <col min="1821" max="1822" width="0" style="31" hidden="1" customWidth="1"/>
    <col min="1823" max="1823" width="4.5546875" style="31" customWidth="1"/>
    <col min="1824" max="1824" width="37.77734375" style="31" customWidth="1"/>
    <col min="1825" max="1836" width="10.77734375" style="31" customWidth="1"/>
    <col min="1837" max="1837" width="5.77734375" style="31" customWidth="1"/>
    <col min="1838" max="1838" width="36" style="31" customWidth="1"/>
    <col min="1839" max="1846" width="10.77734375" style="31" customWidth="1"/>
    <col min="1847" max="1847" width="11.44140625" style="31" customWidth="1"/>
    <col min="1848" max="1849" width="11.21875" style="31" bestFit="1" customWidth="1"/>
    <col min="1850" max="1850" width="10.77734375" style="31" customWidth="1"/>
    <col min="1851" max="1851" width="5.77734375" style="31" customWidth="1"/>
    <col min="1852" max="1852" width="36" style="31" customWidth="1"/>
    <col min="1853" max="1854" width="11.5546875" style="31" customWidth="1"/>
    <col min="1855" max="1855" width="11.21875" style="31" customWidth="1"/>
    <col min="1856" max="1856" width="11" style="31" customWidth="1"/>
    <col min="1857" max="2048" width="9.21875" style="31"/>
    <col min="2049" max="2049" width="4.21875" style="31" customWidth="1"/>
    <col min="2050" max="2050" width="37" style="31" customWidth="1"/>
    <col min="2051" max="2062" width="10.77734375" style="31" customWidth="1"/>
    <col min="2063" max="2063" width="4.77734375" style="31" customWidth="1"/>
    <col min="2064" max="2064" width="36.77734375" style="31" customWidth="1"/>
    <col min="2065" max="2076" width="10.77734375" style="31" customWidth="1"/>
    <col min="2077" max="2078" width="0" style="31" hidden="1" customWidth="1"/>
    <col min="2079" max="2079" width="4.5546875" style="31" customWidth="1"/>
    <col min="2080" max="2080" width="37.77734375" style="31" customWidth="1"/>
    <col min="2081" max="2092" width="10.77734375" style="31" customWidth="1"/>
    <col min="2093" max="2093" width="5.77734375" style="31" customWidth="1"/>
    <col min="2094" max="2094" width="36" style="31" customWidth="1"/>
    <col min="2095" max="2102" width="10.77734375" style="31" customWidth="1"/>
    <col min="2103" max="2103" width="11.44140625" style="31" customWidth="1"/>
    <col min="2104" max="2105" width="11.21875" style="31" bestFit="1" customWidth="1"/>
    <col min="2106" max="2106" width="10.77734375" style="31" customWidth="1"/>
    <col min="2107" max="2107" width="5.77734375" style="31" customWidth="1"/>
    <col min="2108" max="2108" width="36" style="31" customWidth="1"/>
    <col min="2109" max="2110" width="11.5546875" style="31" customWidth="1"/>
    <col min="2111" max="2111" width="11.21875" style="31" customWidth="1"/>
    <col min="2112" max="2112" width="11" style="31" customWidth="1"/>
    <col min="2113" max="2304" width="9.21875" style="31"/>
    <col min="2305" max="2305" width="4.21875" style="31" customWidth="1"/>
    <col min="2306" max="2306" width="37" style="31" customWidth="1"/>
    <col min="2307" max="2318" width="10.77734375" style="31" customWidth="1"/>
    <col min="2319" max="2319" width="4.77734375" style="31" customWidth="1"/>
    <col min="2320" max="2320" width="36.77734375" style="31" customWidth="1"/>
    <col min="2321" max="2332" width="10.77734375" style="31" customWidth="1"/>
    <col min="2333" max="2334" width="0" style="31" hidden="1" customWidth="1"/>
    <col min="2335" max="2335" width="4.5546875" style="31" customWidth="1"/>
    <col min="2336" max="2336" width="37.77734375" style="31" customWidth="1"/>
    <col min="2337" max="2348" width="10.77734375" style="31" customWidth="1"/>
    <col min="2349" max="2349" width="5.77734375" style="31" customWidth="1"/>
    <col min="2350" max="2350" width="36" style="31" customWidth="1"/>
    <col min="2351" max="2358" width="10.77734375" style="31" customWidth="1"/>
    <col min="2359" max="2359" width="11.44140625" style="31" customWidth="1"/>
    <col min="2360" max="2361" width="11.21875" style="31" bestFit="1" customWidth="1"/>
    <col min="2362" max="2362" width="10.77734375" style="31" customWidth="1"/>
    <col min="2363" max="2363" width="5.77734375" style="31" customWidth="1"/>
    <col min="2364" max="2364" width="36" style="31" customWidth="1"/>
    <col min="2365" max="2366" width="11.5546875" style="31" customWidth="1"/>
    <col min="2367" max="2367" width="11.21875" style="31" customWidth="1"/>
    <col min="2368" max="2368" width="11" style="31" customWidth="1"/>
    <col min="2369" max="2560" width="9.21875" style="31"/>
    <col min="2561" max="2561" width="4.21875" style="31" customWidth="1"/>
    <col min="2562" max="2562" width="37" style="31" customWidth="1"/>
    <col min="2563" max="2574" width="10.77734375" style="31" customWidth="1"/>
    <col min="2575" max="2575" width="4.77734375" style="31" customWidth="1"/>
    <col min="2576" max="2576" width="36.77734375" style="31" customWidth="1"/>
    <col min="2577" max="2588" width="10.77734375" style="31" customWidth="1"/>
    <col min="2589" max="2590" width="0" style="31" hidden="1" customWidth="1"/>
    <col min="2591" max="2591" width="4.5546875" style="31" customWidth="1"/>
    <col min="2592" max="2592" width="37.77734375" style="31" customWidth="1"/>
    <col min="2593" max="2604" width="10.77734375" style="31" customWidth="1"/>
    <col min="2605" max="2605" width="5.77734375" style="31" customWidth="1"/>
    <col min="2606" max="2606" width="36" style="31" customWidth="1"/>
    <col min="2607" max="2614" width="10.77734375" style="31" customWidth="1"/>
    <col min="2615" max="2615" width="11.44140625" style="31" customWidth="1"/>
    <col min="2616" max="2617" width="11.21875" style="31" bestFit="1" customWidth="1"/>
    <col min="2618" max="2618" width="10.77734375" style="31" customWidth="1"/>
    <col min="2619" max="2619" width="5.77734375" style="31" customWidth="1"/>
    <col min="2620" max="2620" width="36" style="31" customWidth="1"/>
    <col min="2621" max="2622" width="11.5546875" style="31" customWidth="1"/>
    <col min="2623" max="2623" width="11.21875" style="31" customWidth="1"/>
    <col min="2624" max="2624" width="11" style="31" customWidth="1"/>
    <col min="2625" max="2816" width="9.21875" style="31"/>
    <col min="2817" max="2817" width="4.21875" style="31" customWidth="1"/>
    <col min="2818" max="2818" width="37" style="31" customWidth="1"/>
    <col min="2819" max="2830" width="10.77734375" style="31" customWidth="1"/>
    <col min="2831" max="2831" width="4.77734375" style="31" customWidth="1"/>
    <col min="2832" max="2832" width="36.77734375" style="31" customWidth="1"/>
    <col min="2833" max="2844" width="10.77734375" style="31" customWidth="1"/>
    <col min="2845" max="2846" width="0" style="31" hidden="1" customWidth="1"/>
    <col min="2847" max="2847" width="4.5546875" style="31" customWidth="1"/>
    <col min="2848" max="2848" width="37.77734375" style="31" customWidth="1"/>
    <col min="2849" max="2860" width="10.77734375" style="31" customWidth="1"/>
    <col min="2861" max="2861" width="5.77734375" style="31" customWidth="1"/>
    <col min="2862" max="2862" width="36" style="31" customWidth="1"/>
    <col min="2863" max="2870" width="10.77734375" style="31" customWidth="1"/>
    <col min="2871" max="2871" width="11.44140625" style="31" customWidth="1"/>
    <col min="2872" max="2873" width="11.21875" style="31" bestFit="1" customWidth="1"/>
    <col min="2874" max="2874" width="10.77734375" style="31" customWidth="1"/>
    <col min="2875" max="2875" width="5.77734375" style="31" customWidth="1"/>
    <col min="2876" max="2876" width="36" style="31" customWidth="1"/>
    <col min="2877" max="2878" width="11.5546875" style="31" customWidth="1"/>
    <col min="2879" max="2879" width="11.21875" style="31" customWidth="1"/>
    <col min="2880" max="2880" width="11" style="31" customWidth="1"/>
    <col min="2881" max="3072" width="9.21875" style="31"/>
    <col min="3073" max="3073" width="4.21875" style="31" customWidth="1"/>
    <col min="3074" max="3074" width="37" style="31" customWidth="1"/>
    <col min="3075" max="3086" width="10.77734375" style="31" customWidth="1"/>
    <col min="3087" max="3087" width="4.77734375" style="31" customWidth="1"/>
    <col min="3088" max="3088" width="36.77734375" style="31" customWidth="1"/>
    <col min="3089" max="3100" width="10.77734375" style="31" customWidth="1"/>
    <col min="3101" max="3102" width="0" style="31" hidden="1" customWidth="1"/>
    <col min="3103" max="3103" width="4.5546875" style="31" customWidth="1"/>
    <col min="3104" max="3104" width="37.77734375" style="31" customWidth="1"/>
    <col min="3105" max="3116" width="10.77734375" style="31" customWidth="1"/>
    <col min="3117" max="3117" width="5.77734375" style="31" customWidth="1"/>
    <col min="3118" max="3118" width="36" style="31" customWidth="1"/>
    <col min="3119" max="3126" width="10.77734375" style="31" customWidth="1"/>
    <col min="3127" max="3127" width="11.44140625" style="31" customWidth="1"/>
    <col min="3128" max="3129" width="11.21875" style="31" bestFit="1" customWidth="1"/>
    <col min="3130" max="3130" width="10.77734375" style="31" customWidth="1"/>
    <col min="3131" max="3131" width="5.77734375" style="31" customWidth="1"/>
    <col min="3132" max="3132" width="36" style="31" customWidth="1"/>
    <col min="3133" max="3134" width="11.5546875" style="31" customWidth="1"/>
    <col min="3135" max="3135" width="11.21875" style="31" customWidth="1"/>
    <col min="3136" max="3136" width="11" style="31" customWidth="1"/>
    <col min="3137" max="3328" width="9.21875" style="31"/>
    <col min="3329" max="3329" width="4.21875" style="31" customWidth="1"/>
    <col min="3330" max="3330" width="37" style="31" customWidth="1"/>
    <col min="3331" max="3342" width="10.77734375" style="31" customWidth="1"/>
    <col min="3343" max="3343" width="4.77734375" style="31" customWidth="1"/>
    <col min="3344" max="3344" width="36.77734375" style="31" customWidth="1"/>
    <col min="3345" max="3356" width="10.77734375" style="31" customWidth="1"/>
    <col min="3357" max="3358" width="0" style="31" hidden="1" customWidth="1"/>
    <col min="3359" max="3359" width="4.5546875" style="31" customWidth="1"/>
    <col min="3360" max="3360" width="37.77734375" style="31" customWidth="1"/>
    <col min="3361" max="3372" width="10.77734375" style="31" customWidth="1"/>
    <col min="3373" max="3373" width="5.77734375" style="31" customWidth="1"/>
    <col min="3374" max="3374" width="36" style="31" customWidth="1"/>
    <col min="3375" max="3382" width="10.77734375" style="31" customWidth="1"/>
    <col min="3383" max="3383" width="11.44140625" style="31" customWidth="1"/>
    <col min="3384" max="3385" width="11.21875" style="31" bestFit="1" customWidth="1"/>
    <col min="3386" max="3386" width="10.77734375" style="31" customWidth="1"/>
    <col min="3387" max="3387" width="5.77734375" style="31" customWidth="1"/>
    <col min="3388" max="3388" width="36" style="31" customWidth="1"/>
    <col min="3389" max="3390" width="11.5546875" style="31" customWidth="1"/>
    <col min="3391" max="3391" width="11.21875" style="31" customWidth="1"/>
    <col min="3392" max="3392" width="11" style="31" customWidth="1"/>
    <col min="3393" max="3584" width="9.21875" style="31"/>
    <col min="3585" max="3585" width="4.21875" style="31" customWidth="1"/>
    <col min="3586" max="3586" width="37" style="31" customWidth="1"/>
    <col min="3587" max="3598" width="10.77734375" style="31" customWidth="1"/>
    <col min="3599" max="3599" width="4.77734375" style="31" customWidth="1"/>
    <col min="3600" max="3600" width="36.77734375" style="31" customWidth="1"/>
    <col min="3601" max="3612" width="10.77734375" style="31" customWidth="1"/>
    <col min="3613" max="3614" width="0" style="31" hidden="1" customWidth="1"/>
    <col min="3615" max="3615" width="4.5546875" style="31" customWidth="1"/>
    <col min="3616" max="3616" width="37.77734375" style="31" customWidth="1"/>
    <col min="3617" max="3628" width="10.77734375" style="31" customWidth="1"/>
    <col min="3629" max="3629" width="5.77734375" style="31" customWidth="1"/>
    <col min="3630" max="3630" width="36" style="31" customWidth="1"/>
    <col min="3631" max="3638" width="10.77734375" style="31" customWidth="1"/>
    <col min="3639" max="3639" width="11.44140625" style="31" customWidth="1"/>
    <col min="3640" max="3641" width="11.21875" style="31" bestFit="1" customWidth="1"/>
    <col min="3642" max="3642" width="10.77734375" style="31" customWidth="1"/>
    <col min="3643" max="3643" width="5.77734375" style="31" customWidth="1"/>
    <col min="3644" max="3644" width="36" style="31" customWidth="1"/>
    <col min="3645" max="3646" width="11.5546875" style="31" customWidth="1"/>
    <col min="3647" max="3647" width="11.21875" style="31" customWidth="1"/>
    <col min="3648" max="3648" width="11" style="31" customWidth="1"/>
    <col min="3649" max="3840" width="9.21875" style="31"/>
    <col min="3841" max="3841" width="4.21875" style="31" customWidth="1"/>
    <col min="3842" max="3842" width="37" style="31" customWidth="1"/>
    <col min="3843" max="3854" width="10.77734375" style="31" customWidth="1"/>
    <col min="3855" max="3855" width="4.77734375" style="31" customWidth="1"/>
    <col min="3856" max="3856" width="36.77734375" style="31" customWidth="1"/>
    <col min="3857" max="3868" width="10.77734375" style="31" customWidth="1"/>
    <col min="3869" max="3870" width="0" style="31" hidden="1" customWidth="1"/>
    <col min="3871" max="3871" width="4.5546875" style="31" customWidth="1"/>
    <col min="3872" max="3872" width="37.77734375" style="31" customWidth="1"/>
    <col min="3873" max="3884" width="10.77734375" style="31" customWidth="1"/>
    <col min="3885" max="3885" width="5.77734375" style="31" customWidth="1"/>
    <col min="3886" max="3886" width="36" style="31" customWidth="1"/>
    <col min="3887" max="3894" width="10.77734375" style="31" customWidth="1"/>
    <col min="3895" max="3895" width="11.44140625" style="31" customWidth="1"/>
    <col min="3896" max="3897" width="11.21875" style="31" bestFit="1" customWidth="1"/>
    <col min="3898" max="3898" width="10.77734375" style="31" customWidth="1"/>
    <col min="3899" max="3899" width="5.77734375" style="31" customWidth="1"/>
    <col min="3900" max="3900" width="36" style="31" customWidth="1"/>
    <col min="3901" max="3902" width="11.5546875" style="31" customWidth="1"/>
    <col min="3903" max="3903" width="11.21875" style="31" customWidth="1"/>
    <col min="3904" max="3904" width="11" style="31" customWidth="1"/>
    <col min="3905" max="4096" width="9.21875" style="31"/>
    <col min="4097" max="4097" width="4.21875" style="31" customWidth="1"/>
    <col min="4098" max="4098" width="37" style="31" customWidth="1"/>
    <col min="4099" max="4110" width="10.77734375" style="31" customWidth="1"/>
    <col min="4111" max="4111" width="4.77734375" style="31" customWidth="1"/>
    <col min="4112" max="4112" width="36.77734375" style="31" customWidth="1"/>
    <col min="4113" max="4124" width="10.77734375" style="31" customWidth="1"/>
    <col min="4125" max="4126" width="0" style="31" hidden="1" customWidth="1"/>
    <col min="4127" max="4127" width="4.5546875" style="31" customWidth="1"/>
    <col min="4128" max="4128" width="37.77734375" style="31" customWidth="1"/>
    <col min="4129" max="4140" width="10.77734375" style="31" customWidth="1"/>
    <col min="4141" max="4141" width="5.77734375" style="31" customWidth="1"/>
    <col min="4142" max="4142" width="36" style="31" customWidth="1"/>
    <col min="4143" max="4150" width="10.77734375" style="31" customWidth="1"/>
    <col min="4151" max="4151" width="11.44140625" style="31" customWidth="1"/>
    <col min="4152" max="4153" width="11.21875" style="31" bestFit="1" customWidth="1"/>
    <col min="4154" max="4154" width="10.77734375" style="31" customWidth="1"/>
    <col min="4155" max="4155" width="5.77734375" style="31" customWidth="1"/>
    <col min="4156" max="4156" width="36" style="31" customWidth="1"/>
    <col min="4157" max="4158" width="11.5546875" style="31" customWidth="1"/>
    <col min="4159" max="4159" width="11.21875" style="31" customWidth="1"/>
    <col min="4160" max="4160" width="11" style="31" customWidth="1"/>
    <col min="4161" max="4352" width="9.21875" style="31"/>
    <col min="4353" max="4353" width="4.21875" style="31" customWidth="1"/>
    <col min="4354" max="4354" width="37" style="31" customWidth="1"/>
    <col min="4355" max="4366" width="10.77734375" style="31" customWidth="1"/>
    <col min="4367" max="4367" width="4.77734375" style="31" customWidth="1"/>
    <col min="4368" max="4368" width="36.77734375" style="31" customWidth="1"/>
    <col min="4369" max="4380" width="10.77734375" style="31" customWidth="1"/>
    <col min="4381" max="4382" width="0" style="31" hidden="1" customWidth="1"/>
    <col min="4383" max="4383" width="4.5546875" style="31" customWidth="1"/>
    <col min="4384" max="4384" width="37.77734375" style="31" customWidth="1"/>
    <col min="4385" max="4396" width="10.77734375" style="31" customWidth="1"/>
    <col min="4397" max="4397" width="5.77734375" style="31" customWidth="1"/>
    <col min="4398" max="4398" width="36" style="31" customWidth="1"/>
    <col min="4399" max="4406" width="10.77734375" style="31" customWidth="1"/>
    <col min="4407" max="4407" width="11.44140625" style="31" customWidth="1"/>
    <col min="4408" max="4409" width="11.21875" style="31" bestFit="1" customWidth="1"/>
    <col min="4410" max="4410" width="10.77734375" style="31" customWidth="1"/>
    <col min="4411" max="4411" width="5.77734375" style="31" customWidth="1"/>
    <col min="4412" max="4412" width="36" style="31" customWidth="1"/>
    <col min="4413" max="4414" width="11.5546875" style="31" customWidth="1"/>
    <col min="4415" max="4415" width="11.21875" style="31" customWidth="1"/>
    <col min="4416" max="4416" width="11" style="31" customWidth="1"/>
    <col min="4417" max="4608" width="9.21875" style="31"/>
    <col min="4609" max="4609" width="4.21875" style="31" customWidth="1"/>
    <col min="4610" max="4610" width="37" style="31" customWidth="1"/>
    <col min="4611" max="4622" width="10.77734375" style="31" customWidth="1"/>
    <col min="4623" max="4623" width="4.77734375" style="31" customWidth="1"/>
    <col min="4624" max="4624" width="36.77734375" style="31" customWidth="1"/>
    <col min="4625" max="4636" width="10.77734375" style="31" customWidth="1"/>
    <col min="4637" max="4638" width="0" style="31" hidden="1" customWidth="1"/>
    <col min="4639" max="4639" width="4.5546875" style="31" customWidth="1"/>
    <col min="4640" max="4640" width="37.77734375" style="31" customWidth="1"/>
    <col min="4641" max="4652" width="10.77734375" style="31" customWidth="1"/>
    <col min="4653" max="4653" width="5.77734375" style="31" customWidth="1"/>
    <col min="4654" max="4654" width="36" style="31" customWidth="1"/>
    <col min="4655" max="4662" width="10.77734375" style="31" customWidth="1"/>
    <col min="4663" max="4663" width="11.44140625" style="31" customWidth="1"/>
    <col min="4664" max="4665" width="11.21875" style="31" bestFit="1" customWidth="1"/>
    <col min="4666" max="4666" width="10.77734375" style="31" customWidth="1"/>
    <col min="4667" max="4667" width="5.77734375" style="31" customWidth="1"/>
    <col min="4668" max="4668" width="36" style="31" customWidth="1"/>
    <col min="4669" max="4670" width="11.5546875" style="31" customWidth="1"/>
    <col min="4671" max="4671" width="11.21875" style="31" customWidth="1"/>
    <col min="4672" max="4672" width="11" style="31" customWidth="1"/>
    <col min="4673" max="4864" width="9.21875" style="31"/>
    <col min="4865" max="4865" width="4.21875" style="31" customWidth="1"/>
    <col min="4866" max="4866" width="37" style="31" customWidth="1"/>
    <col min="4867" max="4878" width="10.77734375" style="31" customWidth="1"/>
    <col min="4879" max="4879" width="4.77734375" style="31" customWidth="1"/>
    <col min="4880" max="4880" width="36.77734375" style="31" customWidth="1"/>
    <col min="4881" max="4892" width="10.77734375" style="31" customWidth="1"/>
    <col min="4893" max="4894" width="0" style="31" hidden="1" customWidth="1"/>
    <col min="4895" max="4895" width="4.5546875" style="31" customWidth="1"/>
    <col min="4896" max="4896" width="37.77734375" style="31" customWidth="1"/>
    <col min="4897" max="4908" width="10.77734375" style="31" customWidth="1"/>
    <col min="4909" max="4909" width="5.77734375" style="31" customWidth="1"/>
    <col min="4910" max="4910" width="36" style="31" customWidth="1"/>
    <col min="4911" max="4918" width="10.77734375" style="31" customWidth="1"/>
    <col min="4919" max="4919" width="11.44140625" style="31" customWidth="1"/>
    <col min="4920" max="4921" width="11.21875" style="31" bestFit="1" customWidth="1"/>
    <col min="4922" max="4922" width="10.77734375" style="31" customWidth="1"/>
    <col min="4923" max="4923" width="5.77734375" style="31" customWidth="1"/>
    <col min="4924" max="4924" width="36" style="31" customWidth="1"/>
    <col min="4925" max="4926" width="11.5546875" style="31" customWidth="1"/>
    <col min="4927" max="4927" width="11.21875" style="31" customWidth="1"/>
    <col min="4928" max="4928" width="11" style="31" customWidth="1"/>
    <col min="4929" max="5120" width="9.21875" style="31"/>
    <col min="5121" max="5121" width="4.21875" style="31" customWidth="1"/>
    <col min="5122" max="5122" width="37" style="31" customWidth="1"/>
    <col min="5123" max="5134" width="10.77734375" style="31" customWidth="1"/>
    <col min="5135" max="5135" width="4.77734375" style="31" customWidth="1"/>
    <col min="5136" max="5136" width="36.77734375" style="31" customWidth="1"/>
    <col min="5137" max="5148" width="10.77734375" style="31" customWidth="1"/>
    <col min="5149" max="5150" width="0" style="31" hidden="1" customWidth="1"/>
    <col min="5151" max="5151" width="4.5546875" style="31" customWidth="1"/>
    <col min="5152" max="5152" width="37.77734375" style="31" customWidth="1"/>
    <col min="5153" max="5164" width="10.77734375" style="31" customWidth="1"/>
    <col min="5165" max="5165" width="5.77734375" style="31" customWidth="1"/>
    <col min="5166" max="5166" width="36" style="31" customWidth="1"/>
    <col min="5167" max="5174" width="10.77734375" style="31" customWidth="1"/>
    <col min="5175" max="5175" width="11.44140625" style="31" customWidth="1"/>
    <col min="5176" max="5177" width="11.21875" style="31" bestFit="1" customWidth="1"/>
    <col min="5178" max="5178" width="10.77734375" style="31" customWidth="1"/>
    <col min="5179" max="5179" width="5.77734375" style="31" customWidth="1"/>
    <col min="5180" max="5180" width="36" style="31" customWidth="1"/>
    <col min="5181" max="5182" width="11.5546875" style="31" customWidth="1"/>
    <col min="5183" max="5183" width="11.21875" style="31" customWidth="1"/>
    <col min="5184" max="5184" width="11" style="31" customWidth="1"/>
    <col min="5185" max="5376" width="9.21875" style="31"/>
    <col min="5377" max="5377" width="4.21875" style="31" customWidth="1"/>
    <col min="5378" max="5378" width="37" style="31" customWidth="1"/>
    <col min="5379" max="5390" width="10.77734375" style="31" customWidth="1"/>
    <col min="5391" max="5391" width="4.77734375" style="31" customWidth="1"/>
    <col min="5392" max="5392" width="36.77734375" style="31" customWidth="1"/>
    <col min="5393" max="5404" width="10.77734375" style="31" customWidth="1"/>
    <col min="5405" max="5406" width="0" style="31" hidden="1" customWidth="1"/>
    <col min="5407" max="5407" width="4.5546875" style="31" customWidth="1"/>
    <col min="5408" max="5408" width="37.77734375" style="31" customWidth="1"/>
    <col min="5409" max="5420" width="10.77734375" style="31" customWidth="1"/>
    <col min="5421" max="5421" width="5.77734375" style="31" customWidth="1"/>
    <col min="5422" max="5422" width="36" style="31" customWidth="1"/>
    <col min="5423" max="5430" width="10.77734375" style="31" customWidth="1"/>
    <col min="5431" max="5431" width="11.44140625" style="31" customWidth="1"/>
    <col min="5432" max="5433" width="11.21875" style="31" bestFit="1" customWidth="1"/>
    <col min="5434" max="5434" width="10.77734375" style="31" customWidth="1"/>
    <col min="5435" max="5435" width="5.77734375" style="31" customWidth="1"/>
    <col min="5436" max="5436" width="36" style="31" customWidth="1"/>
    <col min="5437" max="5438" width="11.5546875" style="31" customWidth="1"/>
    <col min="5439" max="5439" width="11.21875" style="31" customWidth="1"/>
    <col min="5440" max="5440" width="11" style="31" customWidth="1"/>
    <col min="5441" max="5632" width="9.21875" style="31"/>
    <col min="5633" max="5633" width="4.21875" style="31" customWidth="1"/>
    <col min="5634" max="5634" width="37" style="31" customWidth="1"/>
    <col min="5635" max="5646" width="10.77734375" style="31" customWidth="1"/>
    <col min="5647" max="5647" width="4.77734375" style="31" customWidth="1"/>
    <col min="5648" max="5648" width="36.77734375" style="31" customWidth="1"/>
    <col min="5649" max="5660" width="10.77734375" style="31" customWidth="1"/>
    <col min="5661" max="5662" width="0" style="31" hidden="1" customWidth="1"/>
    <col min="5663" max="5663" width="4.5546875" style="31" customWidth="1"/>
    <col min="5664" max="5664" width="37.77734375" style="31" customWidth="1"/>
    <col min="5665" max="5676" width="10.77734375" style="31" customWidth="1"/>
    <col min="5677" max="5677" width="5.77734375" style="31" customWidth="1"/>
    <col min="5678" max="5678" width="36" style="31" customWidth="1"/>
    <col min="5679" max="5686" width="10.77734375" style="31" customWidth="1"/>
    <col min="5687" max="5687" width="11.44140625" style="31" customWidth="1"/>
    <col min="5688" max="5689" width="11.21875" style="31" bestFit="1" customWidth="1"/>
    <col min="5690" max="5690" width="10.77734375" style="31" customWidth="1"/>
    <col min="5691" max="5691" width="5.77734375" style="31" customWidth="1"/>
    <col min="5692" max="5692" width="36" style="31" customWidth="1"/>
    <col min="5693" max="5694" width="11.5546875" style="31" customWidth="1"/>
    <col min="5695" max="5695" width="11.21875" style="31" customWidth="1"/>
    <col min="5696" max="5696" width="11" style="31" customWidth="1"/>
    <col min="5697" max="5888" width="9.21875" style="31"/>
    <col min="5889" max="5889" width="4.21875" style="31" customWidth="1"/>
    <col min="5890" max="5890" width="37" style="31" customWidth="1"/>
    <col min="5891" max="5902" width="10.77734375" style="31" customWidth="1"/>
    <col min="5903" max="5903" width="4.77734375" style="31" customWidth="1"/>
    <col min="5904" max="5904" width="36.77734375" style="31" customWidth="1"/>
    <col min="5905" max="5916" width="10.77734375" style="31" customWidth="1"/>
    <col min="5917" max="5918" width="0" style="31" hidden="1" customWidth="1"/>
    <col min="5919" max="5919" width="4.5546875" style="31" customWidth="1"/>
    <col min="5920" max="5920" width="37.77734375" style="31" customWidth="1"/>
    <col min="5921" max="5932" width="10.77734375" style="31" customWidth="1"/>
    <col min="5933" max="5933" width="5.77734375" style="31" customWidth="1"/>
    <col min="5934" max="5934" width="36" style="31" customWidth="1"/>
    <col min="5935" max="5942" width="10.77734375" style="31" customWidth="1"/>
    <col min="5943" max="5943" width="11.44140625" style="31" customWidth="1"/>
    <col min="5944" max="5945" width="11.21875" style="31" bestFit="1" customWidth="1"/>
    <col min="5946" max="5946" width="10.77734375" style="31" customWidth="1"/>
    <col min="5947" max="5947" width="5.77734375" style="31" customWidth="1"/>
    <col min="5948" max="5948" width="36" style="31" customWidth="1"/>
    <col min="5949" max="5950" width="11.5546875" style="31" customWidth="1"/>
    <col min="5951" max="5951" width="11.21875" style="31" customWidth="1"/>
    <col min="5952" max="5952" width="11" style="31" customWidth="1"/>
    <col min="5953" max="6144" width="9.21875" style="31"/>
    <col min="6145" max="6145" width="4.21875" style="31" customWidth="1"/>
    <col min="6146" max="6146" width="37" style="31" customWidth="1"/>
    <col min="6147" max="6158" width="10.77734375" style="31" customWidth="1"/>
    <col min="6159" max="6159" width="4.77734375" style="31" customWidth="1"/>
    <col min="6160" max="6160" width="36.77734375" style="31" customWidth="1"/>
    <col min="6161" max="6172" width="10.77734375" style="31" customWidth="1"/>
    <col min="6173" max="6174" width="0" style="31" hidden="1" customWidth="1"/>
    <col min="6175" max="6175" width="4.5546875" style="31" customWidth="1"/>
    <col min="6176" max="6176" width="37.77734375" style="31" customWidth="1"/>
    <col min="6177" max="6188" width="10.77734375" style="31" customWidth="1"/>
    <col min="6189" max="6189" width="5.77734375" style="31" customWidth="1"/>
    <col min="6190" max="6190" width="36" style="31" customWidth="1"/>
    <col min="6191" max="6198" width="10.77734375" style="31" customWidth="1"/>
    <col min="6199" max="6199" width="11.44140625" style="31" customWidth="1"/>
    <col min="6200" max="6201" width="11.21875" style="31" bestFit="1" customWidth="1"/>
    <col min="6202" max="6202" width="10.77734375" style="31" customWidth="1"/>
    <col min="6203" max="6203" width="5.77734375" style="31" customWidth="1"/>
    <col min="6204" max="6204" width="36" style="31" customWidth="1"/>
    <col min="6205" max="6206" width="11.5546875" style="31" customWidth="1"/>
    <col min="6207" max="6207" width="11.21875" style="31" customWidth="1"/>
    <col min="6208" max="6208" width="11" style="31" customWidth="1"/>
    <col min="6209" max="6400" width="9.21875" style="31"/>
    <col min="6401" max="6401" width="4.21875" style="31" customWidth="1"/>
    <col min="6402" max="6402" width="37" style="31" customWidth="1"/>
    <col min="6403" max="6414" width="10.77734375" style="31" customWidth="1"/>
    <col min="6415" max="6415" width="4.77734375" style="31" customWidth="1"/>
    <col min="6416" max="6416" width="36.77734375" style="31" customWidth="1"/>
    <col min="6417" max="6428" width="10.77734375" style="31" customWidth="1"/>
    <col min="6429" max="6430" width="0" style="31" hidden="1" customWidth="1"/>
    <col min="6431" max="6431" width="4.5546875" style="31" customWidth="1"/>
    <col min="6432" max="6432" width="37.77734375" style="31" customWidth="1"/>
    <col min="6433" max="6444" width="10.77734375" style="31" customWidth="1"/>
    <col min="6445" max="6445" width="5.77734375" style="31" customWidth="1"/>
    <col min="6446" max="6446" width="36" style="31" customWidth="1"/>
    <col min="6447" max="6454" width="10.77734375" style="31" customWidth="1"/>
    <col min="6455" max="6455" width="11.44140625" style="31" customWidth="1"/>
    <col min="6456" max="6457" width="11.21875" style="31" bestFit="1" customWidth="1"/>
    <col min="6458" max="6458" width="10.77734375" style="31" customWidth="1"/>
    <col min="6459" max="6459" width="5.77734375" style="31" customWidth="1"/>
    <col min="6460" max="6460" width="36" style="31" customWidth="1"/>
    <col min="6461" max="6462" width="11.5546875" style="31" customWidth="1"/>
    <col min="6463" max="6463" width="11.21875" style="31" customWidth="1"/>
    <col min="6464" max="6464" width="11" style="31" customWidth="1"/>
    <col min="6465" max="6656" width="9.21875" style="31"/>
    <col min="6657" max="6657" width="4.21875" style="31" customWidth="1"/>
    <col min="6658" max="6658" width="37" style="31" customWidth="1"/>
    <col min="6659" max="6670" width="10.77734375" style="31" customWidth="1"/>
    <col min="6671" max="6671" width="4.77734375" style="31" customWidth="1"/>
    <col min="6672" max="6672" width="36.77734375" style="31" customWidth="1"/>
    <col min="6673" max="6684" width="10.77734375" style="31" customWidth="1"/>
    <col min="6685" max="6686" width="0" style="31" hidden="1" customWidth="1"/>
    <col min="6687" max="6687" width="4.5546875" style="31" customWidth="1"/>
    <col min="6688" max="6688" width="37.77734375" style="31" customWidth="1"/>
    <col min="6689" max="6700" width="10.77734375" style="31" customWidth="1"/>
    <col min="6701" max="6701" width="5.77734375" style="31" customWidth="1"/>
    <col min="6702" max="6702" width="36" style="31" customWidth="1"/>
    <col min="6703" max="6710" width="10.77734375" style="31" customWidth="1"/>
    <col min="6711" max="6711" width="11.44140625" style="31" customWidth="1"/>
    <col min="6712" max="6713" width="11.21875" style="31" bestFit="1" customWidth="1"/>
    <col min="6714" max="6714" width="10.77734375" style="31" customWidth="1"/>
    <col min="6715" max="6715" width="5.77734375" style="31" customWidth="1"/>
    <col min="6716" max="6716" width="36" style="31" customWidth="1"/>
    <col min="6717" max="6718" width="11.5546875" style="31" customWidth="1"/>
    <col min="6719" max="6719" width="11.21875" style="31" customWidth="1"/>
    <col min="6720" max="6720" width="11" style="31" customWidth="1"/>
    <col min="6721" max="6912" width="9.21875" style="31"/>
    <col min="6913" max="6913" width="4.21875" style="31" customWidth="1"/>
    <col min="6914" max="6914" width="37" style="31" customWidth="1"/>
    <col min="6915" max="6926" width="10.77734375" style="31" customWidth="1"/>
    <col min="6927" max="6927" width="4.77734375" style="31" customWidth="1"/>
    <col min="6928" max="6928" width="36.77734375" style="31" customWidth="1"/>
    <col min="6929" max="6940" width="10.77734375" style="31" customWidth="1"/>
    <col min="6941" max="6942" width="0" style="31" hidden="1" customWidth="1"/>
    <col min="6943" max="6943" width="4.5546875" style="31" customWidth="1"/>
    <col min="6944" max="6944" width="37.77734375" style="31" customWidth="1"/>
    <col min="6945" max="6956" width="10.77734375" style="31" customWidth="1"/>
    <col min="6957" max="6957" width="5.77734375" style="31" customWidth="1"/>
    <col min="6958" max="6958" width="36" style="31" customWidth="1"/>
    <col min="6959" max="6966" width="10.77734375" style="31" customWidth="1"/>
    <col min="6967" max="6967" width="11.44140625" style="31" customWidth="1"/>
    <col min="6968" max="6969" width="11.21875" style="31" bestFit="1" customWidth="1"/>
    <col min="6970" max="6970" width="10.77734375" style="31" customWidth="1"/>
    <col min="6971" max="6971" width="5.77734375" style="31" customWidth="1"/>
    <col min="6972" max="6972" width="36" style="31" customWidth="1"/>
    <col min="6973" max="6974" width="11.5546875" style="31" customWidth="1"/>
    <col min="6975" max="6975" width="11.21875" style="31" customWidth="1"/>
    <col min="6976" max="6976" width="11" style="31" customWidth="1"/>
    <col min="6977" max="7168" width="9.21875" style="31"/>
    <col min="7169" max="7169" width="4.21875" style="31" customWidth="1"/>
    <col min="7170" max="7170" width="37" style="31" customWidth="1"/>
    <col min="7171" max="7182" width="10.77734375" style="31" customWidth="1"/>
    <col min="7183" max="7183" width="4.77734375" style="31" customWidth="1"/>
    <col min="7184" max="7184" width="36.77734375" style="31" customWidth="1"/>
    <col min="7185" max="7196" width="10.77734375" style="31" customWidth="1"/>
    <col min="7197" max="7198" width="0" style="31" hidden="1" customWidth="1"/>
    <col min="7199" max="7199" width="4.5546875" style="31" customWidth="1"/>
    <col min="7200" max="7200" width="37.77734375" style="31" customWidth="1"/>
    <col min="7201" max="7212" width="10.77734375" style="31" customWidth="1"/>
    <col min="7213" max="7213" width="5.77734375" style="31" customWidth="1"/>
    <col min="7214" max="7214" width="36" style="31" customWidth="1"/>
    <col min="7215" max="7222" width="10.77734375" style="31" customWidth="1"/>
    <col min="7223" max="7223" width="11.44140625" style="31" customWidth="1"/>
    <col min="7224" max="7225" width="11.21875" style="31" bestFit="1" customWidth="1"/>
    <col min="7226" max="7226" width="10.77734375" style="31" customWidth="1"/>
    <col min="7227" max="7227" width="5.77734375" style="31" customWidth="1"/>
    <col min="7228" max="7228" width="36" style="31" customWidth="1"/>
    <col min="7229" max="7230" width="11.5546875" style="31" customWidth="1"/>
    <col min="7231" max="7231" width="11.21875" style="31" customWidth="1"/>
    <col min="7232" max="7232" width="11" style="31" customWidth="1"/>
    <col min="7233" max="7424" width="9.21875" style="31"/>
    <col min="7425" max="7425" width="4.21875" style="31" customWidth="1"/>
    <col min="7426" max="7426" width="37" style="31" customWidth="1"/>
    <col min="7427" max="7438" width="10.77734375" style="31" customWidth="1"/>
    <col min="7439" max="7439" width="4.77734375" style="31" customWidth="1"/>
    <col min="7440" max="7440" width="36.77734375" style="31" customWidth="1"/>
    <col min="7441" max="7452" width="10.77734375" style="31" customWidth="1"/>
    <col min="7453" max="7454" width="0" style="31" hidden="1" customWidth="1"/>
    <col min="7455" max="7455" width="4.5546875" style="31" customWidth="1"/>
    <col min="7456" max="7456" width="37.77734375" style="31" customWidth="1"/>
    <col min="7457" max="7468" width="10.77734375" style="31" customWidth="1"/>
    <col min="7469" max="7469" width="5.77734375" style="31" customWidth="1"/>
    <col min="7470" max="7470" width="36" style="31" customWidth="1"/>
    <col min="7471" max="7478" width="10.77734375" style="31" customWidth="1"/>
    <col min="7479" max="7479" width="11.44140625" style="31" customWidth="1"/>
    <col min="7480" max="7481" width="11.21875" style="31" bestFit="1" customWidth="1"/>
    <col min="7482" max="7482" width="10.77734375" style="31" customWidth="1"/>
    <col min="7483" max="7483" width="5.77734375" style="31" customWidth="1"/>
    <col min="7484" max="7484" width="36" style="31" customWidth="1"/>
    <col min="7485" max="7486" width="11.5546875" style="31" customWidth="1"/>
    <col min="7487" max="7487" width="11.21875" style="31" customWidth="1"/>
    <col min="7488" max="7488" width="11" style="31" customWidth="1"/>
    <col min="7489" max="7680" width="9.21875" style="31"/>
    <col min="7681" max="7681" width="4.21875" style="31" customWidth="1"/>
    <col min="7682" max="7682" width="37" style="31" customWidth="1"/>
    <col min="7683" max="7694" width="10.77734375" style="31" customWidth="1"/>
    <col min="7695" max="7695" width="4.77734375" style="31" customWidth="1"/>
    <col min="7696" max="7696" width="36.77734375" style="31" customWidth="1"/>
    <col min="7697" max="7708" width="10.77734375" style="31" customWidth="1"/>
    <col min="7709" max="7710" width="0" style="31" hidden="1" customWidth="1"/>
    <col min="7711" max="7711" width="4.5546875" style="31" customWidth="1"/>
    <col min="7712" max="7712" width="37.77734375" style="31" customWidth="1"/>
    <col min="7713" max="7724" width="10.77734375" style="31" customWidth="1"/>
    <col min="7725" max="7725" width="5.77734375" style="31" customWidth="1"/>
    <col min="7726" max="7726" width="36" style="31" customWidth="1"/>
    <col min="7727" max="7734" width="10.77734375" style="31" customWidth="1"/>
    <col min="7735" max="7735" width="11.44140625" style="31" customWidth="1"/>
    <col min="7736" max="7737" width="11.21875" style="31" bestFit="1" customWidth="1"/>
    <col min="7738" max="7738" width="10.77734375" style="31" customWidth="1"/>
    <col min="7739" max="7739" width="5.77734375" style="31" customWidth="1"/>
    <col min="7740" max="7740" width="36" style="31" customWidth="1"/>
    <col min="7741" max="7742" width="11.5546875" style="31" customWidth="1"/>
    <col min="7743" max="7743" width="11.21875" style="31" customWidth="1"/>
    <col min="7744" max="7744" width="11" style="31" customWidth="1"/>
    <col min="7745" max="7936" width="9.21875" style="31"/>
    <col min="7937" max="7937" width="4.21875" style="31" customWidth="1"/>
    <col min="7938" max="7938" width="37" style="31" customWidth="1"/>
    <col min="7939" max="7950" width="10.77734375" style="31" customWidth="1"/>
    <col min="7951" max="7951" width="4.77734375" style="31" customWidth="1"/>
    <col min="7952" max="7952" width="36.77734375" style="31" customWidth="1"/>
    <col min="7953" max="7964" width="10.77734375" style="31" customWidth="1"/>
    <col min="7965" max="7966" width="0" style="31" hidden="1" customWidth="1"/>
    <col min="7967" max="7967" width="4.5546875" style="31" customWidth="1"/>
    <col min="7968" max="7968" width="37.77734375" style="31" customWidth="1"/>
    <col min="7969" max="7980" width="10.77734375" style="31" customWidth="1"/>
    <col min="7981" max="7981" width="5.77734375" style="31" customWidth="1"/>
    <col min="7982" max="7982" width="36" style="31" customWidth="1"/>
    <col min="7983" max="7990" width="10.77734375" style="31" customWidth="1"/>
    <col min="7991" max="7991" width="11.44140625" style="31" customWidth="1"/>
    <col min="7992" max="7993" width="11.21875" style="31" bestFit="1" customWidth="1"/>
    <col min="7994" max="7994" width="10.77734375" style="31" customWidth="1"/>
    <col min="7995" max="7995" width="5.77734375" style="31" customWidth="1"/>
    <col min="7996" max="7996" width="36" style="31" customWidth="1"/>
    <col min="7997" max="7998" width="11.5546875" style="31" customWidth="1"/>
    <col min="7999" max="7999" width="11.21875" style="31" customWidth="1"/>
    <col min="8000" max="8000" width="11" style="31" customWidth="1"/>
    <col min="8001" max="8192" width="9.21875" style="31"/>
    <col min="8193" max="8193" width="4.21875" style="31" customWidth="1"/>
    <col min="8194" max="8194" width="37" style="31" customWidth="1"/>
    <col min="8195" max="8206" width="10.77734375" style="31" customWidth="1"/>
    <col min="8207" max="8207" width="4.77734375" style="31" customWidth="1"/>
    <col min="8208" max="8208" width="36.77734375" style="31" customWidth="1"/>
    <col min="8209" max="8220" width="10.77734375" style="31" customWidth="1"/>
    <col min="8221" max="8222" width="0" style="31" hidden="1" customWidth="1"/>
    <col min="8223" max="8223" width="4.5546875" style="31" customWidth="1"/>
    <col min="8224" max="8224" width="37.77734375" style="31" customWidth="1"/>
    <col min="8225" max="8236" width="10.77734375" style="31" customWidth="1"/>
    <col min="8237" max="8237" width="5.77734375" style="31" customWidth="1"/>
    <col min="8238" max="8238" width="36" style="31" customWidth="1"/>
    <col min="8239" max="8246" width="10.77734375" style="31" customWidth="1"/>
    <col min="8247" max="8247" width="11.44140625" style="31" customWidth="1"/>
    <col min="8248" max="8249" width="11.21875" style="31" bestFit="1" customWidth="1"/>
    <col min="8250" max="8250" width="10.77734375" style="31" customWidth="1"/>
    <col min="8251" max="8251" width="5.77734375" style="31" customWidth="1"/>
    <col min="8252" max="8252" width="36" style="31" customWidth="1"/>
    <col min="8253" max="8254" width="11.5546875" style="31" customWidth="1"/>
    <col min="8255" max="8255" width="11.21875" style="31" customWidth="1"/>
    <col min="8256" max="8256" width="11" style="31" customWidth="1"/>
    <col min="8257" max="8448" width="9.21875" style="31"/>
    <col min="8449" max="8449" width="4.21875" style="31" customWidth="1"/>
    <col min="8450" max="8450" width="37" style="31" customWidth="1"/>
    <col min="8451" max="8462" width="10.77734375" style="31" customWidth="1"/>
    <col min="8463" max="8463" width="4.77734375" style="31" customWidth="1"/>
    <col min="8464" max="8464" width="36.77734375" style="31" customWidth="1"/>
    <col min="8465" max="8476" width="10.77734375" style="31" customWidth="1"/>
    <col min="8477" max="8478" width="0" style="31" hidden="1" customWidth="1"/>
    <col min="8479" max="8479" width="4.5546875" style="31" customWidth="1"/>
    <col min="8480" max="8480" width="37.77734375" style="31" customWidth="1"/>
    <col min="8481" max="8492" width="10.77734375" style="31" customWidth="1"/>
    <col min="8493" max="8493" width="5.77734375" style="31" customWidth="1"/>
    <col min="8494" max="8494" width="36" style="31" customWidth="1"/>
    <col min="8495" max="8502" width="10.77734375" style="31" customWidth="1"/>
    <col min="8503" max="8503" width="11.44140625" style="31" customWidth="1"/>
    <col min="8504" max="8505" width="11.21875" style="31" bestFit="1" customWidth="1"/>
    <col min="8506" max="8506" width="10.77734375" style="31" customWidth="1"/>
    <col min="8507" max="8507" width="5.77734375" style="31" customWidth="1"/>
    <col min="8508" max="8508" width="36" style="31" customWidth="1"/>
    <col min="8509" max="8510" width="11.5546875" style="31" customWidth="1"/>
    <col min="8511" max="8511" width="11.21875" style="31" customWidth="1"/>
    <col min="8512" max="8512" width="11" style="31" customWidth="1"/>
    <col min="8513" max="8704" width="9.21875" style="31"/>
    <col min="8705" max="8705" width="4.21875" style="31" customWidth="1"/>
    <col min="8706" max="8706" width="37" style="31" customWidth="1"/>
    <col min="8707" max="8718" width="10.77734375" style="31" customWidth="1"/>
    <col min="8719" max="8719" width="4.77734375" style="31" customWidth="1"/>
    <col min="8720" max="8720" width="36.77734375" style="31" customWidth="1"/>
    <col min="8721" max="8732" width="10.77734375" style="31" customWidth="1"/>
    <col min="8733" max="8734" width="0" style="31" hidden="1" customWidth="1"/>
    <col min="8735" max="8735" width="4.5546875" style="31" customWidth="1"/>
    <col min="8736" max="8736" width="37.77734375" style="31" customWidth="1"/>
    <col min="8737" max="8748" width="10.77734375" style="31" customWidth="1"/>
    <col min="8749" max="8749" width="5.77734375" style="31" customWidth="1"/>
    <col min="8750" max="8750" width="36" style="31" customWidth="1"/>
    <col min="8751" max="8758" width="10.77734375" style="31" customWidth="1"/>
    <col min="8759" max="8759" width="11.44140625" style="31" customWidth="1"/>
    <col min="8760" max="8761" width="11.21875" style="31" bestFit="1" customWidth="1"/>
    <col min="8762" max="8762" width="10.77734375" style="31" customWidth="1"/>
    <col min="8763" max="8763" width="5.77734375" style="31" customWidth="1"/>
    <col min="8764" max="8764" width="36" style="31" customWidth="1"/>
    <col min="8765" max="8766" width="11.5546875" style="31" customWidth="1"/>
    <col min="8767" max="8767" width="11.21875" style="31" customWidth="1"/>
    <col min="8768" max="8768" width="11" style="31" customWidth="1"/>
    <col min="8769" max="8960" width="9.21875" style="31"/>
    <col min="8961" max="8961" width="4.21875" style="31" customWidth="1"/>
    <col min="8962" max="8962" width="37" style="31" customWidth="1"/>
    <col min="8963" max="8974" width="10.77734375" style="31" customWidth="1"/>
    <col min="8975" max="8975" width="4.77734375" style="31" customWidth="1"/>
    <col min="8976" max="8976" width="36.77734375" style="31" customWidth="1"/>
    <col min="8977" max="8988" width="10.77734375" style="31" customWidth="1"/>
    <col min="8989" max="8990" width="0" style="31" hidden="1" customWidth="1"/>
    <col min="8991" max="8991" width="4.5546875" style="31" customWidth="1"/>
    <col min="8992" max="8992" width="37.77734375" style="31" customWidth="1"/>
    <col min="8993" max="9004" width="10.77734375" style="31" customWidth="1"/>
    <col min="9005" max="9005" width="5.77734375" style="31" customWidth="1"/>
    <col min="9006" max="9006" width="36" style="31" customWidth="1"/>
    <col min="9007" max="9014" width="10.77734375" style="31" customWidth="1"/>
    <col min="9015" max="9015" width="11.44140625" style="31" customWidth="1"/>
    <col min="9016" max="9017" width="11.21875" style="31" bestFit="1" customWidth="1"/>
    <col min="9018" max="9018" width="10.77734375" style="31" customWidth="1"/>
    <col min="9019" max="9019" width="5.77734375" style="31" customWidth="1"/>
    <col min="9020" max="9020" width="36" style="31" customWidth="1"/>
    <col min="9021" max="9022" width="11.5546875" style="31" customWidth="1"/>
    <col min="9023" max="9023" width="11.21875" style="31" customWidth="1"/>
    <col min="9024" max="9024" width="11" style="31" customWidth="1"/>
    <col min="9025" max="9216" width="9.21875" style="31"/>
    <col min="9217" max="9217" width="4.21875" style="31" customWidth="1"/>
    <col min="9218" max="9218" width="37" style="31" customWidth="1"/>
    <col min="9219" max="9230" width="10.77734375" style="31" customWidth="1"/>
    <col min="9231" max="9231" width="4.77734375" style="31" customWidth="1"/>
    <col min="9232" max="9232" width="36.77734375" style="31" customWidth="1"/>
    <col min="9233" max="9244" width="10.77734375" style="31" customWidth="1"/>
    <col min="9245" max="9246" width="0" style="31" hidden="1" customWidth="1"/>
    <col min="9247" max="9247" width="4.5546875" style="31" customWidth="1"/>
    <col min="9248" max="9248" width="37.77734375" style="31" customWidth="1"/>
    <col min="9249" max="9260" width="10.77734375" style="31" customWidth="1"/>
    <col min="9261" max="9261" width="5.77734375" style="31" customWidth="1"/>
    <col min="9262" max="9262" width="36" style="31" customWidth="1"/>
    <col min="9263" max="9270" width="10.77734375" style="31" customWidth="1"/>
    <col min="9271" max="9271" width="11.44140625" style="31" customWidth="1"/>
    <col min="9272" max="9273" width="11.21875" style="31" bestFit="1" customWidth="1"/>
    <col min="9274" max="9274" width="10.77734375" style="31" customWidth="1"/>
    <col min="9275" max="9275" width="5.77734375" style="31" customWidth="1"/>
    <col min="9276" max="9276" width="36" style="31" customWidth="1"/>
    <col min="9277" max="9278" width="11.5546875" style="31" customWidth="1"/>
    <col min="9279" max="9279" width="11.21875" style="31" customWidth="1"/>
    <col min="9280" max="9280" width="11" style="31" customWidth="1"/>
    <col min="9281" max="9472" width="9.21875" style="31"/>
    <col min="9473" max="9473" width="4.21875" style="31" customWidth="1"/>
    <col min="9474" max="9474" width="37" style="31" customWidth="1"/>
    <col min="9475" max="9486" width="10.77734375" style="31" customWidth="1"/>
    <col min="9487" max="9487" width="4.77734375" style="31" customWidth="1"/>
    <col min="9488" max="9488" width="36.77734375" style="31" customWidth="1"/>
    <col min="9489" max="9500" width="10.77734375" style="31" customWidth="1"/>
    <col min="9501" max="9502" width="0" style="31" hidden="1" customWidth="1"/>
    <col min="9503" max="9503" width="4.5546875" style="31" customWidth="1"/>
    <col min="9504" max="9504" width="37.77734375" style="31" customWidth="1"/>
    <col min="9505" max="9516" width="10.77734375" style="31" customWidth="1"/>
    <col min="9517" max="9517" width="5.77734375" style="31" customWidth="1"/>
    <col min="9518" max="9518" width="36" style="31" customWidth="1"/>
    <col min="9519" max="9526" width="10.77734375" style="31" customWidth="1"/>
    <col min="9527" max="9527" width="11.44140625" style="31" customWidth="1"/>
    <col min="9528" max="9529" width="11.21875" style="31" bestFit="1" customWidth="1"/>
    <col min="9530" max="9530" width="10.77734375" style="31" customWidth="1"/>
    <col min="9531" max="9531" width="5.77734375" style="31" customWidth="1"/>
    <col min="9532" max="9532" width="36" style="31" customWidth="1"/>
    <col min="9533" max="9534" width="11.5546875" style="31" customWidth="1"/>
    <col min="9535" max="9535" width="11.21875" style="31" customWidth="1"/>
    <col min="9536" max="9536" width="11" style="31" customWidth="1"/>
    <col min="9537" max="9728" width="9.21875" style="31"/>
    <col min="9729" max="9729" width="4.21875" style="31" customWidth="1"/>
    <col min="9730" max="9730" width="37" style="31" customWidth="1"/>
    <col min="9731" max="9742" width="10.77734375" style="31" customWidth="1"/>
    <col min="9743" max="9743" width="4.77734375" style="31" customWidth="1"/>
    <col min="9744" max="9744" width="36.77734375" style="31" customWidth="1"/>
    <col min="9745" max="9756" width="10.77734375" style="31" customWidth="1"/>
    <col min="9757" max="9758" width="0" style="31" hidden="1" customWidth="1"/>
    <col min="9759" max="9759" width="4.5546875" style="31" customWidth="1"/>
    <col min="9760" max="9760" width="37.77734375" style="31" customWidth="1"/>
    <col min="9761" max="9772" width="10.77734375" style="31" customWidth="1"/>
    <col min="9773" max="9773" width="5.77734375" style="31" customWidth="1"/>
    <col min="9774" max="9774" width="36" style="31" customWidth="1"/>
    <col min="9775" max="9782" width="10.77734375" style="31" customWidth="1"/>
    <col min="9783" max="9783" width="11.44140625" style="31" customWidth="1"/>
    <col min="9784" max="9785" width="11.21875" style="31" bestFit="1" customWidth="1"/>
    <col min="9786" max="9786" width="10.77734375" style="31" customWidth="1"/>
    <col min="9787" max="9787" width="5.77734375" style="31" customWidth="1"/>
    <col min="9788" max="9788" width="36" style="31" customWidth="1"/>
    <col min="9789" max="9790" width="11.5546875" style="31" customWidth="1"/>
    <col min="9791" max="9791" width="11.21875" style="31" customWidth="1"/>
    <col min="9792" max="9792" width="11" style="31" customWidth="1"/>
    <col min="9793" max="9984" width="9.21875" style="31"/>
    <col min="9985" max="9985" width="4.21875" style="31" customWidth="1"/>
    <col min="9986" max="9986" width="37" style="31" customWidth="1"/>
    <col min="9987" max="9998" width="10.77734375" style="31" customWidth="1"/>
    <col min="9999" max="9999" width="4.77734375" style="31" customWidth="1"/>
    <col min="10000" max="10000" width="36.77734375" style="31" customWidth="1"/>
    <col min="10001" max="10012" width="10.77734375" style="31" customWidth="1"/>
    <col min="10013" max="10014" width="0" style="31" hidden="1" customWidth="1"/>
    <col min="10015" max="10015" width="4.5546875" style="31" customWidth="1"/>
    <col min="10016" max="10016" width="37.77734375" style="31" customWidth="1"/>
    <col min="10017" max="10028" width="10.77734375" style="31" customWidth="1"/>
    <col min="10029" max="10029" width="5.77734375" style="31" customWidth="1"/>
    <col min="10030" max="10030" width="36" style="31" customWidth="1"/>
    <col min="10031" max="10038" width="10.77734375" style="31" customWidth="1"/>
    <col min="10039" max="10039" width="11.44140625" style="31" customWidth="1"/>
    <col min="10040" max="10041" width="11.21875" style="31" bestFit="1" customWidth="1"/>
    <col min="10042" max="10042" width="10.77734375" style="31" customWidth="1"/>
    <col min="10043" max="10043" width="5.77734375" style="31" customWidth="1"/>
    <col min="10044" max="10044" width="36" style="31" customWidth="1"/>
    <col min="10045" max="10046" width="11.5546875" style="31" customWidth="1"/>
    <col min="10047" max="10047" width="11.21875" style="31" customWidth="1"/>
    <col min="10048" max="10048" width="11" style="31" customWidth="1"/>
    <col min="10049" max="10240" width="9.21875" style="31"/>
    <col min="10241" max="10241" width="4.21875" style="31" customWidth="1"/>
    <col min="10242" max="10242" width="37" style="31" customWidth="1"/>
    <col min="10243" max="10254" width="10.77734375" style="31" customWidth="1"/>
    <col min="10255" max="10255" width="4.77734375" style="31" customWidth="1"/>
    <col min="10256" max="10256" width="36.77734375" style="31" customWidth="1"/>
    <col min="10257" max="10268" width="10.77734375" style="31" customWidth="1"/>
    <col min="10269" max="10270" width="0" style="31" hidden="1" customWidth="1"/>
    <col min="10271" max="10271" width="4.5546875" style="31" customWidth="1"/>
    <col min="10272" max="10272" width="37.77734375" style="31" customWidth="1"/>
    <col min="10273" max="10284" width="10.77734375" style="31" customWidth="1"/>
    <col min="10285" max="10285" width="5.77734375" style="31" customWidth="1"/>
    <col min="10286" max="10286" width="36" style="31" customWidth="1"/>
    <col min="10287" max="10294" width="10.77734375" style="31" customWidth="1"/>
    <col min="10295" max="10295" width="11.44140625" style="31" customWidth="1"/>
    <col min="10296" max="10297" width="11.21875" style="31" bestFit="1" customWidth="1"/>
    <col min="10298" max="10298" width="10.77734375" style="31" customWidth="1"/>
    <col min="10299" max="10299" width="5.77734375" style="31" customWidth="1"/>
    <col min="10300" max="10300" width="36" style="31" customWidth="1"/>
    <col min="10301" max="10302" width="11.5546875" style="31" customWidth="1"/>
    <col min="10303" max="10303" width="11.21875" style="31" customWidth="1"/>
    <col min="10304" max="10304" width="11" style="31" customWidth="1"/>
    <col min="10305" max="10496" width="9.21875" style="31"/>
    <col min="10497" max="10497" width="4.21875" style="31" customWidth="1"/>
    <col min="10498" max="10498" width="37" style="31" customWidth="1"/>
    <col min="10499" max="10510" width="10.77734375" style="31" customWidth="1"/>
    <col min="10511" max="10511" width="4.77734375" style="31" customWidth="1"/>
    <col min="10512" max="10512" width="36.77734375" style="31" customWidth="1"/>
    <col min="10513" max="10524" width="10.77734375" style="31" customWidth="1"/>
    <col min="10525" max="10526" width="0" style="31" hidden="1" customWidth="1"/>
    <col min="10527" max="10527" width="4.5546875" style="31" customWidth="1"/>
    <col min="10528" max="10528" width="37.77734375" style="31" customWidth="1"/>
    <col min="10529" max="10540" width="10.77734375" style="31" customWidth="1"/>
    <col min="10541" max="10541" width="5.77734375" style="31" customWidth="1"/>
    <col min="10542" max="10542" width="36" style="31" customWidth="1"/>
    <col min="10543" max="10550" width="10.77734375" style="31" customWidth="1"/>
    <col min="10551" max="10551" width="11.44140625" style="31" customWidth="1"/>
    <col min="10552" max="10553" width="11.21875" style="31" bestFit="1" customWidth="1"/>
    <col min="10554" max="10554" width="10.77734375" style="31" customWidth="1"/>
    <col min="10555" max="10555" width="5.77734375" style="31" customWidth="1"/>
    <col min="10556" max="10556" width="36" style="31" customWidth="1"/>
    <col min="10557" max="10558" width="11.5546875" style="31" customWidth="1"/>
    <col min="10559" max="10559" width="11.21875" style="31" customWidth="1"/>
    <col min="10560" max="10560" width="11" style="31" customWidth="1"/>
    <col min="10561" max="10752" width="9.21875" style="31"/>
    <col min="10753" max="10753" width="4.21875" style="31" customWidth="1"/>
    <col min="10754" max="10754" width="37" style="31" customWidth="1"/>
    <col min="10755" max="10766" width="10.77734375" style="31" customWidth="1"/>
    <col min="10767" max="10767" width="4.77734375" style="31" customWidth="1"/>
    <col min="10768" max="10768" width="36.77734375" style="31" customWidth="1"/>
    <col min="10769" max="10780" width="10.77734375" style="31" customWidth="1"/>
    <col min="10781" max="10782" width="0" style="31" hidden="1" customWidth="1"/>
    <col min="10783" max="10783" width="4.5546875" style="31" customWidth="1"/>
    <col min="10784" max="10784" width="37.77734375" style="31" customWidth="1"/>
    <col min="10785" max="10796" width="10.77734375" style="31" customWidth="1"/>
    <col min="10797" max="10797" width="5.77734375" style="31" customWidth="1"/>
    <col min="10798" max="10798" width="36" style="31" customWidth="1"/>
    <col min="10799" max="10806" width="10.77734375" style="31" customWidth="1"/>
    <col min="10807" max="10807" width="11.44140625" style="31" customWidth="1"/>
    <col min="10808" max="10809" width="11.21875" style="31" bestFit="1" customWidth="1"/>
    <col min="10810" max="10810" width="10.77734375" style="31" customWidth="1"/>
    <col min="10811" max="10811" width="5.77734375" style="31" customWidth="1"/>
    <col min="10812" max="10812" width="36" style="31" customWidth="1"/>
    <col min="10813" max="10814" width="11.5546875" style="31" customWidth="1"/>
    <col min="10815" max="10815" width="11.21875" style="31" customWidth="1"/>
    <col min="10816" max="10816" width="11" style="31" customWidth="1"/>
    <col min="10817" max="11008" width="9.21875" style="31"/>
    <col min="11009" max="11009" width="4.21875" style="31" customWidth="1"/>
    <col min="11010" max="11010" width="37" style="31" customWidth="1"/>
    <col min="11011" max="11022" width="10.77734375" style="31" customWidth="1"/>
    <col min="11023" max="11023" width="4.77734375" style="31" customWidth="1"/>
    <col min="11024" max="11024" width="36.77734375" style="31" customWidth="1"/>
    <col min="11025" max="11036" width="10.77734375" style="31" customWidth="1"/>
    <col min="11037" max="11038" width="0" style="31" hidden="1" customWidth="1"/>
    <col min="11039" max="11039" width="4.5546875" style="31" customWidth="1"/>
    <col min="11040" max="11040" width="37.77734375" style="31" customWidth="1"/>
    <col min="11041" max="11052" width="10.77734375" style="31" customWidth="1"/>
    <col min="11053" max="11053" width="5.77734375" style="31" customWidth="1"/>
    <col min="11054" max="11054" width="36" style="31" customWidth="1"/>
    <col min="11055" max="11062" width="10.77734375" style="31" customWidth="1"/>
    <col min="11063" max="11063" width="11.44140625" style="31" customWidth="1"/>
    <col min="11064" max="11065" width="11.21875" style="31" bestFit="1" customWidth="1"/>
    <col min="11066" max="11066" width="10.77734375" style="31" customWidth="1"/>
    <col min="11067" max="11067" width="5.77734375" style="31" customWidth="1"/>
    <col min="11068" max="11068" width="36" style="31" customWidth="1"/>
    <col min="11069" max="11070" width="11.5546875" style="31" customWidth="1"/>
    <col min="11071" max="11071" width="11.21875" style="31" customWidth="1"/>
    <col min="11072" max="11072" width="11" style="31" customWidth="1"/>
    <col min="11073" max="11264" width="9.21875" style="31"/>
    <col min="11265" max="11265" width="4.21875" style="31" customWidth="1"/>
    <col min="11266" max="11266" width="37" style="31" customWidth="1"/>
    <col min="11267" max="11278" width="10.77734375" style="31" customWidth="1"/>
    <col min="11279" max="11279" width="4.77734375" style="31" customWidth="1"/>
    <col min="11280" max="11280" width="36.77734375" style="31" customWidth="1"/>
    <col min="11281" max="11292" width="10.77734375" style="31" customWidth="1"/>
    <col min="11293" max="11294" width="0" style="31" hidden="1" customWidth="1"/>
    <col min="11295" max="11295" width="4.5546875" style="31" customWidth="1"/>
    <col min="11296" max="11296" width="37.77734375" style="31" customWidth="1"/>
    <col min="11297" max="11308" width="10.77734375" style="31" customWidth="1"/>
    <col min="11309" max="11309" width="5.77734375" style="31" customWidth="1"/>
    <col min="11310" max="11310" width="36" style="31" customWidth="1"/>
    <col min="11311" max="11318" width="10.77734375" style="31" customWidth="1"/>
    <col min="11319" max="11319" width="11.44140625" style="31" customWidth="1"/>
    <col min="11320" max="11321" width="11.21875" style="31" bestFit="1" customWidth="1"/>
    <col min="11322" max="11322" width="10.77734375" style="31" customWidth="1"/>
    <col min="11323" max="11323" width="5.77734375" style="31" customWidth="1"/>
    <col min="11324" max="11324" width="36" style="31" customWidth="1"/>
    <col min="11325" max="11326" width="11.5546875" style="31" customWidth="1"/>
    <col min="11327" max="11327" width="11.21875" style="31" customWidth="1"/>
    <col min="11328" max="11328" width="11" style="31" customWidth="1"/>
    <col min="11329" max="11520" width="9.21875" style="31"/>
    <col min="11521" max="11521" width="4.21875" style="31" customWidth="1"/>
    <col min="11522" max="11522" width="37" style="31" customWidth="1"/>
    <col min="11523" max="11534" width="10.77734375" style="31" customWidth="1"/>
    <col min="11535" max="11535" width="4.77734375" style="31" customWidth="1"/>
    <col min="11536" max="11536" width="36.77734375" style="31" customWidth="1"/>
    <col min="11537" max="11548" width="10.77734375" style="31" customWidth="1"/>
    <col min="11549" max="11550" width="0" style="31" hidden="1" customWidth="1"/>
    <col min="11551" max="11551" width="4.5546875" style="31" customWidth="1"/>
    <col min="11552" max="11552" width="37.77734375" style="31" customWidth="1"/>
    <col min="11553" max="11564" width="10.77734375" style="31" customWidth="1"/>
    <col min="11565" max="11565" width="5.77734375" style="31" customWidth="1"/>
    <col min="11566" max="11566" width="36" style="31" customWidth="1"/>
    <col min="11567" max="11574" width="10.77734375" style="31" customWidth="1"/>
    <col min="11575" max="11575" width="11.44140625" style="31" customWidth="1"/>
    <col min="11576" max="11577" width="11.21875" style="31" bestFit="1" customWidth="1"/>
    <col min="11578" max="11578" width="10.77734375" style="31" customWidth="1"/>
    <col min="11579" max="11579" width="5.77734375" style="31" customWidth="1"/>
    <col min="11580" max="11580" width="36" style="31" customWidth="1"/>
    <col min="11581" max="11582" width="11.5546875" style="31" customWidth="1"/>
    <col min="11583" max="11583" width="11.21875" style="31" customWidth="1"/>
    <col min="11584" max="11584" width="11" style="31" customWidth="1"/>
    <col min="11585" max="11776" width="9.21875" style="31"/>
    <col min="11777" max="11777" width="4.21875" style="31" customWidth="1"/>
    <col min="11778" max="11778" width="37" style="31" customWidth="1"/>
    <col min="11779" max="11790" width="10.77734375" style="31" customWidth="1"/>
    <col min="11791" max="11791" width="4.77734375" style="31" customWidth="1"/>
    <col min="11792" max="11792" width="36.77734375" style="31" customWidth="1"/>
    <col min="11793" max="11804" width="10.77734375" style="31" customWidth="1"/>
    <col min="11805" max="11806" width="0" style="31" hidden="1" customWidth="1"/>
    <col min="11807" max="11807" width="4.5546875" style="31" customWidth="1"/>
    <col min="11808" max="11808" width="37.77734375" style="31" customWidth="1"/>
    <col min="11809" max="11820" width="10.77734375" style="31" customWidth="1"/>
    <col min="11821" max="11821" width="5.77734375" style="31" customWidth="1"/>
    <col min="11822" max="11822" width="36" style="31" customWidth="1"/>
    <col min="11823" max="11830" width="10.77734375" style="31" customWidth="1"/>
    <col min="11831" max="11831" width="11.44140625" style="31" customWidth="1"/>
    <col min="11832" max="11833" width="11.21875" style="31" bestFit="1" customWidth="1"/>
    <col min="11834" max="11834" width="10.77734375" style="31" customWidth="1"/>
    <col min="11835" max="11835" width="5.77734375" style="31" customWidth="1"/>
    <col min="11836" max="11836" width="36" style="31" customWidth="1"/>
    <col min="11837" max="11838" width="11.5546875" style="31" customWidth="1"/>
    <col min="11839" max="11839" width="11.21875" style="31" customWidth="1"/>
    <col min="11840" max="11840" width="11" style="31" customWidth="1"/>
    <col min="11841" max="12032" width="9.21875" style="31"/>
    <col min="12033" max="12033" width="4.21875" style="31" customWidth="1"/>
    <col min="12034" max="12034" width="37" style="31" customWidth="1"/>
    <col min="12035" max="12046" width="10.77734375" style="31" customWidth="1"/>
    <col min="12047" max="12047" width="4.77734375" style="31" customWidth="1"/>
    <col min="12048" max="12048" width="36.77734375" style="31" customWidth="1"/>
    <col min="12049" max="12060" width="10.77734375" style="31" customWidth="1"/>
    <col min="12061" max="12062" width="0" style="31" hidden="1" customWidth="1"/>
    <col min="12063" max="12063" width="4.5546875" style="31" customWidth="1"/>
    <col min="12064" max="12064" width="37.77734375" style="31" customWidth="1"/>
    <col min="12065" max="12076" width="10.77734375" style="31" customWidth="1"/>
    <col min="12077" max="12077" width="5.77734375" style="31" customWidth="1"/>
    <col min="12078" max="12078" width="36" style="31" customWidth="1"/>
    <col min="12079" max="12086" width="10.77734375" style="31" customWidth="1"/>
    <col min="12087" max="12087" width="11.44140625" style="31" customWidth="1"/>
    <col min="12088" max="12089" width="11.21875" style="31" bestFit="1" customWidth="1"/>
    <col min="12090" max="12090" width="10.77734375" style="31" customWidth="1"/>
    <col min="12091" max="12091" width="5.77734375" style="31" customWidth="1"/>
    <col min="12092" max="12092" width="36" style="31" customWidth="1"/>
    <col min="12093" max="12094" width="11.5546875" style="31" customWidth="1"/>
    <col min="12095" max="12095" width="11.21875" style="31" customWidth="1"/>
    <col min="12096" max="12096" width="11" style="31" customWidth="1"/>
    <col min="12097" max="12288" width="9.21875" style="31"/>
    <col min="12289" max="12289" width="4.21875" style="31" customWidth="1"/>
    <col min="12290" max="12290" width="37" style="31" customWidth="1"/>
    <col min="12291" max="12302" width="10.77734375" style="31" customWidth="1"/>
    <col min="12303" max="12303" width="4.77734375" style="31" customWidth="1"/>
    <col min="12304" max="12304" width="36.77734375" style="31" customWidth="1"/>
    <col min="12305" max="12316" width="10.77734375" style="31" customWidth="1"/>
    <col min="12317" max="12318" width="0" style="31" hidden="1" customWidth="1"/>
    <col min="12319" max="12319" width="4.5546875" style="31" customWidth="1"/>
    <col min="12320" max="12320" width="37.77734375" style="31" customWidth="1"/>
    <col min="12321" max="12332" width="10.77734375" style="31" customWidth="1"/>
    <col min="12333" max="12333" width="5.77734375" style="31" customWidth="1"/>
    <col min="12334" max="12334" width="36" style="31" customWidth="1"/>
    <col min="12335" max="12342" width="10.77734375" style="31" customWidth="1"/>
    <col min="12343" max="12343" width="11.44140625" style="31" customWidth="1"/>
    <col min="12344" max="12345" width="11.21875" style="31" bestFit="1" customWidth="1"/>
    <col min="12346" max="12346" width="10.77734375" style="31" customWidth="1"/>
    <col min="12347" max="12347" width="5.77734375" style="31" customWidth="1"/>
    <col min="12348" max="12348" width="36" style="31" customWidth="1"/>
    <col min="12349" max="12350" width="11.5546875" style="31" customWidth="1"/>
    <col min="12351" max="12351" width="11.21875" style="31" customWidth="1"/>
    <col min="12352" max="12352" width="11" style="31" customWidth="1"/>
    <col min="12353" max="12544" width="9.21875" style="31"/>
    <col min="12545" max="12545" width="4.21875" style="31" customWidth="1"/>
    <col min="12546" max="12546" width="37" style="31" customWidth="1"/>
    <col min="12547" max="12558" width="10.77734375" style="31" customWidth="1"/>
    <col min="12559" max="12559" width="4.77734375" style="31" customWidth="1"/>
    <col min="12560" max="12560" width="36.77734375" style="31" customWidth="1"/>
    <col min="12561" max="12572" width="10.77734375" style="31" customWidth="1"/>
    <col min="12573" max="12574" width="0" style="31" hidden="1" customWidth="1"/>
    <col min="12575" max="12575" width="4.5546875" style="31" customWidth="1"/>
    <col min="12576" max="12576" width="37.77734375" style="31" customWidth="1"/>
    <col min="12577" max="12588" width="10.77734375" style="31" customWidth="1"/>
    <col min="12589" max="12589" width="5.77734375" style="31" customWidth="1"/>
    <col min="12590" max="12590" width="36" style="31" customWidth="1"/>
    <col min="12591" max="12598" width="10.77734375" style="31" customWidth="1"/>
    <col min="12599" max="12599" width="11.44140625" style="31" customWidth="1"/>
    <col min="12600" max="12601" width="11.21875" style="31" bestFit="1" customWidth="1"/>
    <col min="12602" max="12602" width="10.77734375" style="31" customWidth="1"/>
    <col min="12603" max="12603" width="5.77734375" style="31" customWidth="1"/>
    <col min="12604" max="12604" width="36" style="31" customWidth="1"/>
    <col min="12605" max="12606" width="11.5546875" style="31" customWidth="1"/>
    <col min="12607" max="12607" width="11.21875" style="31" customWidth="1"/>
    <col min="12608" max="12608" width="11" style="31" customWidth="1"/>
    <col min="12609" max="12800" width="9.21875" style="31"/>
    <col min="12801" max="12801" width="4.21875" style="31" customWidth="1"/>
    <col min="12802" max="12802" width="37" style="31" customWidth="1"/>
    <col min="12803" max="12814" width="10.77734375" style="31" customWidth="1"/>
    <col min="12815" max="12815" width="4.77734375" style="31" customWidth="1"/>
    <col min="12816" max="12816" width="36.77734375" style="31" customWidth="1"/>
    <col min="12817" max="12828" width="10.77734375" style="31" customWidth="1"/>
    <col min="12829" max="12830" width="0" style="31" hidden="1" customWidth="1"/>
    <col min="12831" max="12831" width="4.5546875" style="31" customWidth="1"/>
    <col min="12832" max="12832" width="37.77734375" style="31" customWidth="1"/>
    <col min="12833" max="12844" width="10.77734375" style="31" customWidth="1"/>
    <col min="12845" max="12845" width="5.77734375" style="31" customWidth="1"/>
    <col min="12846" max="12846" width="36" style="31" customWidth="1"/>
    <col min="12847" max="12854" width="10.77734375" style="31" customWidth="1"/>
    <col min="12855" max="12855" width="11.44140625" style="31" customWidth="1"/>
    <col min="12856" max="12857" width="11.21875" style="31" bestFit="1" customWidth="1"/>
    <col min="12858" max="12858" width="10.77734375" style="31" customWidth="1"/>
    <col min="12859" max="12859" width="5.77734375" style="31" customWidth="1"/>
    <col min="12860" max="12860" width="36" style="31" customWidth="1"/>
    <col min="12861" max="12862" width="11.5546875" style="31" customWidth="1"/>
    <col min="12863" max="12863" width="11.21875" style="31" customWidth="1"/>
    <col min="12864" max="12864" width="11" style="31" customWidth="1"/>
    <col min="12865" max="13056" width="9.21875" style="31"/>
    <col min="13057" max="13057" width="4.21875" style="31" customWidth="1"/>
    <col min="13058" max="13058" width="37" style="31" customWidth="1"/>
    <col min="13059" max="13070" width="10.77734375" style="31" customWidth="1"/>
    <col min="13071" max="13071" width="4.77734375" style="31" customWidth="1"/>
    <col min="13072" max="13072" width="36.77734375" style="31" customWidth="1"/>
    <col min="13073" max="13084" width="10.77734375" style="31" customWidth="1"/>
    <col min="13085" max="13086" width="0" style="31" hidden="1" customWidth="1"/>
    <col min="13087" max="13087" width="4.5546875" style="31" customWidth="1"/>
    <col min="13088" max="13088" width="37.77734375" style="31" customWidth="1"/>
    <col min="13089" max="13100" width="10.77734375" style="31" customWidth="1"/>
    <col min="13101" max="13101" width="5.77734375" style="31" customWidth="1"/>
    <col min="13102" max="13102" width="36" style="31" customWidth="1"/>
    <col min="13103" max="13110" width="10.77734375" style="31" customWidth="1"/>
    <col min="13111" max="13111" width="11.44140625" style="31" customWidth="1"/>
    <col min="13112" max="13113" width="11.21875" style="31" bestFit="1" customWidth="1"/>
    <col min="13114" max="13114" width="10.77734375" style="31" customWidth="1"/>
    <col min="13115" max="13115" width="5.77734375" style="31" customWidth="1"/>
    <col min="13116" max="13116" width="36" style="31" customWidth="1"/>
    <col min="13117" max="13118" width="11.5546875" style="31" customWidth="1"/>
    <col min="13119" max="13119" width="11.21875" style="31" customWidth="1"/>
    <col min="13120" max="13120" width="11" style="31" customWidth="1"/>
    <col min="13121" max="13312" width="9.21875" style="31"/>
    <col min="13313" max="13313" width="4.21875" style="31" customWidth="1"/>
    <col min="13314" max="13314" width="37" style="31" customWidth="1"/>
    <col min="13315" max="13326" width="10.77734375" style="31" customWidth="1"/>
    <col min="13327" max="13327" width="4.77734375" style="31" customWidth="1"/>
    <col min="13328" max="13328" width="36.77734375" style="31" customWidth="1"/>
    <col min="13329" max="13340" width="10.77734375" style="31" customWidth="1"/>
    <col min="13341" max="13342" width="0" style="31" hidden="1" customWidth="1"/>
    <col min="13343" max="13343" width="4.5546875" style="31" customWidth="1"/>
    <col min="13344" max="13344" width="37.77734375" style="31" customWidth="1"/>
    <col min="13345" max="13356" width="10.77734375" style="31" customWidth="1"/>
    <col min="13357" max="13357" width="5.77734375" style="31" customWidth="1"/>
    <col min="13358" max="13358" width="36" style="31" customWidth="1"/>
    <col min="13359" max="13366" width="10.77734375" style="31" customWidth="1"/>
    <col min="13367" max="13367" width="11.44140625" style="31" customWidth="1"/>
    <col min="13368" max="13369" width="11.21875" style="31" bestFit="1" customWidth="1"/>
    <col min="13370" max="13370" width="10.77734375" style="31" customWidth="1"/>
    <col min="13371" max="13371" width="5.77734375" style="31" customWidth="1"/>
    <col min="13372" max="13372" width="36" style="31" customWidth="1"/>
    <col min="13373" max="13374" width="11.5546875" style="31" customWidth="1"/>
    <col min="13375" max="13375" width="11.21875" style="31" customWidth="1"/>
    <col min="13376" max="13376" width="11" style="31" customWidth="1"/>
    <col min="13377" max="13568" width="9.21875" style="31"/>
    <col min="13569" max="13569" width="4.21875" style="31" customWidth="1"/>
    <col min="13570" max="13570" width="37" style="31" customWidth="1"/>
    <col min="13571" max="13582" width="10.77734375" style="31" customWidth="1"/>
    <col min="13583" max="13583" width="4.77734375" style="31" customWidth="1"/>
    <col min="13584" max="13584" width="36.77734375" style="31" customWidth="1"/>
    <col min="13585" max="13596" width="10.77734375" style="31" customWidth="1"/>
    <col min="13597" max="13598" width="0" style="31" hidden="1" customWidth="1"/>
    <col min="13599" max="13599" width="4.5546875" style="31" customWidth="1"/>
    <col min="13600" max="13600" width="37.77734375" style="31" customWidth="1"/>
    <col min="13601" max="13612" width="10.77734375" style="31" customWidth="1"/>
    <col min="13613" max="13613" width="5.77734375" style="31" customWidth="1"/>
    <col min="13614" max="13614" width="36" style="31" customWidth="1"/>
    <col min="13615" max="13622" width="10.77734375" style="31" customWidth="1"/>
    <col min="13623" max="13623" width="11.44140625" style="31" customWidth="1"/>
    <col min="13624" max="13625" width="11.21875" style="31" bestFit="1" customWidth="1"/>
    <col min="13626" max="13626" width="10.77734375" style="31" customWidth="1"/>
    <col min="13627" max="13627" width="5.77734375" style="31" customWidth="1"/>
    <col min="13628" max="13628" width="36" style="31" customWidth="1"/>
    <col min="13629" max="13630" width="11.5546875" style="31" customWidth="1"/>
    <col min="13631" max="13631" width="11.21875" style="31" customWidth="1"/>
    <col min="13632" max="13632" width="11" style="31" customWidth="1"/>
    <col min="13633" max="13824" width="9.21875" style="31"/>
    <col min="13825" max="13825" width="4.21875" style="31" customWidth="1"/>
    <col min="13826" max="13826" width="37" style="31" customWidth="1"/>
    <col min="13827" max="13838" width="10.77734375" style="31" customWidth="1"/>
    <col min="13839" max="13839" width="4.77734375" style="31" customWidth="1"/>
    <col min="13840" max="13840" width="36.77734375" style="31" customWidth="1"/>
    <col min="13841" max="13852" width="10.77734375" style="31" customWidth="1"/>
    <col min="13853" max="13854" width="0" style="31" hidden="1" customWidth="1"/>
    <col min="13855" max="13855" width="4.5546875" style="31" customWidth="1"/>
    <col min="13856" max="13856" width="37.77734375" style="31" customWidth="1"/>
    <col min="13857" max="13868" width="10.77734375" style="31" customWidth="1"/>
    <col min="13869" max="13869" width="5.77734375" style="31" customWidth="1"/>
    <col min="13870" max="13870" width="36" style="31" customWidth="1"/>
    <col min="13871" max="13878" width="10.77734375" style="31" customWidth="1"/>
    <col min="13879" max="13879" width="11.44140625" style="31" customWidth="1"/>
    <col min="13880" max="13881" width="11.21875" style="31" bestFit="1" customWidth="1"/>
    <col min="13882" max="13882" width="10.77734375" style="31" customWidth="1"/>
    <col min="13883" max="13883" width="5.77734375" style="31" customWidth="1"/>
    <col min="13884" max="13884" width="36" style="31" customWidth="1"/>
    <col min="13885" max="13886" width="11.5546875" style="31" customWidth="1"/>
    <col min="13887" max="13887" width="11.21875" style="31" customWidth="1"/>
    <col min="13888" max="13888" width="11" style="31" customWidth="1"/>
    <col min="13889" max="14080" width="9.21875" style="31"/>
    <col min="14081" max="14081" width="4.21875" style="31" customWidth="1"/>
    <col min="14082" max="14082" width="37" style="31" customWidth="1"/>
    <col min="14083" max="14094" width="10.77734375" style="31" customWidth="1"/>
    <col min="14095" max="14095" width="4.77734375" style="31" customWidth="1"/>
    <col min="14096" max="14096" width="36.77734375" style="31" customWidth="1"/>
    <col min="14097" max="14108" width="10.77734375" style="31" customWidth="1"/>
    <col min="14109" max="14110" width="0" style="31" hidden="1" customWidth="1"/>
    <col min="14111" max="14111" width="4.5546875" style="31" customWidth="1"/>
    <col min="14112" max="14112" width="37.77734375" style="31" customWidth="1"/>
    <col min="14113" max="14124" width="10.77734375" style="31" customWidth="1"/>
    <col min="14125" max="14125" width="5.77734375" style="31" customWidth="1"/>
    <col min="14126" max="14126" width="36" style="31" customWidth="1"/>
    <col min="14127" max="14134" width="10.77734375" style="31" customWidth="1"/>
    <col min="14135" max="14135" width="11.44140625" style="31" customWidth="1"/>
    <col min="14136" max="14137" width="11.21875" style="31" bestFit="1" customWidth="1"/>
    <col min="14138" max="14138" width="10.77734375" style="31" customWidth="1"/>
    <col min="14139" max="14139" width="5.77734375" style="31" customWidth="1"/>
    <col min="14140" max="14140" width="36" style="31" customWidth="1"/>
    <col min="14141" max="14142" width="11.5546875" style="31" customWidth="1"/>
    <col min="14143" max="14143" width="11.21875" style="31" customWidth="1"/>
    <col min="14144" max="14144" width="11" style="31" customWidth="1"/>
    <col min="14145" max="14336" width="9.21875" style="31"/>
    <col min="14337" max="14337" width="4.21875" style="31" customWidth="1"/>
    <col min="14338" max="14338" width="37" style="31" customWidth="1"/>
    <col min="14339" max="14350" width="10.77734375" style="31" customWidth="1"/>
    <col min="14351" max="14351" width="4.77734375" style="31" customWidth="1"/>
    <col min="14352" max="14352" width="36.77734375" style="31" customWidth="1"/>
    <col min="14353" max="14364" width="10.77734375" style="31" customWidth="1"/>
    <col min="14365" max="14366" width="0" style="31" hidden="1" customWidth="1"/>
    <col min="14367" max="14367" width="4.5546875" style="31" customWidth="1"/>
    <col min="14368" max="14368" width="37.77734375" style="31" customWidth="1"/>
    <col min="14369" max="14380" width="10.77734375" style="31" customWidth="1"/>
    <col min="14381" max="14381" width="5.77734375" style="31" customWidth="1"/>
    <col min="14382" max="14382" width="36" style="31" customWidth="1"/>
    <col min="14383" max="14390" width="10.77734375" style="31" customWidth="1"/>
    <col min="14391" max="14391" width="11.44140625" style="31" customWidth="1"/>
    <col min="14392" max="14393" width="11.21875" style="31" bestFit="1" customWidth="1"/>
    <col min="14394" max="14394" width="10.77734375" style="31" customWidth="1"/>
    <col min="14395" max="14395" width="5.77734375" style="31" customWidth="1"/>
    <col min="14396" max="14396" width="36" style="31" customWidth="1"/>
    <col min="14397" max="14398" width="11.5546875" style="31" customWidth="1"/>
    <col min="14399" max="14399" width="11.21875" style="31" customWidth="1"/>
    <col min="14400" max="14400" width="11" style="31" customWidth="1"/>
    <col min="14401" max="14592" width="9.21875" style="31"/>
    <col min="14593" max="14593" width="4.21875" style="31" customWidth="1"/>
    <col min="14594" max="14594" width="37" style="31" customWidth="1"/>
    <col min="14595" max="14606" width="10.77734375" style="31" customWidth="1"/>
    <col min="14607" max="14607" width="4.77734375" style="31" customWidth="1"/>
    <col min="14608" max="14608" width="36.77734375" style="31" customWidth="1"/>
    <col min="14609" max="14620" width="10.77734375" style="31" customWidth="1"/>
    <col min="14621" max="14622" width="0" style="31" hidden="1" customWidth="1"/>
    <col min="14623" max="14623" width="4.5546875" style="31" customWidth="1"/>
    <col min="14624" max="14624" width="37.77734375" style="31" customWidth="1"/>
    <col min="14625" max="14636" width="10.77734375" style="31" customWidth="1"/>
    <col min="14637" max="14637" width="5.77734375" style="31" customWidth="1"/>
    <col min="14638" max="14638" width="36" style="31" customWidth="1"/>
    <col min="14639" max="14646" width="10.77734375" style="31" customWidth="1"/>
    <col min="14647" max="14647" width="11.44140625" style="31" customWidth="1"/>
    <col min="14648" max="14649" width="11.21875" style="31" bestFit="1" customWidth="1"/>
    <col min="14650" max="14650" width="10.77734375" style="31" customWidth="1"/>
    <col min="14651" max="14651" width="5.77734375" style="31" customWidth="1"/>
    <col min="14652" max="14652" width="36" style="31" customWidth="1"/>
    <col min="14653" max="14654" width="11.5546875" style="31" customWidth="1"/>
    <col min="14655" max="14655" width="11.21875" style="31" customWidth="1"/>
    <col min="14656" max="14656" width="11" style="31" customWidth="1"/>
    <col min="14657" max="14848" width="9.21875" style="31"/>
    <col min="14849" max="14849" width="4.21875" style="31" customWidth="1"/>
    <col min="14850" max="14850" width="37" style="31" customWidth="1"/>
    <col min="14851" max="14862" width="10.77734375" style="31" customWidth="1"/>
    <col min="14863" max="14863" width="4.77734375" style="31" customWidth="1"/>
    <col min="14864" max="14864" width="36.77734375" style="31" customWidth="1"/>
    <col min="14865" max="14876" width="10.77734375" style="31" customWidth="1"/>
    <col min="14877" max="14878" width="0" style="31" hidden="1" customWidth="1"/>
    <col min="14879" max="14879" width="4.5546875" style="31" customWidth="1"/>
    <col min="14880" max="14880" width="37.77734375" style="31" customWidth="1"/>
    <col min="14881" max="14892" width="10.77734375" style="31" customWidth="1"/>
    <col min="14893" max="14893" width="5.77734375" style="31" customWidth="1"/>
    <col min="14894" max="14894" width="36" style="31" customWidth="1"/>
    <col min="14895" max="14902" width="10.77734375" style="31" customWidth="1"/>
    <col min="14903" max="14903" width="11.44140625" style="31" customWidth="1"/>
    <col min="14904" max="14905" width="11.21875" style="31" bestFit="1" customWidth="1"/>
    <col min="14906" max="14906" width="10.77734375" style="31" customWidth="1"/>
    <col min="14907" max="14907" width="5.77734375" style="31" customWidth="1"/>
    <col min="14908" max="14908" width="36" style="31" customWidth="1"/>
    <col min="14909" max="14910" width="11.5546875" style="31" customWidth="1"/>
    <col min="14911" max="14911" width="11.21875" style="31" customWidth="1"/>
    <col min="14912" max="14912" width="11" style="31" customWidth="1"/>
    <col min="14913" max="15104" width="9.21875" style="31"/>
    <col min="15105" max="15105" width="4.21875" style="31" customWidth="1"/>
    <col min="15106" max="15106" width="37" style="31" customWidth="1"/>
    <col min="15107" max="15118" width="10.77734375" style="31" customWidth="1"/>
    <col min="15119" max="15119" width="4.77734375" style="31" customWidth="1"/>
    <col min="15120" max="15120" width="36.77734375" style="31" customWidth="1"/>
    <col min="15121" max="15132" width="10.77734375" style="31" customWidth="1"/>
    <col min="15133" max="15134" width="0" style="31" hidden="1" customWidth="1"/>
    <col min="15135" max="15135" width="4.5546875" style="31" customWidth="1"/>
    <col min="15136" max="15136" width="37.77734375" style="31" customWidth="1"/>
    <col min="15137" max="15148" width="10.77734375" style="31" customWidth="1"/>
    <col min="15149" max="15149" width="5.77734375" style="31" customWidth="1"/>
    <col min="15150" max="15150" width="36" style="31" customWidth="1"/>
    <col min="15151" max="15158" width="10.77734375" style="31" customWidth="1"/>
    <col min="15159" max="15159" width="11.44140625" style="31" customWidth="1"/>
    <col min="15160" max="15161" width="11.21875" style="31" bestFit="1" customWidth="1"/>
    <col min="15162" max="15162" width="10.77734375" style="31" customWidth="1"/>
    <col min="15163" max="15163" width="5.77734375" style="31" customWidth="1"/>
    <col min="15164" max="15164" width="36" style="31" customWidth="1"/>
    <col min="15165" max="15166" width="11.5546875" style="31" customWidth="1"/>
    <col min="15167" max="15167" width="11.21875" style="31" customWidth="1"/>
    <col min="15168" max="15168" width="11" style="31" customWidth="1"/>
    <col min="15169" max="15360" width="9.21875" style="31"/>
    <col min="15361" max="15361" width="4.21875" style="31" customWidth="1"/>
    <col min="15362" max="15362" width="37" style="31" customWidth="1"/>
    <col min="15363" max="15374" width="10.77734375" style="31" customWidth="1"/>
    <col min="15375" max="15375" width="4.77734375" style="31" customWidth="1"/>
    <col min="15376" max="15376" width="36.77734375" style="31" customWidth="1"/>
    <col min="15377" max="15388" width="10.77734375" style="31" customWidth="1"/>
    <col min="15389" max="15390" width="0" style="31" hidden="1" customWidth="1"/>
    <col min="15391" max="15391" width="4.5546875" style="31" customWidth="1"/>
    <col min="15392" max="15392" width="37.77734375" style="31" customWidth="1"/>
    <col min="15393" max="15404" width="10.77734375" style="31" customWidth="1"/>
    <col min="15405" max="15405" width="5.77734375" style="31" customWidth="1"/>
    <col min="15406" max="15406" width="36" style="31" customWidth="1"/>
    <col min="15407" max="15414" width="10.77734375" style="31" customWidth="1"/>
    <col min="15415" max="15415" width="11.44140625" style="31" customWidth="1"/>
    <col min="15416" max="15417" width="11.21875" style="31" bestFit="1" customWidth="1"/>
    <col min="15418" max="15418" width="10.77734375" style="31" customWidth="1"/>
    <col min="15419" max="15419" width="5.77734375" style="31" customWidth="1"/>
    <col min="15420" max="15420" width="36" style="31" customWidth="1"/>
    <col min="15421" max="15422" width="11.5546875" style="31" customWidth="1"/>
    <col min="15423" max="15423" width="11.21875" style="31" customWidth="1"/>
    <col min="15424" max="15424" width="11" style="31" customWidth="1"/>
    <col min="15425" max="15616" width="9.21875" style="31"/>
    <col min="15617" max="15617" width="4.21875" style="31" customWidth="1"/>
    <col min="15618" max="15618" width="37" style="31" customWidth="1"/>
    <col min="15619" max="15630" width="10.77734375" style="31" customWidth="1"/>
    <col min="15631" max="15631" width="4.77734375" style="31" customWidth="1"/>
    <col min="15632" max="15632" width="36.77734375" style="31" customWidth="1"/>
    <col min="15633" max="15644" width="10.77734375" style="31" customWidth="1"/>
    <col min="15645" max="15646" width="0" style="31" hidden="1" customWidth="1"/>
    <col min="15647" max="15647" width="4.5546875" style="31" customWidth="1"/>
    <col min="15648" max="15648" width="37.77734375" style="31" customWidth="1"/>
    <col min="15649" max="15660" width="10.77734375" style="31" customWidth="1"/>
    <col min="15661" max="15661" width="5.77734375" style="31" customWidth="1"/>
    <col min="15662" max="15662" width="36" style="31" customWidth="1"/>
    <col min="15663" max="15670" width="10.77734375" style="31" customWidth="1"/>
    <col min="15671" max="15671" width="11.44140625" style="31" customWidth="1"/>
    <col min="15672" max="15673" width="11.21875" style="31" bestFit="1" customWidth="1"/>
    <col min="15674" max="15674" width="10.77734375" style="31" customWidth="1"/>
    <col min="15675" max="15675" width="5.77734375" style="31" customWidth="1"/>
    <col min="15676" max="15676" width="36" style="31" customWidth="1"/>
    <col min="15677" max="15678" width="11.5546875" style="31" customWidth="1"/>
    <col min="15679" max="15679" width="11.21875" style="31" customWidth="1"/>
    <col min="15680" max="15680" width="11" style="31" customWidth="1"/>
    <col min="15681" max="15872" width="9.21875" style="31"/>
    <col min="15873" max="15873" width="4.21875" style="31" customWidth="1"/>
    <col min="15874" max="15874" width="37" style="31" customWidth="1"/>
    <col min="15875" max="15886" width="10.77734375" style="31" customWidth="1"/>
    <col min="15887" max="15887" width="4.77734375" style="31" customWidth="1"/>
    <col min="15888" max="15888" width="36.77734375" style="31" customWidth="1"/>
    <col min="15889" max="15900" width="10.77734375" style="31" customWidth="1"/>
    <col min="15901" max="15902" width="0" style="31" hidden="1" customWidth="1"/>
    <col min="15903" max="15903" width="4.5546875" style="31" customWidth="1"/>
    <col min="15904" max="15904" width="37.77734375" style="31" customWidth="1"/>
    <col min="15905" max="15916" width="10.77734375" style="31" customWidth="1"/>
    <col min="15917" max="15917" width="5.77734375" style="31" customWidth="1"/>
    <col min="15918" max="15918" width="36" style="31" customWidth="1"/>
    <col min="15919" max="15926" width="10.77734375" style="31" customWidth="1"/>
    <col min="15927" max="15927" width="11.44140625" style="31" customWidth="1"/>
    <col min="15928" max="15929" width="11.21875" style="31" bestFit="1" customWidth="1"/>
    <col min="15930" max="15930" width="10.77734375" style="31" customWidth="1"/>
    <col min="15931" max="15931" width="5.77734375" style="31" customWidth="1"/>
    <col min="15932" max="15932" width="36" style="31" customWidth="1"/>
    <col min="15933" max="15934" width="11.5546875" style="31" customWidth="1"/>
    <col min="15935" max="15935" width="11.21875" style="31" customWidth="1"/>
    <col min="15936" max="15936" width="11" style="31" customWidth="1"/>
    <col min="15937" max="16128" width="9.21875" style="31"/>
    <col min="16129" max="16129" width="4.21875" style="31" customWidth="1"/>
    <col min="16130" max="16130" width="37" style="31" customWidth="1"/>
    <col min="16131" max="16142" width="10.77734375" style="31" customWidth="1"/>
    <col min="16143" max="16143" width="4.77734375" style="31" customWidth="1"/>
    <col min="16144" max="16144" width="36.77734375" style="31" customWidth="1"/>
    <col min="16145" max="16156" width="10.77734375" style="31" customWidth="1"/>
    <col min="16157" max="16158" width="0" style="31" hidden="1" customWidth="1"/>
    <col min="16159" max="16159" width="4.5546875" style="31" customWidth="1"/>
    <col min="16160" max="16160" width="37.77734375" style="31" customWidth="1"/>
    <col min="16161" max="16172" width="10.77734375" style="31" customWidth="1"/>
    <col min="16173" max="16173" width="5.77734375" style="31" customWidth="1"/>
    <col min="16174" max="16174" width="36" style="31" customWidth="1"/>
    <col min="16175" max="16182" width="10.77734375" style="31" customWidth="1"/>
    <col min="16183" max="16183" width="11.44140625" style="31" customWidth="1"/>
    <col min="16184" max="16185" width="11.21875" style="31" bestFit="1" customWidth="1"/>
    <col min="16186" max="16186" width="10.77734375" style="31" customWidth="1"/>
    <col min="16187" max="16187" width="5.77734375" style="31" customWidth="1"/>
    <col min="16188" max="16188" width="36" style="31" customWidth="1"/>
    <col min="16189" max="16190" width="11.5546875" style="31" customWidth="1"/>
    <col min="16191" max="16191" width="11.21875" style="31" customWidth="1"/>
    <col min="16192" max="16192" width="11" style="31" customWidth="1"/>
    <col min="16193" max="16384" width="9.21875" style="31"/>
  </cols>
  <sheetData>
    <row r="1" spans="1:64" ht="61.2" customHeight="1" x14ac:dyDescent="0.25">
      <c r="A1" s="995" t="s">
        <v>619</v>
      </c>
      <c r="B1" s="1005"/>
      <c r="C1" s="1005"/>
      <c r="D1" s="1005"/>
      <c r="E1" s="1005"/>
      <c r="F1" s="1005"/>
      <c r="G1" s="1005"/>
      <c r="H1" s="1005"/>
      <c r="I1" s="1005"/>
      <c r="J1" s="1005"/>
      <c r="K1" s="1005"/>
      <c r="L1" s="1005"/>
      <c r="M1" s="1051" t="s">
        <v>618</v>
      </c>
      <c r="N1" s="1052"/>
      <c r="O1" s="995"/>
      <c r="P1" s="1005"/>
      <c r="Q1" s="1005"/>
      <c r="R1" s="1005"/>
      <c r="S1" s="1005"/>
      <c r="T1" s="1005"/>
      <c r="U1" s="1005"/>
      <c r="V1" s="1005"/>
      <c r="W1" s="1005"/>
      <c r="X1" s="1005"/>
      <c r="Y1" s="1005"/>
      <c r="Z1" s="1005"/>
      <c r="AA1" s="1003"/>
      <c r="AB1" s="1004"/>
      <c r="AC1" s="30"/>
      <c r="AD1" s="30"/>
      <c r="AE1" s="995"/>
      <c r="AF1" s="1005"/>
      <c r="AG1" s="1005"/>
      <c r="AH1" s="1005"/>
      <c r="AI1" s="1005"/>
      <c r="AJ1" s="1005"/>
      <c r="AK1" s="1005"/>
      <c r="AL1" s="1005"/>
      <c r="AM1" s="1005"/>
      <c r="AN1" s="1005"/>
      <c r="AO1" s="1005"/>
      <c r="AP1" s="1005"/>
      <c r="AQ1" s="1003"/>
      <c r="AR1" s="1004"/>
      <c r="AS1" s="995"/>
      <c r="AT1" s="1005"/>
      <c r="AU1" s="1005"/>
      <c r="AV1" s="1005"/>
      <c r="AW1" s="1005"/>
      <c r="AX1" s="1005"/>
      <c r="AY1" s="1005"/>
      <c r="AZ1" s="1005"/>
      <c r="BA1" s="1005"/>
      <c r="BB1" s="1005"/>
      <c r="BC1" s="1005"/>
      <c r="BD1" s="1005"/>
      <c r="BE1" s="1003"/>
      <c r="BF1" s="1004"/>
      <c r="BG1" s="995" t="s">
        <v>542</v>
      </c>
      <c r="BH1" s="995"/>
      <c r="BI1" s="995"/>
      <c r="BJ1" s="995"/>
      <c r="BK1" s="995"/>
      <c r="BL1" s="402" t="s">
        <v>537</v>
      </c>
    </row>
    <row r="2" spans="1:64" s="76" customFormat="1" ht="49.95" customHeight="1" x14ac:dyDescent="0.25">
      <c r="A2" s="1007" t="s">
        <v>17</v>
      </c>
      <c r="B2" s="1055"/>
      <c r="C2" s="1026" t="s">
        <v>270</v>
      </c>
      <c r="D2" s="1053"/>
      <c r="E2" s="1053"/>
      <c r="F2" s="1054"/>
      <c r="G2" s="1026" t="s">
        <v>271</v>
      </c>
      <c r="H2" s="1053"/>
      <c r="I2" s="1053"/>
      <c r="J2" s="1054"/>
      <c r="K2" s="1008" t="s">
        <v>272</v>
      </c>
      <c r="L2" s="1009"/>
      <c r="M2" s="1009"/>
      <c r="N2" s="1010"/>
      <c r="O2" s="1057" t="s">
        <v>17</v>
      </c>
      <c r="P2" s="1058"/>
      <c r="Q2" s="1026" t="s">
        <v>267</v>
      </c>
      <c r="R2" s="1053"/>
      <c r="S2" s="1053"/>
      <c r="T2" s="1054"/>
      <c r="U2" s="1026" t="s">
        <v>268</v>
      </c>
      <c r="V2" s="1053"/>
      <c r="W2" s="1053"/>
      <c r="X2" s="1054"/>
      <c r="Y2" s="1026" t="s">
        <v>269</v>
      </c>
      <c r="Z2" s="1053"/>
      <c r="AA2" s="1053"/>
      <c r="AB2" s="1054"/>
      <c r="AC2" s="403"/>
      <c r="AD2" s="403"/>
      <c r="AE2" s="1011" t="s">
        <v>17</v>
      </c>
      <c r="AF2" s="1012"/>
      <c r="AG2" s="1026" t="s">
        <v>265</v>
      </c>
      <c r="AH2" s="1027"/>
      <c r="AI2" s="1027"/>
      <c r="AJ2" s="1006"/>
      <c r="AK2" s="1026" t="s">
        <v>263</v>
      </c>
      <c r="AL2" s="1027"/>
      <c r="AM2" s="1027"/>
      <c r="AN2" s="1006"/>
      <c r="AO2" s="1026" t="s">
        <v>264</v>
      </c>
      <c r="AP2" s="1027"/>
      <c r="AQ2" s="1027"/>
      <c r="AR2" s="1006"/>
      <c r="AS2" s="1011" t="s">
        <v>17</v>
      </c>
      <c r="AT2" s="1012"/>
      <c r="AU2" s="1008" t="s">
        <v>529</v>
      </c>
      <c r="AV2" s="1009"/>
      <c r="AW2" s="1009"/>
      <c r="AX2" s="1010"/>
      <c r="AY2" s="1008" t="s">
        <v>530</v>
      </c>
      <c r="AZ2" s="1009"/>
      <c r="BA2" s="1009"/>
      <c r="BB2" s="1010"/>
      <c r="BC2" s="1006" t="s">
        <v>266</v>
      </c>
      <c r="BD2" s="1007"/>
      <c r="BE2" s="1007"/>
      <c r="BF2" s="1007"/>
      <c r="BG2" s="996" t="s">
        <v>17</v>
      </c>
      <c r="BH2" s="997"/>
      <c r="BI2" s="1000" t="s">
        <v>37</v>
      </c>
      <c r="BJ2" s="1001"/>
      <c r="BK2" s="1001"/>
      <c r="BL2" s="1002"/>
    </row>
    <row r="3" spans="1:64" s="76" customFormat="1" ht="35.549999999999997" customHeight="1" x14ac:dyDescent="0.25">
      <c r="A3" s="1056"/>
      <c r="B3" s="1055"/>
      <c r="C3" s="404" t="s">
        <v>300</v>
      </c>
      <c r="D3" s="405" t="s">
        <v>301</v>
      </c>
      <c r="E3" s="405" t="s">
        <v>19</v>
      </c>
      <c r="F3" s="326" t="s">
        <v>20</v>
      </c>
      <c r="G3" s="404" t="s">
        <v>300</v>
      </c>
      <c r="H3" s="405" t="s">
        <v>301</v>
      </c>
      <c r="I3" s="405" t="s">
        <v>19</v>
      </c>
      <c r="J3" s="326" t="s">
        <v>20</v>
      </c>
      <c r="K3" s="404" t="s">
        <v>300</v>
      </c>
      <c r="L3" s="405" t="s">
        <v>301</v>
      </c>
      <c r="M3" s="405" t="s">
        <v>19</v>
      </c>
      <c r="N3" s="326" t="s">
        <v>20</v>
      </c>
      <c r="O3" s="1059"/>
      <c r="P3" s="1060"/>
      <c r="Q3" s="404" t="s">
        <v>300</v>
      </c>
      <c r="R3" s="405" t="s">
        <v>301</v>
      </c>
      <c r="S3" s="405" t="s">
        <v>19</v>
      </c>
      <c r="T3" s="326" t="s">
        <v>21</v>
      </c>
      <c r="U3" s="404" t="s">
        <v>300</v>
      </c>
      <c r="V3" s="405" t="s">
        <v>301</v>
      </c>
      <c r="W3" s="405" t="s">
        <v>19</v>
      </c>
      <c r="X3" s="326" t="s">
        <v>21</v>
      </c>
      <c r="Y3" s="404" t="s">
        <v>300</v>
      </c>
      <c r="Z3" s="405" t="s">
        <v>301</v>
      </c>
      <c r="AA3" s="405" t="s">
        <v>19</v>
      </c>
      <c r="AB3" s="326" t="s">
        <v>21</v>
      </c>
      <c r="AC3" s="406"/>
      <c r="AD3" s="406"/>
      <c r="AE3" s="1013"/>
      <c r="AF3" s="1014"/>
      <c r="AG3" s="404" t="s">
        <v>300</v>
      </c>
      <c r="AH3" s="405" t="s">
        <v>301</v>
      </c>
      <c r="AI3" s="405" t="s">
        <v>19</v>
      </c>
      <c r="AJ3" s="326" t="s">
        <v>20</v>
      </c>
      <c r="AK3" s="404" t="s">
        <v>300</v>
      </c>
      <c r="AL3" s="405" t="s">
        <v>301</v>
      </c>
      <c r="AM3" s="405" t="s">
        <v>19</v>
      </c>
      <c r="AN3" s="326" t="s">
        <v>20</v>
      </c>
      <c r="AO3" s="404" t="s">
        <v>300</v>
      </c>
      <c r="AP3" s="405" t="s">
        <v>301</v>
      </c>
      <c r="AQ3" s="405" t="s">
        <v>19</v>
      </c>
      <c r="AR3" s="326" t="s">
        <v>21</v>
      </c>
      <c r="AS3" s="1013"/>
      <c r="AT3" s="1014"/>
      <c r="AU3" s="404" t="s">
        <v>300</v>
      </c>
      <c r="AV3" s="405" t="s">
        <v>301</v>
      </c>
      <c r="AW3" s="405" t="s">
        <v>19</v>
      </c>
      <c r="AX3" s="326" t="s">
        <v>21</v>
      </c>
      <c r="AY3" s="404" t="s">
        <v>300</v>
      </c>
      <c r="AZ3" s="405" t="s">
        <v>301</v>
      </c>
      <c r="BA3" s="405" t="s">
        <v>19</v>
      </c>
      <c r="BB3" s="326" t="s">
        <v>21</v>
      </c>
      <c r="BC3" s="404" t="s">
        <v>300</v>
      </c>
      <c r="BD3" s="405" t="s">
        <v>301</v>
      </c>
      <c r="BE3" s="405" t="s">
        <v>19</v>
      </c>
      <c r="BF3" s="326" t="s">
        <v>21</v>
      </c>
      <c r="BG3" s="998"/>
      <c r="BH3" s="999"/>
      <c r="BI3" s="407" t="s">
        <v>300</v>
      </c>
      <c r="BJ3" s="408" t="s">
        <v>301</v>
      </c>
      <c r="BK3" s="408" t="s">
        <v>19</v>
      </c>
      <c r="BL3" s="409" t="s">
        <v>21</v>
      </c>
    </row>
    <row r="4" spans="1:64" s="76" customFormat="1" ht="27" customHeight="1" x14ac:dyDescent="0.25">
      <c r="A4" s="1028" t="s">
        <v>29</v>
      </c>
      <c r="B4" s="410" t="s">
        <v>22</v>
      </c>
      <c r="C4" s="1029"/>
      <c r="D4" s="1030"/>
      <c r="E4" s="411">
        <v>3</v>
      </c>
      <c r="F4" s="1035"/>
      <c r="G4" s="1029"/>
      <c r="H4" s="1038"/>
      <c r="I4" s="34">
        <v>7</v>
      </c>
      <c r="J4" s="1035"/>
      <c r="K4" s="1029"/>
      <c r="L4" s="1038"/>
      <c r="M4" s="34">
        <v>0</v>
      </c>
      <c r="N4" s="1035"/>
      <c r="O4" s="983" t="s">
        <v>29</v>
      </c>
      <c r="P4" s="410" t="s">
        <v>22</v>
      </c>
      <c r="Q4" s="986"/>
      <c r="R4" s="1043"/>
      <c r="S4" s="34">
        <v>13</v>
      </c>
      <c r="T4" s="1023"/>
      <c r="U4" s="986"/>
      <c r="V4" s="1043"/>
      <c r="W4" s="36">
        <v>10</v>
      </c>
      <c r="X4" s="1023"/>
      <c r="Y4" s="1015"/>
      <c r="Z4" s="1046"/>
      <c r="AA4" s="32">
        <v>1</v>
      </c>
      <c r="AB4" s="992"/>
      <c r="AC4" s="33"/>
      <c r="AD4" s="33"/>
      <c r="AE4" s="983" t="s">
        <v>29</v>
      </c>
      <c r="AF4" s="410" t="s">
        <v>22</v>
      </c>
      <c r="AG4" s="986"/>
      <c r="AH4" s="987"/>
      <c r="AI4" s="34">
        <v>2</v>
      </c>
      <c r="AJ4" s="1023"/>
      <c r="AK4" s="986"/>
      <c r="AL4" s="987"/>
      <c r="AM4" s="34">
        <v>1</v>
      </c>
      <c r="AN4" s="1023"/>
      <c r="AO4" s="986"/>
      <c r="AP4" s="987"/>
      <c r="AQ4" s="32">
        <v>1</v>
      </c>
      <c r="AR4" s="1023"/>
      <c r="AS4" s="983" t="s">
        <v>29</v>
      </c>
      <c r="AT4" s="410" t="s">
        <v>22</v>
      </c>
      <c r="AU4" s="986"/>
      <c r="AV4" s="987"/>
      <c r="AW4" s="32">
        <v>6</v>
      </c>
      <c r="AX4" s="992"/>
      <c r="AY4" s="1015"/>
      <c r="AZ4" s="1016"/>
      <c r="BA4" s="32">
        <v>1</v>
      </c>
      <c r="BB4" s="992"/>
      <c r="BC4" s="1015"/>
      <c r="BD4" s="1016"/>
      <c r="BE4" s="34">
        <v>1</v>
      </c>
      <c r="BF4" s="992"/>
      <c r="BG4" s="983" t="s">
        <v>29</v>
      </c>
      <c r="BH4" s="410" t="s">
        <v>22</v>
      </c>
      <c r="BI4" s="986"/>
      <c r="BJ4" s="987"/>
      <c r="BK4" s="32">
        <f t="shared" ref="BK4:BK23" si="0">BE4+BA4+AW4+AQ4+AM4+AI4+AA4+W4+S4+M4+I4+E4</f>
        <v>46</v>
      </c>
      <c r="BL4" s="992"/>
    </row>
    <row r="5" spans="1:64" s="76" customFormat="1" ht="27" customHeight="1" x14ac:dyDescent="0.25">
      <c r="A5" s="1028"/>
      <c r="B5" s="412" t="s">
        <v>23</v>
      </c>
      <c r="C5" s="1031"/>
      <c r="D5" s="1032"/>
      <c r="E5" s="413">
        <v>34</v>
      </c>
      <c r="F5" s="1036"/>
      <c r="G5" s="1031"/>
      <c r="H5" s="1039"/>
      <c r="I5" s="36">
        <v>59</v>
      </c>
      <c r="J5" s="1036"/>
      <c r="K5" s="1031"/>
      <c r="L5" s="1039"/>
      <c r="M5" s="36">
        <v>272</v>
      </c>
      <c r="N5" s="1036"/>
      <c r="O5" s="984"/>
      <c r="P5" s="414" t="s">
        <v>23</v>
      </c>
      <c r="Q5" s="1031"/>
      <c r="R5" s="1044"/>
      <c r="S5" s="36">
        <v>162</v>
      </c>
      <c r="T5" s="1036"/>
      <c r="U5" s="1031"/>
      <c r="V5" s="1044"/>
      <c r="W5" s="36">
        <v>218</v>
      </c>
      <c r="X5" s="1036"/>
      <c r="Y5" s="1047"/>
      <c r="Z5" s="1048"/>
      <c r="AA5" s="36">
        <v>0</v>
      </c>
      <c r="AB5" s="1041"/>
      <c r="AC5" s="415"/>
      <c r="AD5" s="415"/>
      <c r="AE5" s="984"/>
      <c r="AF5" s="412" t="s">
        <v>23</v>
      </c>
      <c r="AG5" s="988"/>
      <c r="AH5" s="989"/>
      <c r="AI5" s="36">
        <v>1</v>
      </c>
      <c r="AJ5" s="1024"/>
      <c r="AK5" s="988"/>
      <c r="AL5" s="989"/>
      <c r="AM5" s="36">
        <v>0</v>
      </c>
      <c r="AN5" s="1024"/>
      <c r="AO5" s="988"/>
      <c r="AP5" s="989"/>
      <c r="AQ5" s="35">
        <v>0</v>
      </c>
      <c r="AR5" s="1024"/>
      <c r="AS5" s="984"/>
      <c r="AT5" s="412" t="s">
        <v>23</v>
      </c>
      <c r="AU5" s="988"/>
      <c r="AV5" s="989"/>
      <c r="AW5" s="35">
        <v>1</v>
      </c>
      <c r="AX5" s="993"/>
      <c r="AY5" s="1017"/>
      <c r="AZ5" s="1018"/>
      <c r="BA5" s="35">
        <v>0</v>
      </c>
      <c r="BB5" s="993"/>
      <c r="BC5" s="1017"/>
      <c r="BD5" s="1018"/>
      <c r="BE5" s="36">
        <v>0</v>
      </c>
      <c r="BF5" s="993"/>
      <c r="BG5" s="984"/>
      <c r="BH5" s="412" t="s">
        <v>23</v>
      </c>
      <c r="BI5" s="988"/>
      <c r="BJ5" s="989"/>
      <c r="BK5" s="35">
        <f t="shared" si="0"/>
        <v>747</v>
      </c>
      <c r="BL5" s="993"/>
    </row>
    <row r="6" spans="1:64" s="76" customFormat="1" ht="27" customHeight="1" x14ac:dyDescent="0.25">
      <c r="A6" s="1028"/>
      <c r="B6" s="412" t="s">
        <v>24</v>
      </c>
      <c r="C6" s="1031"/>
      <c r="D6" s="1032"/>
      <c r="E6" s="416">
        <v>64</v>
      </c>
      <c r="F6" s="1036"/>
      <c r="G6" s="1031"/>
      <c r="H6" s="1039"/>
      <c r="I6" s="36">
        <v>50</v>
      </c>
      <c r="J6" s="1036"/>
      <c r="K6" s="1031"/>
      <c r="L6" s="1039"/>
      <c r="M6" s="36">
        <v>204</v>
      </c>
      <c r="N6" s="1036"/>
      <c r="O6" s="984"/>
      <c r="P6" s="414" t="s">
        <v>24</v>
      </c>
      <c r="Q6" s="1031"/>
      <c r="R6" s="1044"/>
      <c r="S6" s="36">
        <v>52</v>
      </c>
      <c r="T6" s="1036"/>
      <c r="U6" s="1031"/>
      <c r="V6" s="1044"/>
      <c r="W6" s="36">
        <v>35</v>
      </c>
      <c r="X6" s="1036"/>
      <c r="Y6" s="1047"/>
      <c r="Z6" s="1048"/>
      <c r="AA6" s="35">
        <v>2</v>
      </c>
      <c r="AB6" s="1041"/>
      <c r="AC6" s="415"/>
      <c r="AD6" s="415"/>
      <c r="AE6" s="984"/>
      <c r="AF6" s="412" t="s">
        <v>24</v>
      </c>
      <c r="AG6" s="988"/>
      <c r="AH6" s="989"/>
      <c r="AI6" s="36">
        <v>0</v>
      </c>
      <c r="AJ6" s="1024"/>
      <c r="AK6" s="988"/>
      <c r="AL6" s="989"/>
      <c r="AM6" s="36">
        <v>71</v>
      </c>
      <c r="AN6" s="1024"/>
      <c r="AO6" s="988"/>
      <c r="AP6" s="989"/>
      <c r="AQ6" s="35">
        <v>17</v>
      </c>
      <c r="AR6" s="1024"/>
      <c r="AS6" s="984"/>
      <c r="AT6" s="412" t="s">
        <v>24</v>
      </c>
      <c r="AU6" s="988"/>
      <c r="AV6" s="989"/>
      <c r="AW6" s="35">
        <v>11</v>
      </c>
      <c r="AX6" s="993"/>
      <c r="AY6" s="1017"/>
      <c r="AZ6" s="1018"/>
      <c r="BA6" s="35">
        <v>0</v>
      </c>
      <c r="BB6" s="993"/>
      <c r="BC6" s="1017"/>
      <c r="BD6" s="1018"/>
      <c r="BE6" s="36">
        <v>0</v>
      </c>
      <c r="BF6" s="993"/>
      <c r="BG6" s="984"/>
      <c r="BH6" s="412" t="s">
        <v>24</v>
      </c>
      <c r="BI6" s="988"/>
      <c r="BJ6" s="989"/>
      <c r="BK6" s="35">
        <f t="shared" si="0"/>
        <v>506</v>
      </c>
      <c r="BL6" s="993"/>
    </row>
    <row r="7" spans="1:64" s="76" customFormat="1" ht="27" customHeight="1" x14ac:dyDescent="0.25">
      <c r="A7" s="1028"/>
      <c r="B7" s="417" t="s">
        <v>25</v>
      </c>
      <c r="C7" s="1033"/>
      <c r="D7" s="1034"/>
      <c r="E7" s="418">
        <v>1</v>
      </c>
      <c r="F7" s="1037"/>
      <c r="G7" s="1033"/>
      <c r="H7" s="1040"/>
      <c r="I7" s="36">
        <v>3</v>
      </c>
      <c r="J7" s="1037"/>
      <c r="K7" s="1033"/>
      <c r="L7" s="1040"/>
      <c r="M7" s="36">
        <v>0</v>
      </c>
      <c r="N7" s="1037"/>
      <c r="O7" s="985"/>
      <c r="P7" s="4" t="s">
        <v>25</v>
      </c>
      <c r="Q7" s="1033"/>
      <c r="R7" s="1045"/>
      <c r="S7" s="36">
        <v>2</v>
      </c>
      <c r="T7" s="1037"/>
      <c r="U7" s="1031"/>
      <c r="V7" s="1045"/>
      <c r="W7" s="36">
        <v>0</v>
      </c>
      <c r="X7" s="1037"/>
      <c r="Y7" s="1049"/>
      <c r="Z7" s="1050"/>
      <c r="AA7" s="419">
        <v>1</v>
      </c>
      <c r="AB7" s="1042"/>
      <c r="AC7" s="420"/>
      <c r="AD7" s="420"/>
      <c r="AE7" s="985"/>
      <c r="AF7" s="417" t="s">
        <v>25</v>
      </c>
      <c r="AG7" s="990"/>
      <c r="AH7" s="991"/>
      <c r="AI7" s="421">
        <v>0</v>
      </c>
      <c r="AJ7" s="1025"/>
      <c r="AK7" s="990"/>
      <c r="AL7" s="991"/>
      <c r="AM7" s="421">
        <v>1</v>
      </c>
      <c r="AN7" s="1025"/>
      <c r="AO7" s="990"/>
      <c r="AP7" s="991"/>
      <c r="AQ7" s="419">
        <v>0</v>
      </c>
      <c r="AR7" s="1025"/>
      <c r="AS7" s="985"/>
      <c r="AT7" s="417" t="s">
        <v>25</v>
      </c>
      <c r="AU7" s="990"/>
      <c r="AV7" s="991"/>
      <c r="AW7" s="422">
        <v>4</v>
      </c>
      <c r="AX7" s="994"/>
      <c r="AY7" s="1019"/>
      <c r="AZ7" s="1020"/>
      <c r="BA7" s="422">
        <v>0</v>
      </c>
      <c r="BB7" s="994"/>
      <c r="BC7" s="1021"/>
      <c r="BD7" s="1022"/>
      <c r="BE7" s="36">
        <v>0</v>
      </c>
      <c r="BF7" s="994"/>
      <c r="BG7" s="985"/>
      <c r="BH7" s="417" t="s">
        <v>25</v>
      </c>
      <c r="BI7" s="990"/>
      <c r="BJ7" s="991"/>
      <c r="BK7" s="422">
        <f t="shared" si="0"/>
        <v>12</v>
      </c>
      <c r="BL7" s="994"/>
    </row>
    <row r="8" spans="1:64" s="76" customFormat="1" ht="27" customHeight="1" x14ac:dyDescent="0.25">
      <c r="A8" s="983" t="s">
        <v>27</v>
      </c>
      <c r="B8" s="410" t="s">
        <v>38</v>
      </c>
      <c r="C8" s="423">
        <v>12900</v>
      </c>
      <c r="D8" s="424">
        <v>17453</v>
      </c>
      <c r="E8" s="425">
        <v>13543</v>
      </c>
      <c r="F8" s="426">
        <f>E8/C8</f>
        <v>1.04984496124031</v>
      </c>
      <c r="G8" s="423">
        <v>2700</v>
      </c>
      <c r="H8" s="427">
        <v>2700</v>
      </c>
      <c r="I8" s="425">
        <v>1336</v>
      </c>
      <c r="J8" s="426">
        <f>I8/H8</f>
        <v>0.49481481481481482</v>
      </c>
      <c r="K8" s="423">
        <v>29100</v>
      </c>
      <c r="L8" s="428">
        <v>24100</v>
      </c>
      <c r="M8" s="425">
        <v>10882</v>
      </c>
      <c r="N8" s="426">
        <f>M8/L8</f>
        <v>0.45153526970954355</v>
      </c>
      <c r="O8" s="984" t="s">
        <v>27</v>
      </c>
      <c r="P8" s="429" t="s">
        <v>38</v>
      </c>
      <c r="Q8" s="430">
        <v>28600</v>
      </c>
      <c r="R8" s="431">
        <v>23600</v>
      </c>
      <c r="S8" s="425">
        <v>7349</v>
      </c>
      <c r="T8" s="432">
        <f>S8/R8</f>
        <v>0.31139830508474575</v>
      </c>
      <c r="U8" s="423">
        <v>12600</v>
      </c>
      <c r="V8" s="433">
        <v>7600</v>
      </c>
      <c r="W8" s="434">
        <v>2416</v>
      </c>
      <c r="X8" s="432">
        <f>W8/V8</f>
        <v>0.31789473684210529</v>
      </c>
      <c r="Y8" s="423">
        <v>500</v>
      </c>
      <c r="Z8" s="428">
        <v>100</v>
      </c>
      <c r="AA8" s="425">
        <v>0</v>
      </c>
      <c r="AB8" s="426">
        <v>0</v>
      </c>
      <c r="AC8" s="37"/>
      <c r="AD8" s="37"/>
      <c r="AE8" s="983" t="s">
        <v>27</v>
      </c>
      <c r="AF8" s="410" t="s">
        <v>38</v>
      </c>
      <c r="AG8" s="430">
        <v>0</v>
      </c>
      <c r="AH8" s="435">
        <v>0</v>
      </c>
      <c r="AI8" s="425">
        <v>0</v>
      </c>
      <c r="AJ8" s="432">
        <v>0</v>
      </c>
      <c r="AK8" s="423">
        <v>2400</v>
      </c>
      <c r="AL8" s="428">
        <v>100</v>
      </c>
      <c r="AM8" s="425">
        <v>0</v>
      </c>
      <c r="AN8" s="432">
        <v>0</v>
      </c>
      <c r="AO8" s="423">
        <v>1200</v>
      </c>
      <c r="AP8" s="428">
        <v>1200</v>
      </c>
      <c r="AQ8" s="425">
        <v>0</v>
      </c>
      <c r="AR8" s="426">
        <f>AQ8/AP8</f>
        <v>0</v>
      </c>
      <c r="AS8" s="983" t="s">
        <v>27</v>
      </c>
      <c r="AT8" s="436" t="s">
        <v>38</v>
      </c>
      <c r="AU8" s="430">
        <v>7500</v>
      </c>
      <c r="AV8" s="69">
        <v>5700</v>
      </c>
      <c r="AW8" s="34">
        <v>1589</v>
      </c>
      <c r="AX8" s="432">
        <f>AW8/AU8</f>
        <v>0.21186666666666668</v>
      </c>
      <c r="AY8" s="423">
        <v>3500</v>
      </c>
      <c r="AZ8" s="424">
        <v>0</v>
      </c>
      <c r="BA8" s="425">
        <v>0</v>
      </c>
      <c r="BB8" s="432">
        <f>BA8/AY8</f>
        <v>0</v>
      </c>
      <c r="BC8" s="423">
        <v>500</v>
      </c>
      <c r="BD8" s="424">
        <v>500</v>
      </c>
      <c r="BE8" s="424">
        <v>0</v>
      </c>
      <c r="BF8" s="108">
        <f>BE8/BD8</f>
        <v>0</v>
      </c>
      <c r="BG8" s="983" t="s">
        <v>27</v>
      </c>
      <c r="BH8" s="436" t="s">
        <v>38</v>
      </c>
      <c r="BI8" s="423">
        <f>BC8+AY8+AU8+AO8+AK8+AG8+Y8+U8+K8+G8+C8+Q8</f>
        <v>101500</v>
      </c>
      <c r="BJ8" s="69">
        <f>BD8+AZ8+AV8+AP8+AL8+AH8+Z8+V8+L8+H8+D8+R8</f>
        <v>83053</v>
      </c>
      <c r="BK8" s="34">
        <f t="shared" si="0"/>
        <v>37115</v>
      </c>
      <c r="BL8" s="426">
        <f>BK8/BI8</f>
        <v>0.36566502463054185</v>
      </c>
    </row>
    <row r="9" spans="1:64" s="76" customFormat="1" ht="27" customHeight="1" x14ac:dyDescent="0.25">
      <c r="A9" s="984"/>
      <c r="B9" s="412" t="s">
        <v>39</v>
      </c>
      <c r="C9" s="107">
        <v>1000</v>
      </c>
      <c r="D9" s="437">
        <v>1000</v>
      </c>
      <c r="E9" s="438">
        <v>1356</v>
      </c>
      <c r="F9" s="439">
        <f>E9/D9</f>
        <v>1.3560000000000001</v>
      </c>
      <c r="G9" s="107">
        <v>800</v>
      </c>
      <c r="H9" s="440">
        <v>800</v>
      </c>
      <c r="I9" s="438">
        <v>680</v>
      </c>
      <c r="J9" s="439">
        <f>I9/H9</f>
        <v>0.85</v>
      </c>
      <c r="K9" s="107">
        <v>3000</v>
      </c>
      <c r="L9" s="437">
        <v>3000</v>
      </c>
      <c r="M9" s="438">
        <v>3242</v>
      </c>
      <c r="N9" s="439">
        <f>M9/L9</f>
        <v>1.0806666666666667</v>
      </c>
      <c r="O9" s="984"/>
      <c r="P9" s="441" t="s">
        <v>39</v>
      </c>
      <c r="Q9" s="107">
        <v>2800</v>
      </c>
      <c r="R9" s="440">
        <v>2800</v>
      </c>
      <c r="S9" s="438">
        <v>3398</v>
      </c>
      <c r="T9" s="442">
        <f>S9/R9</f>
        <v>1.2135714285714285</v>
      </c>
      <c r="U9" s="443">
        <v>2000</v>
      </c>
      <c r="V9" s="444">
        <v>2000</v>
      </c>
      <c r="W9" s="83">
        <v>3072</v>
      </c>
      <c r="X9" s="442">
        <f>W9/V9</f>
        <v>1.536</v>
      </c>
      <c r="Y9" s="443">
        <v>100</v>
      </c>
      <c r="Z9" s="413">
        <v>100</v>
      </c>
      <c r="AA9" s="36">
        <v>34</v>
      </c>
      <c r="AB9" s="90">
        <f>AA9/Z9</f>
        <v>0.34</v>
      </c>
      <c r="AC9" s="37"/>
      <c r="AD9" s="37"/>
      <c r="AE9" s="984"/>
      <c r="AF9" s="412" t="s">
        <v>39</v>
      </c>
      <c r="AG9" s="107">
        <v>3675.2</v>
      </c>
      <c r="AH9" s="66">
        <v>3675.2</v>
      </c>
      <c r="AI9" s="437">
        <v>3667</v>
      </c>
      <c r="AJ9" s="445">
        <f>AI9/AH9</f>
        <v>0.99776882890727037</v>
      </c>
      <c r="AK9" s="107">
        <v>1200</v>
      </c>
      <c r="AL9" s="437">
        <v>1200</v>
      </c>
      <c r="AM9" s="438">
        <v>191</v>
      </c>
      <c r="AN9" s="445">
        <f>AM9/AL9</f>
        <v>0.15916666666666668</v>
      </c>
      <c r="AO9" s="107">
        <v>500</v>
      </c>
      <c r="AP9" s="437">
        <v>500</v>
      </c>
      <c r="AQ9" s="438">
        <v>441</v>
      </c>
      <c r="AR9" s="439">
        <f>AQ9/AP9</f>
        <v>0.88200000000000001</v>
      </c>
      <c r="AS9" s="984"/>
      <c r="AT9" s="446" t="s">
        <v>39</v>
      </c>
      <c r="AU9" s="107">
        <v>500</v>
      </c>
      <c r="AV9" s="66">
        <v>500</v>
      </c>
      <c r="AW9" s="36">
        <v>180</v>
      </c>
      <c r="AX9" s="442">
        <f>AW9/AV9</f>
        <v>0.36</v>
      </c>
      <c r="AY9" s="443">
        <v>2000</v>
      </c>
      <c r="AZ9" s="100">
        <v>2000</v>
      </c>
      <c r="BA9" s="36">
        <v>1948</v>
      </c>
      <c r="BB9" s="442">
        <f>BA9/AZ9</f>
        <v>0.97399999999999998</v>
      </c>
      <c r="BC9" s="443">
        <v>300</v>
      </c>
      <c r="BD9" s="66">
        <v>300</v>
      </c>
      <c r="BE9" s="66">
        <v>15</v>
      </c>
      <c r="BF9" s="447">
        <f>BE9/BD9</f>
        <v>0.05</v>
      </c>
      <c r="BG9" s="984"/>
      <c r="BH9" s="446" t="s">
        <v>39</v>
      </c>
      <c r="BI9" s="70">
        <f t="shared" ref="BI9:BK38" si="1">BC9+AY9+AU9+AO9+AK9+AG9+Y9+U9+K9+G9+C9+Q9</f>
        <v>17875.2</v>
      </c>
      <c r="BJ9" s="66">
        <f t="shared" si="1"/>
        <v>17875.2</v>
      </c>
      <c r="BK9" s="36">
        <f t="shared" si="0"/>
        <v>18224</v>
      </c>
      <c r="BL9" s="90">
        <f>BK9/BJ9</f>
        <v>1.0195130683852487</v>
      </c>
    </row>
    <row r="10" spans="1:64" s="76" customFormat="1" ht="27" customHeight="1" x14ac:dyDescent="0.25">
      <c r="A10" s="984"/>
      <c r="B10" s="414" t="s">
        <v>32</v>
      </c>
      <c r="C10" s="107">
        <v>0</v>
      </c>
      <c r="D10" s="437">
        <v>0</v>
      </c>
      <c r="E10" s="438">
        <v>0</v>
      </c>
      <c r="F10" s="439">
        <v>0</v>
      </c>
      <c r="G10" s="107">
        <v>0</v>
      </c>
      <c r="H10" s="440">
        <v>0</v>
      </c>
      <c r="I10" s="438">
        <v>0</v>
      </c>
      <c r="J10" s="439">
        <v>0</v>
      </c>
      <c r="K10" s="107">
        <v>0</v>
      </c>
      <c r="L10" s="437">
        <v>0</v>
      </c>
      <c r="M10" s="438">
        <v>0</v>
      </c>
      <c r="N10" s="439">
        <v>0</v>
      </c>
      <c r="O10" s="984"/>
      <c r="P10" s="441" t="s">
        <v>32</v>
      </c>
      <c r="Q10" s="107">
        <v>0</v>
      </c>
      <c r="R10" s="440">
        <v>0</v>
      </c>
      <c r="S10" s="438">
        <v>0</v>
      </c>
      <c r="T10" s="442">
        <v>0</v>
      </c>
      <c r="U10" s="443">
        <v>0</v>
      </c>
      <c r="V10" s="444">
        <v>0</v>
      </c>
      <c r="W10" s="83">
        <v>0</v>
      </c>
      <c r="X10" s="442">
        <v>0</v>
      </c>
      <c r="Y10" s="443">
        <v>0</v>
      </c>
      <c r="Z10" s="413">
        <v>0</v>
      </c>
      <c r="AA10" s="36">
        <v>0</v>
      </c>
      <c r="AB10" s="90">
        <v>0</v>
      </c>
      <c r="AC10" s="37"/>
      <c r="AD10" s="37"/>
      <c r="AE10" s="984"/>
      <c r="AF10" s="414" t="s">
        <v>32</v>
      </c>
      <c r="AG10" s="107">
        <v>0</v>
      </c>
      <c r="AH10" s="66">
        <v>0</v>
      </c>
      <c r="AI10" s="437">
        <v>0</v>
      </c>
      <c r="AJ10" s="445">
        <v>0</v>
      </c>
      <c r="AK10" s="107">
        <v>0</v>
      </c>
      <c r="AL10" s="437">
        <v>0</v>
      </c>
      <c r="AM10" s="438">
        <v>0</v>
      </c>
      <c r="AN10" s="445">
        <v>0</v>
      </c>
      <c r="AO10" s="107">
        <v>0</v>
      </c>
      <c r="AP10" s="437">
        <v>0</v>
      </c>
      <c r="AQ10" s="438">
        <v>0</v>
      </c>
      <c r="AR10" s="439">
        <v>0</v>
      </c>
      <c r="AS10" s="984"/>
      <c r="AT10" s="446" t="s">
        <v>32</v>
      </c>
      <c r="AU10" s="107">
        <v>0</v>
      </c>
      <c r="AV10" s="66">
        <v>0</v>
      </c>
      <c r="AW10" s="36">
        <v>0</v>
      </c>
      <c r="AX10" s="442">
        <v>0</v>
      </c>
      <c r="AY10" s="443">
        <v>0</v>
      </c>
      <c r="AZ10" s="100">
        <v>0</v>
      </c>
      <c r="BA10" s="36">
        <v>0</v>
      </c>
      <c r="BB10" s="442">
        <v>0</v>
      </c>
      <c r="BC10" s="443">
        <v>0</v>
      </c>
      <c r="BD10" s="66">
        <v>0</v>
      </c>
      <c r="BE10" s="66">
        <v>0</v>
      </c>
      <c r="BF10" s="447">
        <v>0</v>
      </c>
      <c r="BG10" s="984"/>
      <c r="BH10" s="446" t="s">
        <v>32</v>
      </c>
      <c r="BI10" s="70">
        <f t="shared" si="1"/>
        <v>0</v>
      </c>
      <c r="BJ10" s="66">
        <f t="shared" si="1"/>
        <v>0</v>
      </c>
      <c r="BK10" s="36">
        <f t="shared" si="0"/>
        <v>0</v>
      </c>
      <c r="BL10" s="90">
        <v>0</v>
      </c>
    </row>
    <row r="11" spans="1:64" s="76" customFormat="1" ht="27" customHeight="1" x14ac:dyDescent="0.25">
      <c r="A11" s="984"/>
      <c r="B11" s="412" t="s">
        <v>7</v>
      </c>
      <c r="C11" s="107">
        <v>100</v>
      </c>
      <c r="D11" s="437">
        <v>100</v>
      </c>
      <c r="E11" s="438">
        <v>158</v>
      </c>
      <c r="F11" s="439">
        <f>E11/D11</f>
        <v>1.58</v>
      </c>
      <c r="G11" s="107">
        <v>30</v>
      </c>
      <c r="H11" s="440">
        <v>30</v>
      </c>
      <c r="I11" s="438">
        <v>18</v>
      </c>
      <c r="J11" s="439">
        <f>I11/H11</f>
        <v>0.6</v>
      </c>
      <c r="K11" s="107">
        <v>30</v>
      </c>
      <c r="L11" s="437">
        <v>30</v>
      </c>
      <c r="M11" s="438">
        <v>2610</v>
      </c>
      <c r="N11" s="439">
        <v>0</v>
      </c>
      <c r="O11" s="984"/>
      <c r="P11" s="441" t="s">
        <v>7</v>
      </c>
      <c r="Q11" s="107">
        <v>120</v>
      </c>
      <c r="R11" s="440">
        <v>120</v>
      </c>
      <c r="S11" s="438">
        <v>674</v>
      </c>
      <c r="T11" s="442">
        <f t="shared" ref="T11:T18" si="2">S11/R11</f>
        <v>5.6166666666666663</v>
      </c>
      <c r="U11" s="443">
        <v>150</v>
      </c>
      <c r="V11" s="444">
        <v>150</v>
      </c>
      <c r="W11" s="83">
        <v>10</v>
      </c>
      <c r="X11" s="442">
        <f t="shared" ref="X11:X18" si="3">W11/V11</f>
        <v>6.6666666666666666E-2</v>
      </c>
      <c r="Y11" s="443">
        <v>20</v>
      </c>
      <c r="Z11" s="413">
        <v>20</v>
      </c>
      <c r="AA11" s="36">
        <v>0</v>
      </c>
      <c r="AB11" s="90">
        <v>0</v>
      </c>
      <c r="AC11" s="37"/>
      <c r="AD11" s="37"/>
      <c r="AE11" s="984"/>
      <c r="AF11" s="412" t="s">
        <v>7</v>
      </c>
      <c r="AG11" s="107">
        <v>0</v>
      </c>
      <c r="AH11" s="66">
        <v>0</v>
      </c>
      <c r="AI11" s="437">
        <v>0</v>
      </c>
      <c r="AJ11" s="445">
        <v>0</v>
      </c>
      <c r="AK11" s="107">
        <v>100</v>
      </c>
      <c r="AL11" s="437">
        <v>100</v>
      </c>
      <c r="AM11" s="438">
        <v>44</v>
      </c>
      <c r="AN11" s="445">
        <f>AM11/AK11</f>
        <v>0.44</v>
      </c>
      <c r="AO11" s="107">
        <v>100</v>
      </c>
      <c r="AP11" s="437">
        <v>100</v>
      </c>
      <c r="AQ11" s="438">
        <v>2</v>
      </c>
      <c r="AR11" s="439">
        <f t="shared" ref="AR11:AR18" si="4">AQ11/AP11</f>
        <v>0.02</v>
      </c>
      <c r="AS11" s="984"/>
      <c r="AT11" s="446" t="s">
        <v>7</v>
      </c>
      <c r="AU11" s="107">
        <v>150</v>
      </c>
      <c r="AV11" s="66">
        <v>150</v>
      </c>
      <c r="AW11" s="36">
        <v>511</v>
      </c>
      <c r="AX11" s="442">
        <f>AW11/AV11</f>
        <v>3.4066666666666667</v>
      </c>
      <c r="AY11" s="443">
        <v>0</v>
      </c>
      <c r="AZ11" s="100">
        <v>0</v>
      </c>
      <c r="BA11" s="36">
        <v>0</v>
      </c>
      <c r="BB11" s="442">
        <v>0</v>
      </c>
      <c r="BC11" s="443">
        <v>0</v>
      </c>
      <c r="BD11" s="66">
        <v>0</v>
      </c>
      <c r="BE11" s="66">
        <v>0</v>
      </c>
      <c r="BF11" s="447">
        <v>0</v>
      </c>
      <c r="BG11" s="984"/>
      <c r="BH11" s="446" t="s">
        <v>7</v>
      </c>
      <c r="BI11" s="70">
        <f t="shared" si="1"/>
        <v>800</v>
      </c>
      <c r="BJ11" s="66">
        <f t="shared" si="1"/>
        <v>800</v>
      </c>
      <c r="BK11" s="36">
        <f t="shared" si="0"/>
        <v>4027</v>
      </c>
      <c r="BL11" s="90">
        <f t="shared" ref="BL11" si="5">BK11/BJ11</f>
        <v>5.0337500000000004</v>
      </c>
    </row>
    <row r="12" spans="1:64" s="76" customFormat="1" ht="27" customHeight="1" x14ac:dyDescent="0.25">
      <c r="A12" s="984"/>
      <c r="B12" s="412" t="s">
        <v>8</v>
      </c>
      <c r="C12" s="107">
        <v>400</v>
      </c>
      <c r="D12" s="437">
        <v>400</v>
      </c>
      <c r="E12" s="438">
        <v>532</v>
      </c>
      <c r="F12" s="439">
        <f>E12/D12</f>
        <v>1.33</v>
      </c>
      <c r="G12" s="107">
        <v>650</v>
      </c>
      <c r="H12" s="440">
        <v>650</v>
      </c>
      <c r="I12" s="438">
        <v>726</v>
      </c>
      <c r="J12" s="439">
        <f>I12/H12</f>
        <v>1.1169230769230769</v>
      </c>
      <c r="K12" s="107">
        <v>1400</v>
      </c>
      <c r="L12" s="437">
        <v>1400</v>
      </c>
      <c r="M12" s="438">
        <v>1695</v>
      </c>
      <c r="N12" s="439">
        <f t="shared" ref="N12:N18" si="6">M12/L12</f>
        <v>1.2107142857142856</v>
      </c>
      <c r="O12" s="984"/>
      <c r="P12" s="441" t="s">
        <v>8</v>
      </c>
      <c r="Q12" s="107">
        <v>1300</v>
      </c>
      <c r="R12" s="440">
        <v>1300</v>
      </c>
      <c r="S12" s="438">
        <v>1208</v>
      </c>
      <c r="T12" s="442">
        <f t="shared" si="2"/>
        <v>0.92923076923076919</v>
      </c>
      <c r="U12" s="443">
        <v>1100</v>
      </c>
      <c r="V12" s="444">
        <v>1100</v>
      </c>
      <c r="W12" s="83">
        <v>1243</v>
      </c>
      <c r="X12" s="442">
        <f t="shared" si="3"/>
        <v>1.1299999999999999</v>
      </c>
      <c r="Y12" s="443">
        <v>140</v>
      </c>
      <c r="Z12" s="413">
        <v>140</v>
      </c>
      <c r="AA12" s="36">
        <v>158</v>
      </c>
      <c r="AB12" s="90">
        <f>AA12/Z12</f>
        <v>1.1285714285714286</v>
      </c>
      <c r="AC12" s="37"/>
      <c r="AD12" s="37"/>
      <c r="AE12" s="984"/>
      <c r="AF12" s="412" t="s">
        <v>8</v>
      </c>
      <c r="AG12" s="107">
        <v>271.39999999999998</v>
      </c>
      <c r="AH12" s="66">
        <v>271.39999999999998</v>
      </c>
      <c r="AI12" s="437">
        <v>168</v>
      </c>
      <c r="AJ12" s="445">
        <f>AI12/AH12</f>
        <v>0.61901252763448789</v>
      </c>
      <c r="AK12" s="107">
        <v>1000</v>
      </c>
      <c r="AL12" s="437">
        <v>1000</v>
      </c>
      <c r="AM12" s="438">
        <v>1130</v>
      </c>
      <c r="AN12" s="445">
        <f>AM12/AL12</f>
        <v>1.1299999999999999</v>
      </c>
      <c r="AO12" s="107">
        <v>140</v>
      </c>
      <c r="AP12" s="437">
        <v>140</v>
      </c>
      <c r="AQ12" s="438">
        <v>134</v>
      </c>
      <c r="AR12" s="439">
        <f t="shared" si="4"/>
        <v>0.95714285714285718</v>
      </c>
      <c r="AS12" s="984"/>
      <c r="AT12" s="446" t="s">
        <v>8</v>
      </c>
      <c r="AU12" s="107">
        <v>1100</v>
      </c>
      <c r="AV12" s="66">
        <v>1100</v>
      </c>
      <c r="AW12" s="36">
        <v>1586</v>
      </c>
      <c r="AX12" s="442">
        <f t="shared" ref="AX12:AX18" si="7">AW12/AV12</f>
        <v>1.4418181818181819</v>
      </c>
      <c r="AY12" s="443">
        <v>250</v>
      </c>
      <c r="AZ12" s="100">
        <v>250</v>
      </c>
      <c r="BA12" s="36">
        <v>188</v>
      </c>
      <c r="BB12" s="442">
        <f>BA12/AZ12</f>
        <v>0.752</v>
      </c>
      <c r="BC12" s="443">
        <v>440</v>
      </c>
      <c r="BD12" s="66">
        <v>440</v>
      </c>
      <c r="BE12" s="66">
        <v>441</v>
      </c>
      <c r="BF12" s="447">
        <f t="shared" ref="BF12:BF17" si="8">BE12/BD12</f>
        <v>1.0022727272727272</v>
      </c>
      <c r="BG12" s="984"/>
      <c r="BH12" s="446" t="s">
        <v>8</v>
      </c>
      <c r="BI12" s="70">
        <f t="shared" si="1"/>
        <v>8191.4</v>
      </c>
      <c r="BJ12" s="66">
        <f t="shared" si="1"/>
        <v>8191.4</v>
      </c>
      <c r="BK12" s="36">
        <f t="shared" si="0"/>
        <v>9209</v>
      </c>
      <c r="BL12" s="90">
        <f>BK12/BJ12</f>
        <v>1.1242278487193886</v>
      </c>
    </row>
    <row r="13" spans="1:64" s="76" customFormat="1" ht="27" customHeight="1" x14ac:dyDescent="0.25">
      <c r="A13" s="984"/>
      <c r="B13" s="412" t="s">
        <v>9</v>
      </c>
      <c r="C13" s="107">
        <v>30</v>
      </c>
      <c r="D13" s="437">
        <v>30</v>
      </c>
      <c r="E13" s="438">
        <v>265</v>
      </c>
      <c r="F13" s="439">
        <f>E13/D13</f>
        <v>8.8333333333333339</v>
      </c>
      <c r="G13" s="107">
        <v>50</v>
      </c>
      <c r="H13" s="440">
        <v>50</v>
      </c>
      <c r="I13" s="438">
        <v>125</v>
      </c>
      <c r="J13" s="439">
        <f>I13/H13</f>
        <v>2.5</v>
      </c>
      <c r="K13" s="107">
        <v>400</v>
      </c>
      <c r="L13" s="437">
        <v>400</v>
      </c>
      <c r="M13" s="438">
        <v>641</v>
      </c>
      <c r="N13" s="439">
        <f t="shared" si="6"/>
        <v>1.6025</v>
      </c>
      <c r="O13" s="984"/>
      <c r="P13" s="441" t="s">
        <v>9</v>
      </c>
      <c r="Q13" s="107">
        <v>800</v>
      </c>
      <c r="R13" s="440">
        <v>800</v>
      </c>
      <c r="S13" s="438">
        <v>331</v>
      </c>
      <c r="T13" s="442">
        <f t="shared" si="2"/>
        <v>0.41375000000000001</v>
      </c>
      <c r="U13" s="443">
        <v>100</v>
      </c>
      <c r="V13" s="444">
        <v>100</v>
      </c>
      <c r="W13" s="83">
        <v>132</v>
      </c>
      <c r="X13" s="442">
        <f t="shared" si="3"/>
        <v>1.32</v>
      </c>
      <c r="Y13" s="443">
        <v>0</v>
      </c>
      <c r="Z13" s="413">
        <v>0</v>
      </c>
      <c r="AA13" s="36">
        <v>0</v>
      </c>
      <c r="AB13" s="90">
        <v>0</v>
      </c>
      <c r="AC13" s="37"/>
      <c r="AD13" s="37"/>
      <c r="AE13" s="984"/>
      <c r="AF13" s="412" t="s">
        <v>9</v>
      </c>
      <c r="AG13" s="107">
        <v>0</v>
      </c>
      <c r="AH13" s="66">
        <v>0</v>
      </c>
      <c r="AI13" s="437">
        <v>0</v>
      </c>
      <c r="AJ13" s="445">
        <v>0</v>
      </c>
      <c r="AK13" s="107">
        <v>50</v>
      </c>
      <c r="AL13" s="437">
        <v>50</v>
      </c>
      <c r="AM13" s="438">
        <v>0</v>
      </c>
      <c r="AN13" s="445">
        <v>0</v>
      </c>
      <c r="AO13" s="107">
        <v>80</v>
      </c>
      <c r="AP13" s="437">
        <v>80</v>
      </c>
      <c r="AQ13" s="438">
        <v>14</v>
      </c>
      <c r="AR13" s="439">
        <f t="shared" si="4"/>
        <v>0.17499999999999999</v>
      </c>
      <c r="AS13" s="984"/>
      <c r="AT13" s="446" t="s">
        <v>9</v>
      </c>
      <c r="AU13" s="107">
        <v>50</v>
      </c>
      <c r="AV13" s="66">
        <v>50</v>
      </c>
      <c r="AW13" s="36">
        <v>46</v>
      </c>
      <c r="AX13" s="442">
        <f t="shared" si="7"/>
        <v>0.92</v>
      </c>
      <c r="AY13" s="443">
        <v>0</v>
      </c>
      <c r="AZ13" s="100">
        <v>0</v>
      </c>
      <c r="BA13" s="36">
        <v>0</v>
      </c>
      <c r="BB13" s="442">
        <v>0</v>
      </c>
      <c r="BC13" s="443">
        <v>0</v>
      </c>
      <c r="BD13" s="66">
        <v>0</v>
      </c>
      <c r="BE13" s="66">
        <v>0</v>
      </c>
      <c r="BF13" s="447">
        <v>0</v>
      </c>
      <c r="BG13" s="984"/>
      <c r="BH13" s="446" t="s">
        <v>9</v>
      </c>
      <c r="BI13" s="70">
        <f t="shared" si="1"/>
        <v>1560</v>
      </c>
      <c r="BJ13" s="66">
        <f t="shared" si="1"/>
        <v>1560</v>
      </c>
      <c r="BK13" s="36">
        <f t="shared" si="0"/>
        <v>1554</v>
      </c>
      <c r="BL13" s="90">
        <f>BK13/BJ13</f>
        <v>0.99615384615384617</v>
      </c>
    </row>
    <row r="14" spans="1:64" s="76" customFormat="1" ht="27" customHeight="1" x14ac:dyDescent="0.25">
      <c r="A14" s="984"/>
      <c r="B14" s="412" t="s">
        <v>10</v>
      </c>
      <c r="C14" s="448">
        <v>255</v>
      </c>
      <c r="D14" s="449">
        <v>255</v>
      </c>
      <c r="E14" s="438">
        <v>416</v>
      </c>
      <c r="F14" s="439">
        <f>E14/D14</f>
        <v>1.6313725490196078</v>
      </c>
      <c r="G14" s="448">
        <v>340</v>
      </c>
      <c r="H14" s="450">
        <v>340</v>
      </c>
      <c r="I14" s="438">
        <v>143</v>
      </c>
      <c r="J14" s="439">
        <f>I14/H14</f>
        <v>0.42058823529411765</v>
      </c>
      <c r="K14" s="107">
        <v>2690</v>
      </c>
      <c r="L14" s="437">
        <v>2690</v>
      </c>
      <c r="M14" s="438">
        <v>684</v>
      </c>
      <c r="N14" s="439">
        <f t="shared" si="6"/>
        <v>0.25427509293680295</v>
      </c>
      <c r="O14" s="984"/>
      <c r="P14" s="441" t="s">
        <v>10</v>
      </c>
      <c r="Q14" s="107">
        <v>2500</v>
      </c>
      <c r="R14" s="440">
        <v>2500</v>
      </c>
      <c r="S14" s="438">
        <v>688</v>
      </c>
      <c r="T14" s="442">
        <f t="shared" si="2"/>
        <v>0.2752</v>
      </c>
      <c r="U14" s="443">
        <v>3550</v>
      </c>
      <c r="V14" s="444">
        <v>3550</v>
      </c>
      <c r="W14" s="83">
        <v>1270</v>
      </c>
      <c r="X14" s="442">
        <f t="shared" si="3"/>
        <v>0.35774647887323946</v>
      </c>
      <c r="Y14" s="443">
        <v>40</v>
      </c>
      <c r="Z14" s="413">
        <v>40</v>
      </c>
      <c r="AA14" s="36">
        <v>57</v>
      </c>
      <c r="AB14" s="90">
        <f>AA14/Z14</f>
        <v>1.425</v>
      </c>
      <c r="AC14" s="37"/>
      <c r="AD14" s="37"/>
      <c r="AE14" s="984"/>
      <c r="AF14" s="412" t="s">
        <v>10</v>
      </c>
      <c r="AG14" s="448">
        <v>1011.6</v>
      </c>
      <c r="AH14" s="451">
        <v>1011.6</v>
      </c>
      <c r="AI14" s="437">
        <v>1066</v>
      </c>
      <c r="AJ14" s="445">
        <f>AI14/AH14</f>
        <v>1.0537761961249505</v>
      </c>
      <c r="AK14" s="448">
        <v>580</v>
      </c>
      <c r="AL14" s="449">
        <v>580</v>
      </c>
      <c r="AM14" s="438">
        <v>792</v>
      </c>
      <c r="AN14" s="445">
        <f>AM14/AL14</f>
        <v>1.3655172413793104</v>
      </c>
      <c r="AO14" s="448">
        <v>260</v>
      </c>
      <c r="AP14" s="449">
        <v>260</v>
      </c>
      <c r="AQ14" s="438">
        <v>310</v>
      </c>
      <c r="AR14" s="439">
        <f t="shared" si="4"/>
        <v>1.1923076923076923</v>
      </c>
      <c r="AS14" s="984"/>
      <c r="AT14" s="446" t="s">
        <v>10</v>
      </c>
      <c r="AU14" s="448">
        <v>840</v>
      </c>
      <c r="AV14" s="66">
        <v>840</v>
      </c>
      <c r="AW14" s="36">
        <v>328</v>
      </c>
      <c r="AX14" s="442">
        <f t="shared" si="7"/>
        <v>0.39047619047619048</v>
      </c>
      <c r="AY14" s="443">
        <v>1800</v>
      </c>
      <c r="AZ14" s="100">
        <v>1800</v>
      </c>
      <c r="BA14" s="36">
        <v>905</v>
      </c>
      <c r="BB14" s="442">
        <f>BA14/AZ14</f>
        <v>0.50277777777777777</v>
      </c>
      <c r="BC14" s="443">
        <v>150</v>
      </c>
      <c r="BD14" s="66">
        <v>150</v>
      </c>
      <c r="BE14" s="66">
        <v>106</v>
      </c>
      <c r="BF14" s="447">
        <f t="shared" si="8"/>
        <v>0.70666666666666667</v>
      </c>
      <c r="BG14" s="984"/>
      <c r="BH14" s="446" t="s">
        <v>10</v>
      </c>
      <c r="BI14" s="70">
        <f t="shared" si="1"/>
        <v>14016.6</v>
      </c>
      <c r="BJ14" s="66">
        <f t="shared" si="1"/>
        <v>14016.6</v>
      </c>
      <c r="BK14" s="36">
        <f t="shared" si="0"/>
        <v>6765</v>
      </c>
      <c r="BL14" s="90">
        <f>BK14/BJ14</f>
        <v>0.48264201018792002</v>
      </c>
    </row>
    <row r="15" spans="1:64" s="76" customFormat="1" ht="27" customHeight="1" x14ac:dyDescent="0.25">
      <c r="A15" s="984"/>
      <c r="B15" s="412" t="s">
        <v>133</v>
      </c>
      <c r="C15" s="448">
        <v>0</v>
      </c>
      <c r="D15" s="449">
        <v>0</v>
      </c>
      <c r="E15" s="438">
        <v>0</v>
      </c>
      <c r="F15" s="439">
        <v>0</v>
      </c>
      <c r="G15" s="448">
        <v>0</v>
      </c>
      <c r="H15" s="450">
        <v>0</v>
      </c>
      <c r="I15" s="438">
        <v>0</v>
      </c>
      <c r="J15" s="439">
        <v>0</v>
      </c>
      <c r="K15" s="107">
        <v>0</v>
      </c>
      <c r="L15" s="437">
        <v>0</v>
      </c>
      <c r="M15" s="438">
        <v>0</v>
      </c>
      <c r="N15" s="439">
        <v>0</v>
      </c>
      <c r="O15" s="984"/>
      <c r="P15" s="412" t="s">
        <v>133</v>
      </c>
      <c r="Q15" s="107">
        <v>0</v>
      </c>
      <c r="R15" s="440">
        <v>0</v>
      </c>
      <c r="S15" s="438">
        <v>0</v>
      </c>
      <c r="T15" s="442">
        <v>0</v>
      </c>
      <c r="U15" s="443">
        <v>0</v>
      </c>
      <c r="V15" s="444">
        <v>0</v>
      </c>
      <c r="W15" s="83">
        <v>0</v>
      </c>
      <c r="X15" s="442">
        <v>0</v>
      </c>
      <c r="Y15" s="443">
        <v>0</v>
      </c>
      <c r="Z15" s="413">
        <v>0</v>
      </c>
      <c r="AA15" s="36">
        <v>0</v>
      </c>
      <c r="AB15" s="90">
        <v>0</v>
      </c>
      <c r="AC15" s="37"/>
      <c r="AD15" s="37"/>
      <c r="AE15" s="984"/>
      <c r="AF15" s="412" t="s">
        <v>133</v>
      </c>
      <c r="AG15" s="448">
        <v>0</v>
      </c>
      <c r="AH15" s="452">
        <v>0</v>
      </c>
      <c r="AI15" s="437">
        <v>0</v>
      </c>
      <c r="AJ15" s="445">
        <v>0</v>
      </c>
      <c r="AK15" s="448">
        <v>0</v>
      </c>
      <c r="AL15" s="449">
        <v>0</v>
      </c>
      <c r="AM15" s="438">
        <v>0</v>
      </c>
      <c r="AN15" s="445">
        <v>0</v>
      </c>
      <c r="AO15" s="448">
        <v>0</v>
      </c>
      <c r="AP15" s="449">
        <v>0</v>
      </c>
      <c r="AQ15" s="438">
        <v>0</v>
      </c>
      <c r="AR15" s="439">
        <v>0</v>
      </c>
      <c r="AS15" s="984"/>
      <c r="AT15" s="453" t="s">
        <v>133</v>
      </c>
      <c r="AU15" s="448">
        <v>0</v>
      </c>
      <c r="AV15" s="66">
        <v>0</v>
      </c>
      <c r="AW15" s="36">
        <v>0</v>
      </c>
      <c r="AX15" s="442">
        <v>0</v>
      </c>
      <c r="AY15" s="443">
        <v>0</v>
      </c>
      <c r="AZ15" s="100">
        <v>0</v>
      </c>
      <c r="BA15" s="36">
        <v>0</v>
      </c>
      <c r="BB15" s="442">
        <v>0</v>
      </c>
      <c r="BC15" s="443">
        <v>0</v>
      </c>
      <c r="BD15" s="66">
        <v>0</v>
      </c>
      <c r="BE15" s="66">
        <v>0</v>
      </c>
      <c r="BF15" s="447">
        <v>0</v>
      </c>
      <c r="BG15" s="984"/>
      <c r="BH15" s="453" t="s">
        <v>133</v>
      </c>
      <c r="BI15" s="70">
        <f t="shared" si="1"/>
        <v>0</v>
      </c>
      <c r="BJ15" s="66">
        <f t="shared" si="1"/>
        <v>0</v>
      </c>
      <c r="BK15" s="36">
        <f t="shared" si="0"/>
        <v>0</v>
      </c>
      <c r="BL15" s="90">
        <v>0</v>
      </c>
    </row>
    <row r="16" spans="1:64" s="76" customFormat="1" ht="27" customHeight="1" x14ac:dyDescent="0.25">
      <c r="A16" s="984"/>
      <c r="B16" s="412" t="s">
        <v>134</v>
      </c>
      <c r="C16" s="448">
        <v>0</v>
      </c>
      <c r="D16" s="449">
        <v>0</v>
      </c>
      <c r="E16" s="438">
        <v>0</v>
      </c>
      <c r="F16" s="439">
        <v>0</v>
      </c>
      <c r="G16" s="448">
        <v>0</v>
      </c>
      <c r="H16" s="450">
        <v>0</v>
      </c>
      <c r="I16" s="438">
        <v>0</v>
      </c>
      <c r="J16" s="439">
        <v>0</v>
      </c>
      <c r="K16" s="107">
        <v>0</v>
      </c>
      <c r="L16" s="437">
        <v>0</v>
      </c>
      <c r="M16" s="438">
        <v>0</v>
      </c>
      <c r="N16" s="439">
        <v>0</v>
      </c>
      <c r="O16" s="984"/>
      <c r="P16" s="412" t="s">
        <v>134</v>
      </c>
      <c r="Q16" s="107">
        <v>0</v>
      </c>
      <c r="R16" s="440">
        <v>0</v>
      </c>
      <c r="S16" s="438">
        <v>0</v>
      </c>
      <c r="T16" s="442">
        <v>0</v>
      </c>
      <c r="U16" s="443">
        <v>0</v>
      </c>
      <c r="V16" s="444">
        <v>0</v>
      </c>
      <c r="W16" s="83">
        <v>0</v>
      </c>
      <c r="X16" s="442">
        <v>0</v>
      </c>
      <c r="Y16" s="443">
        <v>0</v>
      </c>
      <c r="Z16" s="413">
        <v>0</v>
      </c>
      <c r="AA16" s="36">
        <v>0</v>
      </c>
      <c r="AB16" s="90">
        <v>0</v>
      </c>
      <c r="AC16" s="37"/>
      <c r="AD16" s="37"/>
      <c r="AE16" s="984"/>
      <c r="AF16" s="412" t="s">
        <v>134</v>
      </c>
      <c r="AG16" s="448">
        <v>0</v>
      </c>
      <c r="AH16" s="452">
        <v>0</v>
      </c>
      <c r="AI16" s="437">
        <v>0</v>
      </c>
      <c r="AJ16" s="445">
        <v>0</v>
      </c>
      <c r="AK16" s="448">
        <v>0</v>
      </c>
      <c r="AL16" s="449">
        <v>0</v>
      </c>
      <c r="AM16" s="438">
        <v>0</v>
      </c>
      <c r="AN16" s="445">
        <v>0</v>
      </c>
      <c r="AO16" s="448">
        <v>0</v>
      </c>
      <c r="AP16" s="449">
        <v>0</v>
      </c>
      <c r="AQ16" s="438">
        <v>0</v>
      </c>
      <c r="AR16" s="439">
        <v>0</v>
      </c>
      <c r="AS16" s="984"/>
      <c r="AT16" s="453" t="s">
        <v>134</v>
      </c>
      <c r="AU16" s="448">
        <v>0</v>
      </c>
      <c r="AV16" s="66">
        <v>0</v>
      </c>
      <c r="AW16" s="36">
        <v>0</v>
      </c>
      <c r="AX16" s="442">
        <v>0</v>
      </c>
      <c r="AY16" s="443">
        <v>0</v>
      </c>
      <c r="AZ16" s="100">
        <v>0</v>
      </c>
      <c r="BA16" s="36">
        <v>0</v>
      </c>
      <c r="BB16" s="442">
        <v>0</v>
      </c>
      <c r="BC16" s="443">
        <v>0</v>
      </c>
      <c r="BD16" s="66">
        <v>0</v>
      </c>
      <c r="BE16" s="66">
        <v>0</v>
      </c>
      <c r="BF16" s="447">
        <v>0</v>
      </c>
      <c r="BG16" s="984"/>
      <c r="BH16" s="453" t="s">
        <v>134</v>
      </c>
      <c r="BI16" s="70">
        <f t="shared" si="1"/>
        <v>0</v>
      </c>
      <c r="BJ16" s="66">
        <f t="shared" si="1"/>
        <v>0</v>
      </c>
      <c r="BK16" s="36">
        <f t="shared" si="0"/>
        <v>0</v>
      </c>
      <c r="BL16" s="90">
        <v>0</v>
      </c>
    </row>
    <row r="17" spans="1:64" s="76" customFormat="1" ht="27" customHeight="1" x14ac:dyDescent="0.25">
      <c r="A17" s="984"/>
      <c r="B17" s="412" t="s">
        <v>33</v>
      </c>
      <c r="C17" s="448">
        <v>100</v>
      </c>
      <c r="D17" s="449">
        <v>100</v>
      </c>
      <c r="E17" s="438">
        <v>2945</v>
      </c>
      <c r="F17" s="439">
        <v>0</v>
      </c>
      <c r="G17" s="448">
        <v>165</v>
      </c>
      <c r="H17" s="450">
        <v>3117</v>
      </c>
      <c r="I17" s="438">
        <v>4230</v>
      </c>
      <c r="J17" s="439">
        <f>I17/H17</f>
        <v>1.3570741097208854</v>
      </c>
      <c r="K17" s="107">
        <v>860</v>
      </c>
      <c r="L17" s="437">
        <v>3429</v>
      </c>
      <c r="M17" s="438">
        <v>25271</v>
      </c>
      <c r="N17" s="439">
        <f t="shared" si="6"/>
        <v>7.36978710994459</v>
      </c>
      <c r="O17" s="984"/>
      <c r="P17" s="441" t="s">
        <v>33</v>
      </c>
      <c r="Q17" s="107">
        <v>1795</v>
      </c>
      <c r="R17" s="440">
        <v>6820</v>
      </c>
      <c r="S17" s="438">
        <v>7220</v>
      </c>
      <c r="T17" s="442">
        <f t="shared" si="2"/>
        <v>1.0586510263929618</v>
      </c>
      <c r="U17" s="443">
        <v>650</v>
      </c>
      <c r="V17" s="444">
        <v>17011</v>
      </c>
      <c r="W17" s="83">
        <v>12554</v>
      </c>
      <c r="X17" s="442">
        <f t="shared" si="3"/>
        <v>0.73799306331197456</v>
      </c>
      <c r="Y17" s="443">
        <v>10</v>
      </c>
      <c r="Z17" s="413">
        <v>10</v>
      </c>
      <c r="AA17" s="36">
        <v>0</v>
      </c>
      <c r="AB17" s="90">
        <v>0</v>
      </c>
      <c r="AC17" s="37"/>
      <c r="AD17" s="37"/>
      <c r="AE17" s="984"/>
      <c r="AF17" s="412" t="s">
        <v>33</v>
      </c>
      <c r="AG17" s="448">
        <v>0</v>
      </c>
      <c r="AH17" s="452">
        <v>0</v>
      </c>
      <c r="AI17" s="437">
        <v>1715</v>
      </c>
      <c r="AJ17" s="445">
        <v>0</v>
      </c>
      <c r="AK17" s="448">
        <v>400</v>
      </c>
      <c r="AL17" s="449">
        <v>400</v>
      </c>
      <c r="AM17" s="438">
        <v>300</v>
      </c>
      <c r="AN17" s="445">
        <f>AM17/AL17</f>
        <v>0.75</v>
      </c>
      <c r="AO17" s="448">
        <v>10</v>
      </c>
      <c r="AP17" s="449">
        <v>10</v>
      </c>
      <c r="AQ17" s="438">
        <v>2</v>
      </c>
      <c r="AR17" s="439">
        <f t="shared" si="4"/>
        <v>0.2</v>
      </c>
      <c r="AS17" s="984"/>
      <c r="AT17" s="446" t="s">
        <v>33</v>
      </c>
      <c r="AU17" s="448">
        <v>155</v>
      </c>
      <c r="AV17" s="66">
        <v>155</v>
      </c>
      <c r="AW17" s="36">
        <v>199</v>
      </c>
      <c r="AX17" s="442">
        <f t="shared" si="7"/>
        <v>1.2838709677419355</v>
      </c>
      <c r="AY17" s="443">
        <v>0</v>
      </c>
      <c r="AZ17" s="100">
        <v>0</v>
      </c>
      <c r="BA17" s="36">
        <v>0</v>
      </c>
      <c r="BB17" s="442">
        <v>0</v>
      </c>
      <c r="BC17" s="443">
        <v>220</v>
      </c>
      <c r="BD17" s="66">
        <v>220</v>
      </c>
      <c r="BE17" s="66">
        <v>411</v>
      </c>
      <c r="BF17" s="447">
        <f t="shared" si="8"/>
        <v>1.8681818181818182</v>
      </c>
      <c r="BG17" s="984"/>
      <c r="BH17" s="446" t="s">
        <v>33</v>
      </c>
      <c r="BI17" s="70">
        <f t="shared" si="1"/>
        <v>4365</v>
      </c>
      <c r="BJ17" s="66">
        <f t="shared" si="1"/>
        <v>31272</v>
      </c>
      <c r="BK17" s="36">
        <f t="shared" si="0"/>
        <v>54847</v>
      </c>
      <c r="BL17" s="90">
        <f>BK17/BJ17</f>
        <v>1.753869276029675</v>
      </c>
    </row>
    <row r="18" spans="1:64" s="76" customFormat="1" ht="27" customHeight="1" x14ac:dyDescent="0.25">
      <c r="A18" s="984"/>
      <c r="B18" s="412" t="s">
        <v>11</v>
      </c>
      <c r="C18" s="448">
        <v>50</v>
      </c>
      <c r="D18" s="449">
        <v>50</v>
      </c>
      <c r="E18" s="438">
        <v>21</v>
      </c>
      <c r="F18" s="439">
        <f>E18/D18</f>
        <v>0.42</v>
      </c>
      <c r="G18" s="448">
        <v>50</v>
      </c>
      <c r="H18" s="450">
        <v>150</v>
      </c>
      <c r="I18" s="438">
        <v>344</v>
      </c>
      <c r="J18" s="439">
        <f>I18/H18</f>
        <v>2.2933333333333334</v>
      </c>
      <c r="K18" s="107">
        <v>100</v>
      </c>
      <c r="L18" s="437">
        <v>300</v>
      </c>
      <c r="M18" s="438">
        <v>402</v>
      </c>
      <c r="N18" s="439">
        <f t="shared" si="6"/>
        <v>1.34</v>
      </c>
      <c r="O18" s="984"/>
      <c r="P18" s="412" t="s">
        <v>11</v>
      </c>
      <c r="Q18" s="107">
        <v>520</v>
      </c>
      <c r="R18" s="440">
        <v>520</v>
      </c>
      <c r="S18" s="438">
        <v>361</v>
      </c>
      <c r="T18" s="442">
        <f t="shared" si="2"/>
        <v>0.69423076923076921</v>
      </c>
      <c r="U18" s="443">
        <v>150</v>
      </c>
      <c r="V18" s="444">
        <v>150</v>
      </c>
      <c r="W18" s="83">
        <v>66</v>
      </c>
      <c r="X18" s="442">
        <f t="shared" si="3"/>
        <v>0.44</v>
      </c>
      <c r="Y18" s="443">
        <v>10</v>
      </c>
      <c r="Z18" s="413">
        <v>10</v>
      </c>
      <c r="AA18" s="36">
        <v>50</v>
      </c>
      <c r="AB18" s="90">
        <f>AA18/Z18</f>
        <v>5</v>
      </c>
      <c r="AC18" s="37"/>
      <c r="AD18" s="37"/>
      <c r="AE18" s="984"/>
      <c r="AF18" s="412" t="s">
        <v>11</v>
      </c>
      <c r="AG18" s="448">
        <v>0</v>
      </c>
      <c r="AH18" s="452">
        <v>0</v>
      </c>
      <c r="AI18" s="437">
        <v>0</v>
      </c>
      <c r="AJ18" s="445">
        <v>0</v>
      </c>
      <c r="AK18" s="448">
        <v>150</v>
      </c>
      <c r="AL18" s="449">
        <v>150</v>
      </c>
      <c r="AM18" s="438">
        <v>174</v>
      </c>
      <c r="AN18" s="445">
        <f>AM18/AL18</f>
        <v>1.1599999999999999</v>
      </c>
      <c r="AO18" s="448">
        <v>40</v>
      </c>
      <c r="AP18" s="449">
        <v>40</v>
      </c>
      <c r="AQ18" s="438">
        <v>17</v>
      </c>
      <c r="AR18" s="439">
        <f t="shared" si="4"/>
        <v>0.42499999999999999</v>
      </c>
      <c r="AS18" s="984"/>
      <c r="AT18" s="412" t="s">
        <v>11</v>
      </c>
      <c r="AU18" s="448">
        <v>200</v>
      </c>
      <c r="AV18" s="66">
        <v>200</v>
      </c>
      <c r="AW18" s="36">
        <v>295</v>
      </c>
      <c r="AX18" s="442">
        <f t="shared" si="7"/>
        <v>1.4750000000000001</v>
      </c>
      <c r="AY18" s="443">
        <v>50</v>
      </c>
      <c r="AZ18" s="100">
        <v>50</v>
      </c>
      <c r="BA18" s="36">
        <v>45</v>
      </c>
      <c r="BB18" s="442">
        <f t="shared" ref="BB18" si="9">BA18/AZ18</f>
        <v>0.9</v>
      </c>
      <c r="BC18" s="443">
        <v>0</v>
      </c>
      <c r="BD18" s="454">
        <v>0</v>
      </c>
      <c r="BE18" s="66">
        <v>0</v>
      </c>
      <c r="BF18" s="447">
        <v>0</v>
      </c>
      <c r="BG18" s="984"/>
      <c r="BH18" s="412" t="s">
        <v>11</v>
      </c>
      <c r="BI18" s="70">
        <f t="shared" si="1"/>
        <v>1320</v>
      </c>
      <c r="BJ18" s="66">
        <f t="shared" si="1"/>
        <v>1620</v>
      </c>
      <c r="BK18" s="36">
        <f t="shared" si="0"/>
        <v>1775</v>
      </c>
      <c r="BL18" s="90">
        <f>BK18/BJ18</f>
        <v>1.095679012345679</v>
      </c>
    </row>
    <row r="19" spans="1:64" s="76" customFormat="1" ht="27" customHeight="1" x14ac:dyDescent="0.25">
      <c r="A19" s="984"/>
      <c r="B19" s="455" t="s">
        <v>100</v>
      </c>
      <c r="C19" s="456">
        <v>0</v>
      </c>
      <c r="D19" s="457">
        <v>0</v>
      </c>
      <c r="E19" s="458">
        <v>0</v>
      </c>
      <c r="F19" s="459">
        <v>0</v>
      </c>
      <c r="G19" s="456">
        <v>0</v>
      </c>
      <c r="H19" s="457">
        <v>0</v>
      </c>
      <c r="I19" s="458">
        <v>0</v>
      </c>
      <c r="J19" s="439">
        <v>0</v>
      </c>
      <c r="K19" s="460">
        <v>0</v>
      </c>
      <c r="L19" s="461">
        <v>0</v>
      </c>
      <c r="M19" s="458">
        <v>0</v>
      </c>
      <c r="N19" s="459">
        <v>0</v>
      </c>
      <c r="O19" s="984"/>
      <c r="P19" s="455" t="s">
        <v>100</v>
      </c>
      <c r="Q19" s="460">
        <v>0</v>
      </c>
      <c r="R19" s="462">
        <v>0</v>
      </c>
      <c r="S19" s="458">
        <v>0</v>
      </c>
      <c r="T19" s="105">
        <v>0</v>
      </c>
      <c r="U19" s="463">
        <v>0</v>
      </c>
      <c r="V19" s="464">
        <v>0</v>
      </c>
      <c r="W19" s="104">
        <v>0</v>
      </c>
      <c r="X19" s="105">
        <v>0</v>
      </c>
      <c r="Y19" s="463">
        <v>0</v>
      </c>
      <c r="Z19" s="465">
        <v>0</v>
      </c>
      <c r="AA19" s="464">
        <v>0</v>
      </c>
      <c r="AB19" s="102">
        <v>0</v>
      </c>
      <c r="AC19" s="37"/>
      <c r="AD19" s="37"/>
      <c r="AE19" s="984"/>
      <c r="AF19" s="455" t="s">
        <v>100</v>
      </c>
      <c r="AG19" s="456">
        <v>0</v>
      </c>
      <c r="AH19" s="466">
        <v>0</v>
      </c>
      <c r="AI19" s="467">
        <v>0</v>
      </c>
      <c r="AJ19" s="468">
        <v>0</v>
      </c>
      <c r="AK19" s="456">
        <v>0</v>
      </c>
      <c r="AL19" s="466">
        <v>0</v>
      </c>
      <c r="AM19" s="458">
        <v>0</v>
      </c>
      <c r="AN19" s="468">
        <v>0</v>
      </c>
      <c r="AO19" s="456">
        <v>0</v>
      </c>
      <c r="AP19" s="466">
        <v>0</v>
      </c>
      <c r="AQ19" s="458">
        <v>0</v>
      </c>
      <c r="AR19" s="459">
        <v>0</v>
      </c>
      <c r="AS19" s="984"/>
      <c r="AT19" s="455" t="s">
        <v>100</v>
      </c>
      <c r="AU19" s="456">
        <v>0</v>
      </c>
      <c r="AV19" s="457">
        <v>0</v>
      </c>
      <c r="AW19" s="464">
        <v>0</v>
      </c>
      <c r="AX19" s="105">
        <v>0</v>
      </c>
      <c r="AY19" s="463">
        <v>0</v>
      </c>
      <c r="AZ19" s="465">
        <v>0</v>
      </c>
      <c r="BA19" s="464">
        <v>0</v>
      </c>
      <c r="BB19" s="105">
        <v>0</v>
      </c>
      <c r="BC19" s="463">
        <v>0</v>
      </c>
      <c r="BD19" s="454">
        <v>0</v>
      </c>
      <c r="BE19" s="66">
        <v>0</v>
      </c>
      <c r="BF19" s="469">
        <v>0</v>
      </c>
      <c r="BG19" s="984"/>
      <c r="BH19" s="455" t="s">
        <v>100</v>
      </c>
      <c r="BI19" s="70">
        <f t="shared" si="1"/>
        <v>0</v>
      </c>
      <c r="BJ19" s="457">
        <f t="shared" si="1"/>
        <v>0</v>
      </c>
      <c r="BK19" s="36">
        <f t="shared" si="0"/>
        <v>0</v>
      </c>
      <c r="BL19" s="102">
        <v>0</v>
      </c>
    </row>
    <row r="20" spans="1:64" s="474" customFormat="1" ht="27" customHeight="1" x14ac:dyDescent="0.25">
      <c r="A20" s="984"/>
      <c r="B20" s="470" t="s">
        <v>531</v>
      </c>
      <c r="C20" s="448">
        <v>0</v>
      </c>
      <c r="D20" s="451">
        <v>0</v>
      </c>
      <c r="E20" s="438">
        <v>0</v>
      </c>
      <c r="F20" s="439">
        <v>0</v>
      </c>
      <c r="G20" s="448">
        <v>0</v>
      </c>
      <c r="H20" s="451">
        <v>0</v>
      </c>
      <c r="I20" s="458">
        <v>0</v>
      </c>
      <c r="J20" s="439">
        <v>0</v>
      </c>
      <c r="K20" s="107">
        <v>0</v>
      </c>
      <c r="L20" s="471">
        <v>0</v>
      </c>
      <c r="M20" s="438">
        <v>0</v>
      </c>
      <c r="N20" s="439">
        <v>0</v>
      </c>
      <c r="O20" s="984"/>
      <c r="P20" s="470" t="s">
        <v>531</v>
      </c>
      <c r="Q20" s="107">
        <v>0</v>
      </c>
      <c r="R20" s="440">
        <v>0</v>
      </c>
      <c r="S20" s="438">
        <v>0</v>
      </c>
      <c r="T20" s="445">
        <v>0</v>
      </c>
      <c r="U20" s="107">
        <v>0</v>
      </c>
      <c r="V20" s="472">
        <v>0</v>
      </c>
      <c r="W20" s="473">
        <v>0</v>
      </c>
      <c r="X20" s="445">
        <v>0</v>
      </c>
      <c r="Y20" s="107">
        <v>0</v>
      </c>
      <c r="Z20" s="66">
        <v>0</v>
      </c>
      <c r="AA20" s="438">
        <v>0</v>
      </c>
      <c r="AB20" s="439">
        <v>0</v>
      </c>
      <c r="AC20" s="38"/>
      <c r="AD20" s="38"/>
      <c r="AE20" s="984"/>
      <c r="AF20" s="470" t="s">
        <v>531</v>
      </c>
      <c r="AG20" s="448">
        <v>0</v>
      </c>
      <c r="AH20" s="451">
        <v>0</v>
      </c>
      <c r="AI20" s="437">
        <v>0</v>
      </c>
      <c r="AJ20" s="445">
        <v>0</v>
      </c>
      <c r="AK20" s="448">
        <v>0</v>
      </c>
      <c r="AL20" s="451">
        <v>0</v>
      </c>
      <c r="AM20" s="438">
        <v>0</v>
      </c>
      <c r="AN20" s="445">
        <v>0</v>
      </c>
      <c r="AO20" s="448">
        <v>0</v>
      </c>
      <c r="AP20" s="451">
        <v>0</v>
      </c>
      <c r="AQ20" s="438">
        <v>0</v>
      </c>
      <c r="AR20" s="439">
        <v>0</v>
      </c>
      <c r="AS20" s="984"/>
      <c r="AT20" s="470" t="s">
        <v>531</v>
      </c>
      <c r="AU20" s="448">
        <v>0</v>
      </c>
      <c r="AV20" s="451">
        <v>0</v>
      </c>
      <c r="AW20" s="438">
        <v>0</v>
      </c>
      <c r="AX20" s="445">
        <v>0</v>
      </c>
      <c r="AY20" s="107">
        <v>0</v>
      </c>
      <c r="AZ20" s="66">
        <v>0</v>
      </c>
      <c r="BA20" s="438">
        <v>0</v>
      </c>
      <c r="BB20" s="445">
        <v>0</v>
      </c>
      <c r="BC20" s="107">
        <v>0</v>
      </c>
      <c r="BD20" s="454">
        <v>0</v>
      </c>
      <c r="BE20" s="66">
        <v>0</v>
      </c>
      <c r="BF20" s="91">
        <v>0</v>
      </c>
      <c r="BG20" s="984"/>
      <c r="BH20" s="470" t="s">
        <v>531</v>
      </c>
      <c r="BI20" s="70">
        <f t="shared" si="1"/>
        <v>0</v>
      </c>
      <c r="BJ20" s="451">
        <f t="shared" si="1"/>
        <v>0</v>
      </c>
      <c r="BK20" s="36">
        <f t="shared" si="0"/>
        <v>0</v>
      </c>
      <c r="BL20" s="439">
        <v>0</v>
      </c>
    </row>
    <row r="21" spans="1:64" s="474" customFormat="1" ht="27" customHeight="1" x14ac:dyDescent="0.25">
      <c r="A21" s="984"/>
      <c r="B21" s="470" t="s">
        <v>135</v>
      </c>
      <c r="C21" s="448">
        <v>0</v>
      </c>
      <c r="D21" s="451">
        <v>0</v>
      </c>
      <c r="E21" s="438">
        <v>0</v>
      </c>
      <c r="F21" s="439">
        <v>0</v>
      </c>
      <c r="G21" s="448">
        <v>0</v>
      </c>
      <c r="H21" s="451">
        <v>0</v>
      </c>
      <c r="I21" s="458">
        <v>0</v>
      </c>
      <c r="J21" s="439">
        <v>0</v>
      </c>
      <c r="K21" s="107">
        <v>0</v>
      </c>
      <c r="L21" s="471">
        <v>0</v>
      </c>
      <c r="M21" s="438">
        <v>0</v>
      </c>
      <c r="N21" s="439">
        <v>0</v>
      </c>
      <c r="O21" s="984"/>
      <c r="P21" s="470" t="s">
        <v>135</v>
      </c>
      <c r="Q21" s="107">
        <v>0</v>
      </c>
      <c r="R21" s="440">
        <v>0</v>
      </c>
      <c r="S21" s="438">
        <v>0</v>
      </c>
      <c r="T21" s="445">
        <v>0</v>
      </c>
      <c r="U21" s="107">
        <v>0</v>
      </c>
      <c r="V21" s="472">
        <v>0</v>
      </c>
      <c r="W21" s="473">
        <v>0</v>
      </c>
      <c r="X21" s="445">
        <v>0</v>
      </c>
      <c r="Y21" s="107">
        <v>0</v>
      </c>
      <c r="Z21" s="66">
        <v>0</v>
      </c>
      <c r="AA21" s="438">
        <v>0</v>
      </c>
      <c r="AB21" s="439">
        <v>0</v>
      </c>
      <c r="AC21" s="38"/>
      <c r="AD21" s="38"/>
      <c r="AE21" s="984"/>
      <c r="AF21" s="470" t="s">
        <v>135</v>
      </c>
      <c r="AG21" s="448">
        <v>0</v>
      </c>
      <c r="AH21" s="451">
        <v>0</v>
      </c>
      <c r="AI21" s="473">
        <v>0</v>
      </c>
      <c r="AJ21" s="445">
        <v>0</v>
      </c>
      <c r="AK21" s="448">
        <v>0</v>
      </c>
      <c r="AL21" s="451">
        <v>0</v>
      </c>
      <c r="AM21" s="438">
        <v>0</v>
      </c>
      <c r="AN21" s="445">
        <v>0</v>
      </c>
      <c r="AO21" s="448">
        <v>0</v>
      </c>
      <c r="AP21" s="451">
        <v>0</v>
      </c>
      <c r="AQ21" s="438">
        <v>0</v>
      </c>
      <c r="AR21" s="439">
        <v>0</v>
      </c>
      <c r="AS21" s="984"/>
      <c r="AT21" s="470" t="s">
        <v>135</v>
      </c>
      <c r="AU21" s="448">
        <v>0</v>
      </c>
      <c r="AV21" s="451">
        <v>0</v>
      </c>
      <c r="AW21" s="438">
        <v>0</v>
      </c>
      <c r="AX21" s="445">
        <v>0</v>
      </c>
      <c r="AY21" s="107">
        <v>0</v>
      </c>
      <c r="AZ21" s="66">
        <v>0</v>
      </c>
      <c r="BA21" s="438">
        <v>0</v>
      </c>
      <c r="BB21" s="445">
        <v>0</v>
      </c>
      <c r="BC21" s="107">
        <v>0</v>
      </c>
      <c r="BD21" s="454">
        <v>0</v>
      </c>
      <c r="BE21" s="66">
        <v>0</v>
      </c>
      <c r="BF21" s="91">
        <v>0</v>
      </c>
      <c r="BG21" s="984"/>
      <c r="BH21" s="470" t="s">
        <v>135</v>
      </c>
      <c r="BI21" s="70">
        <f t="shared" si="1"/>
        <v>0</v>
      </c>
      <c r="BJ21" s="451">
        <f t="shared" si="1"/>
        <v>0</v>
      </c>
      <c r="BK21" s="36">
        <f t="shared" si="0"/>
        <v>0</v>
      </c>
      <c r="BL21" s="439">
        <v>0</v>
      </c>
    </row>
    <row r="22" spans="1:64" s="474" customFormat="1" ht="27" customHeight="1" x14ac:dyDescent="0.25">
      <c r="A22" s="984"/>
      <c r="B22" s="470" t="s">
        <v>103</v>
      </c>
      <c r="C22" s="448">
        <v>0</v>
      </c>
      <c r="D22" s="451">
        <v>0</v>
      </c>
      <c r="E22" s="438">
        <v>0</v>
      </c>
      <c r="F22" s="439">
        <v>0</v>
      </c>
      <c r="G22" s="448">
        <v>0</v>
      </c>
      <c r="H22" s="451">
        <v>0</v>
      </c>
      <c r="I22" s="458">
        <v>0</v>
      </c>
      <c r="J22" s="439">
        <v>0</v>
      </c>
      <c r="K22" s="107">
        <v>0</v>
      </c>
      <c r="L22" s="471">
        <v>0</v>
      </c>
      <c r="M22" s="438">
        <v>0</v>
      </c>
      <c r="N22" s="439">
        <v>0</v>
      </c>
      <c r="O22" s="984"/>
      <c r="P22" s="470" t="s">
        <v>103</v>
      </c>
      <c r="Q22" s="107">
        <v>0</v>
      </c>
      <c r="R22" s="440">
        <v>0</v>
      </c>
      <c r="S22" s="438">
        <v>0</v>
      </c>
      <c r="T22" s="445">
        <v>0</v>
      </c>
      <c r="U22" s="107">
        <v>0</v>
      </c>
      <c r="V22" s="472">
        <v>0</v>
      </c>
      <c r="W22" s="473">
        <v>0</v>
      </c>
      <c r="X22" s="445">
        <v>0</v>
      </c>
      <c r="Y22" s="107">
        <v>0</v>
      </c>
      <c r="Z22" s="66">
        <v>0</v>
      </c>
      <c r="AA22" s="438">
        <v>0</v>
      </c>
      <c r="AB22" s="439">
        <v>0</v>
      </c>
      <c r="AC22" s="38"/>
      <c r="AD22" s="38"/>
      <c r="AE22" s="984"/>
      <c r="AF22" s="470" t="s">
        <v>103</v>
      </c>
      <c r="AG22" s="448">
        <v>0</v>
      </c>
      <c r="AH22" s="451">
        <v>0</v>
      </c>
      <c r="AI22" s="473">
        <v>0</v>
      </c>
      <c r="AJ22" s="445">
        <v>0</v>
      </c>
      <c r="AK22" s="448">
        <v>0</v>
      </c>
      <c r="AL22" s="451">
        <v>0</v>
      </c>
      <c r="AM22" s="438">
        <v>0</v>
      </c>
      <c r="AN22" s="445">
        <v>0</v>
      </c>
      <c r="AO22" s="448">
        <v>0</v>
      </c>
      <c r="AP22" s="451">
        <v>0</v>
      </c>
      <c r="AQ22" s="438">
        <v>0</v>
      </c>
      <c r="AR22" s="439">
        <v>0</v>
      </c>
      <c r="AS22" s="984"/>
      <c r="AT22" s="470" t="s">
        <v>103</v>
      </c>
      <c r="AU22" s="448">
        <v>0</v>
      </c>
      <c r="AV22" s="451">
        <v>0</v>
      </c>
      <c r="AW22" s="438">
        <v>0</v>
      </c>
      <c r="AX22" s="445">
        <v>0</v>
      </c>
      <c r="AY22" s="107">
        <v>0</v>
      </c>
      <c r="AZ22" s="66">
        <v>0</v>
      </c>
      <c r="BA22" s="438">
        <v>0</v>
      </c>
      <c r="BB22" s="445">
        <v>0</v>
      </c>
      <c r="BC22" s="107">
        <v>0</v>
      </c>
      <c r="BD22" s="454">
        <v>0</v>
      </c>
      <c r="BE22" s="66">
        <v>0</v>
      </c>
      <c r="BF22" s="91">
        <v>0</v>
      </c>
      <c r="BG22" s="984"/>
      <c r="BH22" s="470" t="s">
        <v>103</v>
      </c>
      <c r="BI22" s="70">
        <f t="shared" si="1"/>
        <v>0</v>
      </c>
      <c r="BJ22" s="451">
        <f t="shared" si="1"/>
        <v>0</v>
      </c>
      <c r="BK22" s="36">
        <f t="shared" si="0"/>
        <v>0</v>
      </c>
      <c r="BL22" s="439">
        <v>0</v>
      </c>
    </row>
    <row r="23" spans="1:64" s="76" customFormat="1" ht="27" customHeight="1" x14ac:dyDescent="0.25">
      <c r="A23" s="984"/>
      <c r="B23" s="475" t="s">
        <v>101</v>
      </c>
      <c r="C23" s="476">
        <v>0</v>
      </c>
      <c r="D23" s="477">
        <v>0</v>
      </c>
      <c r="E23" s="478">
        <v>0</v>
      </c>
      <c r="F23" s="79">
        <v>0</v>
      </c>
      <c r="G23" s="479">
        <v>0</v>
      </c>
      <c r="H23" s="480">
        <v>0</v>
      </c>
      <c r="I23" s="458">
        <v>0</v>
      </c>
      <c r="J23" s="439">
        <v>0</v>
      </c>
      <c r="K23" s="481">
        <v>0</v>
      </c>
      <c r="L23" s="482">
        <v>0</v>
      </c>
      <c r="M23" s="478">
        <v>0</v>
      </c>
      <c r="N23" s="79">
        <v>0</v>
      </c>
      <c r="O23" s="984"/>
      <c r="P23" s="475" t="s">
        <v>101</v>
      </c>
      <c r="Q23" s="481">
        <v>0</v>
      </c>
      <c r="R23" s="483">
        <v>0</v>
      </c>
      <c r="S23" s="478">
        <v>0</v>
      </c>
      <c r="T23" s="484">
        <v>0</v>
      </c>
      <c r="U23" s="481">
        <v>0</v>
      </c>
      <c r="V23" s="485">
        <v>0</v>
      </c>
      <c r="W23" s="486">
        <v>0</v>
      </c>
      <c r="X23" s="487">
        <v>0</v>
      </c>
      <c r="Y23" s="481">
        <v>0</v>
      </c>
      <c r="Z23" s="483">
        <v>0</v>
      </c>
      <c r="AA23" s="478">
        <v>0</v>
      </c>
      <c r="AB23" s="79">
        <v>0</v>
      </c>
      <c r="AC23" s="37"/>
      <c r="AD23" s="37"/>
      <c r="AE23" s="984"/>
      <c r="AF23" s="475" t="s">
        <v>101</v>
      </c>
      <c r="AG23" s="479">
        <v>0</v>
      </c>
      <c r="AH23" s="480">
        <v>0</v>
      </c>
      <c r="AI23" s="478">
        <v>0</v>
      </c>
      <c r="AJ23" s="484">
        <v>0</v>
      </c>
      <c r="AK23" s="479">
        <v>0</v>
      </c>
      <c r="AL23" s="480">
        <v>0</v>
      </c>
      <c r="AM23" s="478">
        <v>0</v>
      </c>
      <c r="AN23" s="484">
        <v>0</v>
      </c>
      <c r="AO23" s="479">
        <v>0</v>
      </c>
      <c r="AP23" s="480">
        <v>0</v>
      </c>
      <c r="AQ23" s="478">
        <v>0</v>
      </c>
      <c r="AR23" s="79">
        <v>0</v>
      </c>
      <c r="AS23" s="984"/>
      <c r="AT23" s="475" t="s">
        <v>101</v>
      </c>
      <c r="AU23" s="479">
        <v>0</v>
      </c>
      <c r="AV23" s="480">
        <v>0</v>
      </c>
      <c r="AW23" s="478">
        <v>0</v>
      </c>
      <c r="AX23" s="484">
        <v>0</v>
      </c>
      <c r="AY23" s="488">
        <v>0</v>
      </c>
      <c r="AZ23" s="489">
        <v>0</v>
      </c>
      <c r="BA23" s="478">
        <v>0</v>
      </c>
      <c r="BB23" s="484">
        <v>0</v>
      </c>
      <c r="BC23" s="488">
        <v>0</v>
      </c>
      <c r="BD23" s="454">
        <v>0</v>
      </c>
      <c r="BE23" s="483">
        <v>0</v>
      </c>
      <c r="BF23" s="490">
        <v>0</v>
      </c>
      <c r="BG23" s="984"/>
      <c r="BH23" s="475" t="s">
        <v>101</v>
      </c>
      <c r="BI23" s="488">
        <f t="shared" si="1"/>
        <v>0</v>
      </c>
      <c r="BJ23" s="480">
        <f t="shared" si="1"/>
        <v>0</v>
      </c>
      <c r="BK23" s="36">
        <f t="shared" si="0"/>
        <v>0</v>
      </c>
      <c r="BL23" s="79">
        <v>0</v>
      </c>
    </row>
    <row r="24" spans="1:64" s="76" customFormat="1" ht="37.200000000000003" customHeight="1" x14ac:dyDescent="0.25">
      <c r="A24" s="985"/>
      <c r="B24" s="491" t="s">
        <v>31</v>
      </c>
      <c r="C24" s="492">
        <f>SUM(C8:C23)</f>
        <v>14835</v>
      </c>
      <c r="D24" s="493">
        <f>SUM(D8:D23)</f>
        <v>19388</v>
      </c>
      <c r="E24" s="494">
        <f>SUM(E8:E23)</f>
        <v>19236</v>
      </c>
      <c r="F24" s="495">
        <f>E24/D24</f>
        <v>0.99216009903032809</v>
      </c>
      <c r="G24" s="492">
        <f>SUM(G8:G23)</f>
        <v>4785</v>
      </c>
      <c r="H24" s="493">
        <f>SUM(H8:H23)</f>
        <v>7837</v>
      </c>
      <c r="I24" s="494">
        <f>SUM(I8:I23)</f>
        <v>7602</v>
      </c>
      <c r="J24" s="495">
        <f>I24/H24</f>
        <v>0.97001403598315683</v>
      </c>
      <c r="K24" s="492">
        <f>SUM(K8:K23)</f>
        <v>37580</v>
      </c>
      <c r="L24" s="496">
        <f>SUM(L8:L23)</f>
        <v>35349</v>
      </c>
      <c r="M24" s="494">
        <f>SUM(M8:M23)</f>
        <v>45427</v>
      </c>
      <c r="N24" s="495">
        <f>M24/L24</f>
        <v>1.2851000028289343</v>
      </c>
      <c r="O24" s="984"/>
      <c r="P24" s="497" t="s">
        <v>31</v>
      </c>
      <c r="Q24" s="492">
        <f>SUM(Q8:Q23)</f>
        <v>38435</v>
      </c>
      <c r="R24" s="493">
        <f>SUM(R8:R23)</f>
        <v>38460</v>
      </c>
      <c r="S24" s="494">
        <f>SUM(S8:S23)</f>
        <v>21229</v>
      </c>
      <c r="T24" s="498">
        <f>S24/R24</f>
        <v>0.5519760790431617</v>
      </c>
      <c r="U24" s="492">
        <f>SUM(U8:U23)</f>
        <v>20300</v>
      </c>
      <c r="V24" s="493">
        <f>SUM(V8:V23)</f>
        <v>31661</v>
      </c>
      <c r="W24" s="494">
        <f>SUM(W8:W23)</f>
        <v>20763</v>
      </c>
      <c r="X24" s="499">
        <f>W24/V24</f>
        <v>0.65579103629070468</v>
      </c>
      <c r="Y24" s="492">
        <f>SUM(Y8:Y23)</f>
        <v>820</v>
      </c>
      <c r="Z24" s="493">
        <f>SUM(Z8:Z23)</f>
        <v>420</v>
      </c>
      <c r="AA24" s="494">
        <f>SUM(AA8:AA23)</f>
        <v>299</v>
      </c>
      <c r="AB24" s="495">
        <f>AA24/Z24</f>
        <v>0.71190476190476193</v>
      </c>
      <c r="AC24" s="39"/>
      <c r="AD24" s="39"/>
      <c r="AE24" s="985"/>
      <c r="AF24" s="500" t="s">
        <v>31</v>
      </c>
      <c r="AG24" s="492">
        <f>SUM(AG8:AG23)</f>
        <v>4958.2</v>
      </c>
      <c r="AH24" s="493">
        <f>SUM(AH8:AH23)</f>
        <v>4958.2</v>
      </c>
      <c r="AI24" s="494">
        <f>SUM(AI8:AI23)</f>
        <v>6616</v>
      </c>
      <c r="AJ24" s="498">
        <f>AI24/AH24</f>
        <v>1.3343552095518536</v>
      </c>
      <c r="AK24" s="492">
        <f>SUM(AK8:AK23)</f>
        <v>5880</v>
      </c>
      <c r="AL24" s="493">
        <f>SUM(AL8:AL23)</f>
        <v>3580</v>
      </c>
      <c r="AM24" s="494">
        <f>SUM(AM8:AM23)</f>
        <v>2631</v>
      </c>
      <c r="AN24" s="498">
        <f>AM24/AL24</f>
        <v>0.73491620111731848</v>
      </c>
      <c r="AO24" s="492">
        <f>SUM(AO8:AO19)</f>
        <v>2330</v>
      </c>
      <c r="AP24" s="493">
        <f>SUM(AP8:AP19)</f>
        <v>2330</v>
      </c>
      <c r="AQ24" s="494">
        <f>SUM(AQ8:AQ23)</f>
        <v>920</v>
      </c>
      <c r="AR24" s="495">
        <f>AQ24/AP24</f>
        <v>0.39484978540772531</v>
      </c>
      <c r="AS24" s="985"/>
      <c r="AT24" s="501" t="s">
        <v>31</v>
      </c>
      <c r="AU24" s="492">
        <f>SUM(AU8:AU23)</f>
        <v>10495</v>
      </c>
      <c r="AV24" s="493">
        <f>SUM(AV8:AV19)</f>
        <v>8695</v>
      </c>
      <c r="AW24" s="502">
        <f>SUM(AW8:AW23)</f>
        <v>4734</v>
      </c>
      <c r="AX24" s="498">
        <f>AW24/AV24</f>
        <v>0.54445083381253589</v>
      </c>
      <c r="AY24" s="492">
        <f>SUM(AY8:AY23)</f>
        <v>7600</v>
      </c>
      <c r="AZ24" s="493">
        <f>SUM(AZ8:AZ23)</f>
        <v>4100</v>
      </c>
      <c r="BA24" s="502">
        <f>SUM(BA8:BA23)</f>
        <v>3086</v>
      </c>
      <c r="BB24" s="498">
        <f>BA24/AZ24</f>
        <v>0.7526829268292683</v>
      </c>
      <c r="BC24" s="492">
        <f>SUM(BC8:BC23)</f>
        <v>1610</v>
      </c>
      <c r="BD24" s="493">
        <f>SUM(BD8:BD23)</f>
        <v>1610</v>
      </c>
      <c r="BE24" s="493">
        <f>SUM(BE8:BE23)</f>
        <v>973</v>
      </c>
      <c r="BF24" s="503">
        <f>BE24/BD24</f>
        <v>0.60434782608695647</v>
      </c>
      <c r="BG24" s="985"/>
      <c r="BH24" s="504" t="s">
        <v>31</v>
      </c>
      <c r="BI24" s="505">
        <f>BC24+AY24+AU24+AO24+AK24+AG24+Y24+U24+K24+G24+C24+Q24</f>
        <v>149628.20000000001</v>
      </c>
      <c r="BJ24" s="506">
        <f>SUM(BJ8:BJ19)</f>
        <v>158388.20000000001</v>
      </c>
      <c r="BK24" s="507">
        <f>SUM(BK8:BK23)</f>
        <v>133516</v>
      </c>
      <c r="BL24" s="508">
        <f>BK24/BJ24</f>
        <v>0.84296683717600174</v>
      </c>
    </row>
    <row r="25" spans="1:64" s="76" customFormat="1" ht="27" customHeight="1" x14ac:dyDescent="0.25">
      <c r="A25" s="1028" t="s">
        <v>28</v>
      </c>
      <c r="B25" s="410" t="s">
        <v>3</v>
      </c>
      <c r="C25" s="509">
        <v>580</v>
      </c>
      <c r="D25" s="510">
        <v>2000</v>
      </c>
      <c r="E25" s="425">
        <v>2015</v>
      </c>
      <c r="F25" s="426">
        <f>E25/D25</f>
        <v>1.0075000000000001</v>
      </c>
      <c r="G25" s="423">
        <v>4600</v>
      </c>
      <c r="H25" s="428">
        <v>4600</v>
      </c>
      <c r="I25" s="425">
        <v>4904</v>
      </c>
      <c r="J25" s="426">
        <f>I25/H25</f>
        <v>1.0660869565217392</v>
      </c>
      <c r="K25" s="423">
        <v>18200</v>
      </c>
      <c r="L25" s="428">
        <v>18200</v>
      </c>
      <c r="M25" s="425">
        <v>18656</v>
      </c>
      <c r="N25" s="426">
        <f>M25/L25</f>
        <v>1.0250549450549451</v>
      </c>
      <c r="O25" s="983" t="s">
        <v>28</v>
      </c>
      <c r="P25" s="429" t="s">
        <v>3</v>
      </c>
      <c r="Q25" s="430">
        <v>14200</v>
      </c>
      <c r="R25" s="511">
        <v>14200</v>
      </c>
      <c r="S25" s="425">
        <v>11145</v>
      </c>
      <c r="T25" s="432">
        <f>S25/R25</f>
        <v>0.78485915492957747</v>
      </c>
      <c r="U25" s="460">
        <v>8000</v>
      </c>
      <c r="V25" s="428">
        <v>8000</v>
      </c>
      <c r="W25" s="425">
        <v>8183</v>
      </c>
      <c r="X25" s="432">
        <f>W25/V25</f>
        <v>1.022875</v>
      </c>
      <c r="Y25" s="423">
        <v>0</v>
      </c>
      <c r="Z25" s="424">
        <v>0</v>
      </c>
      <c r="AA25" s="434">
        <v>133</v>
      </c>
      <c r="AB25" s="426">
        <v>0</v>
      </c>
      <c r="AC25" s="37"/>
      <c r="AD25" s="37"/>
      <c r="AE25" s="983" t="str">
        <f>O25</f>
        <v>výnosy</v>
      </c>
      <c r="AF25" s="410" t="s">
        <v>3</v>
      </c>
      <c r="AG25" s="430">
        <v>0</v>
      </c>
      <c r="AH25" s="69">
        <v>0</v>
      </c>
      <c r="AI25" s="425">
        <v>0</v>
      </c>
      <c r="AJ25" s="432">
        <v>0</v>
      </c>
      <c r="AK25" s="423">
        <v>0</v>
      </c>
      <c r="AL25" s="424">
        <v>0</v>
      </c>
      <c r="AM25" s="425">
        <v>0</v>
      </c>
      <c r="AN25" s="432">
        <v>0</v>
      </c>
      <c r="AO25" s="423">
        <v>0</v>
      </c>
      <c r="AP25" s="424">
        <v>0</v>
      </c>
      <c r="AQ25" s="425">
        <v>0</v>
      </c>
      <c r="AR25" s="426">
        <v>0</v>
      </c>
      <c r="AS25" s="984" t="s">
        <v>28</v>
      </c>
      <c r="AT25" s="512" t="s">
        <v>3</v>
      </c>
      <c r="AU25" s="430">
        <v>50</v>
      </c>
      <c r="AV25" s="69">
        <v>50</v>
      </c>
      <c r="AW25" s="34">
        <v>56</v>
      </c>
      <c r="AX25" s="432">
        <f>AW25/AV25</f>
        <v>1.1200000000000001</v>
      </c>
      <c r="AY25" s="423">
        <v>0</v>
      </c>
      <c r="AZ25" s="424">
        <v>0</v>
      </c>
      <c r="BA25" s="425">
        <v>0</v>
      </c>
      <c r="BB25" s="432">
        <v>0</v>
      </c>
      <c r="BC25" s="423">
        <v>0</v>
      </c>
      <c r="BD25" s="424">
        <v>0</v>
      </c>
      <c r="BE25" s="424">
        <v>0</v>
      </c>
      <c r="BF25" s="108">
        <v>0</v>
      </c>
      <c r="BG25" s="984" t="s">
        <v>28</v>
      </c>
      <c r="BH25" s="512" t="s">
        <v>3</v>
      </c>
      <c r="BI25" s="430">
        <f t="shared" si="1"/>
        <v>45630</v>
      </c>
      <c r="BJ25" s="69">
        <f t="shared" si="1"/>
        <v>47050</v>
      </c>
      <c r="BK25" s="34">
        <f>BE25+BA25+AW25+AQ25+AM25+AI25+AA25+W25+M25+I25+E25+S25</f>
        <v>45092</v>
      </c>
      <c r="BL25" s="426">
        <f>BK25/BJ25</f>
        <v>0.95838469713071206</v>
      </c>
    </row>
    <row r="26" spans="1:64" s="76" customFormat="1" ht="27" customHeight="1" x14ac:dyDescent="0.25">
      <c r="A26" s="1028"/>
      <c r="B26" s="412" t="s">
        <v>12</v>
      </c>
      <c r="C26" s="513">
        <v>9500</v>
      </c>
      <c r="D26" s="514">
        <v>9500</v>
      </c>
      <c r="E26" s="437">
        <v>8202</v>
      </c>
      <c r="F26" s="439">
        <f>E26/D26</f>
        <v>0.86336842105263156</v>
      </c>
      <c r="G26" s="107">
        <v>2700</v>
      </c>
      <c r="H26" s="437">
        <v>2700</v>
      </c>
      <c r="I26" s="438">
        <v>3230</v>
      </c>
      <c r="J26" s="439">
        <f>I26/H26</f>
        <v>1.1962962962962962</v>
      </c>
      <c r="K26" s="107">
        <v>32500</v>
      </c>
      <c r="L26" s="437">
        <v>32500</v>
      </c>
      <c r="M26" s="438">
        <v>35246</v>
      </c>
      <c r="N26" s="439">
        <f>M26/L26</f>
        <v>1.0844923076923076</v>
      </c>
      <c r="O26" s="984"/>
      <c r="P26" s="441" t="s">
        <v>12</v>
      </c>
      <c r="Q26" s="107">
        <v>9000</v>
      </c>
      <c r="R26" s="437">
        <v>9000</v>
      </c>
      <c r="S26" s="438">
        <v>10038</v>
      </c>
      <c r="T26" s="442">
        <f>S26/R26</f>
        <v>1.1153333333333333</v>
      </c>
      <c r="U26" s="443">
        <v>900</v>
      </c>
      <c r="V26" s="413">
        <v>900</v>
      </c>
      <c r="W26" s="36">
        <v>489</v>
      </c>
      <c r="X26" s="442">
        <f>W26/V26</f>
        <v>0.54333333333333333</v>
      </c>
      <c r="Y26" s="443">
        <v>500</v>
      </c>
      <c r="Z26" s="100">
        <v>500</v>
      </c>
      <c r="AA26" s="83">
        <v>375</v>
      </c>
      <c r="AB26" s="90">
        <f>AA26/Z26</f>
        <v>0.75</v>
      </c>
      <c r="AC26" s="37"/>
      <c r="AD26" s="37"/>
      <c r="AE26" s="984"/>
      <c r="AF26" s="412" t="s">
        <v>12</v>
      </c>
      <c r="AG26" s="107">
        <v>646.70000000000005</v>
      </c>
      <c r="AH26" s="66">
        <v>646.70000000000005</v>
      </c>
      <c r="AI26" s="437">
        <v>455</v>
      </c>
      <c r="AJ26" s="445">
        <f>AI26/AH26</f>
        <v>0.70357198082573058</v>
      </c>
      <c r="AK26" s="107">
        <v>11000</v>
      </c>
      <c r="AL26" s="66">
        <v>11000</v>
      </c>
      <c r="AM26" s="438">
        <v>10668</v>
      </c>
      <c r="AN26" s="445">
        <f>AM26/AL26</f>
        <v>0.9698181818181818</v>
      </c>
      <c r="AO26" s="107">
        <v>2700</v>
      </c>
      <c r="AP26" s="66">
        <v>2700</v>
      </c>
      <c r="AQ26" s="438">
        <v>2503</v>
      </c>
      <c r="AR26" s="439">
        <f>AQ26/AP26</f>
        <v>0.92703703703703699</v>
      </c>
      <c r="AS26" s="984"/>
      <c r="AT26" s="446" t="s">
        <v>12</v>
      </c>
      <c r="AU26" s="107">
        <v>19300</v>
      </c>
      <c r="AV26" s="66">
        <v>19300</v>
      </c>
      <c r="AW26" s="36">
        <v>16409</v>
      </c>
      <c r="AX26" s="442">
        <f>AW26/AV26</f>
        <v>0.85020725388601037</v>
      </c>
      <c r="AY26" s="443">
        <v>37</v>
      </c>
      <c r="AZ26" s="100">
        <v>37</v>
      </c>
      <c r="BA26" s="36">
        <v>37</v>
      </c>
      <c r="BB26" s="442">
        <f>BA26/AZ26</f>
        <v>1</v>
      </c>
      <c r="BC26" s="443">
        <v>1145</v>
      </c>
      <c r="BD26" s="100">
        <v>1145</v>
      </c>
      <c r="BE26" s="66">
        <v>514</v>
      </c>
      <c r="BF26" s="447">
        <f>BE26/BD26</f>
        <v>0.44890829694323142</v>
      </c>
      <c r="BG26" s="984"/>
      <c r="BH26" s="446" t="s">
        <v>12</v>
      </c>
      <c r="BI26" s="107">
        <f t="shared" si="1"/>
        <v>89928.7</v>
      </c>
      <c r="BJ26" s="66">
        <f t="shared" si="1"/>
        <v>89928.7</v>
      </c>
      <c r="BK26" s="36">
        <f t="shared" si="1"/>
        <v>88166</v>
      </c>
      <c r="BL26" s="90">
        <f>BK26/BJ26</f>
        <v>0.98039891603014395</v>
      </c>
    </row>
    <row r="27" spans="1:64" s="76" customFormat="1" ht="27" customHeight="1" x14ac:dyDescent="0.25">
      <c r="A27" s="1028"/>
      <c r="B27" s="412" t="s">
        <v>4</v>
      </c>
      <c r="C27" s="463">
        <v>0</v>
      </c>
      <c r="D27" s="515">
        <v>0</v>
      </c>
      <c r="E27" s="437">
        <v>0</v>
      </c>
      <c r="F27" s="439">
        <v>0</v>
      </c>
      <c r="G27" s="107">
        <v>0</v>
      </c>
      <c r="H27" s="437">
        <v>0</v>
      </c>
      <c r="I27" s="438">
        <v>0</v>
      </c>
      <c r="J27" s="439">
        <v>0</v>
      </c>
      <c r="K27" s="107">
        <v>0</v>
      </c>
      <c r="L27" s="437">
        <v>0</v>
      </c>
      <c r="M27" s="438">
        <v>0</v>
      </c>
      <c r="N27" s="439">
        <v>0</v>
      </c>
      <c r="O27" s="984"/>
      <c r="P27" s="441" t="s">
        <v>4</v>
      </c>
      <c r="Q27" s="107">
        <v>0</v>
      </c>
      <c r="R27" s="437">
        <v>0</v>
      </c>
      <c r="S27" s="438">
        <v>0</v>
      </c>
      <c r="T27" s="442">
        <v>0</v>
      </c>
      <c r="U27" s="443">
        <v>0</v>
      </c>
      <c r="V27" s="413">
        <v>0</v>
      </c>
      <c r="W27" s="36">
        <v>0</v>
      </c>
      <c r="X27" s="442">
        <v>0</v>
      </c>
      <c r="Y27" s="443">
        <v>0</v>
      </c>
      <c r="Z27" s="100">
        <v>0</v>
      </c>
      <c r="AA27" s="83">
        <v>0</v>
      </c>
      <c r="AB27" s="90">
        <v>0</v>
      </c>
      <c r="AC27" s="37"/>
      <c r="AD27" s="37"/>
      <c r="AE27" s="984"/>
      <c r="AF27" s="412" t="s">
        <v>4</v>
      </c>
      <c r="AG27" s="107">
        <v>0</v>
      </c>
      <c r="AH27" s="66">
        <v>0</v>
      </c>
      <c r="AI27" s="437">
        <v>0</v>
      </c>
      <c r="AJ27" s="445">
        <v>0</v>
      </c>
      <c r="AK27" s="107">
        <v>0</v>
      </c>
      <c r="AL27" s="66">
        <v>0</v>
      </c>
      <c r="AM27" s="438">
        <v>0</v>
      </c>
      <c r="AN27" s="445">
        <v>0</v>
      </c>
      <c r="AO27" s="107">
        <v>0</v>
      </c>
      <c r="AP27" s="66">
        <v>0</v>
      </c>
      <c r="AQ27" s="438">
        <v>0</v>
      </c>
      <c r="AR27" s="439">
        <v>0</v>
      </c>
      <c r="AS27" s="984"/>
      <c r="AT27" s="446" t="s">
        <v>4</v>
      </c>
      <c r="AU27" s="107">
        <v>0</v>
      </c>
      <c r="AV27" s="66">
        <v>0</v>
      </c>
      <c r="AW27" s="36">
        <v>0</v>
      </c>
      <c r="AX27" s="442">
        <v>0</v>
      </c>
      <c r="AY27" s="443">
        <v>0</v>
      </c>
      <c r="AZ27" s="100">
        <v>0</v>
      </c>
      <c r="BA27" s="36">
        <v>0</v>
      </c>
      <c r="BB27" s="442">
        <v>0</v>
      </c>
      <c r="BC27" s="443">
        <v>850</v>
      </c>
      <c r="BD27" s="100">
        <v>850</v>
      </c>
      <c r="BE27" s="66">
        <v>1481</v>
      </c>
      <c r="BF27" s="447">
        <f>BE27/BD27</f>
        <v>1.7423529411764707</v>
      </c>
      <c r="BG27" s="984"/>
      <c r="BH27" s="446" t="s">
        <v>4</v>
      </c>
      <c r="BI27" s="107">
        <f t="shared" si="1"/>
        <v>850</v>
      </c>
      <c r="BJ27" s="66">
        <f t="shared" si="1"/>
        <v>850</v>
      </c>
      <c r="BK27" s="36">
        <f t="shared" si="1"/>
        <v>1481</v>
      </c>
      <c r="BL27" s="90">
        <f>BK27/BJ27</f>
        <v>1.7423529411764707</v>
      </c>
    </row>
    <row r="28" spans="1:64" s="76" customFormat="1" ht="27" customHeight="1" x14ac:dyDescent="0.25">
      <c r="A28" s="1028"/>
      <c r="B28" s="412" t="s">
        <v>5</v>
      </c>
      <c r="C28" s="107">
        <v>10</v>
      </c>
      <c r="D28" s="66">
        <v>10</v>
      </c>
      <c r="E28" s="437">
        <v>2</v>
      </c>
      <c r="F28" s="439">
        <f>E28/D28</f>
        <v>0.2</v>
      </c>
      <c r="G28" s="107">
        <v>5</v>
      </c>
      <c r="H28" s="437">
        <v>5</v>
      </c>
      <c r="I28" s="438">
        <v>0</v>
      </c>
      <c r="J28" s="439">
        <v>0</v>
      </c>
      <c r="K28" s="107">
        <v>0</v>
      </c>
      <c r="L28" s="437">
        <v>0</v>
      </c>
      <c r="M28" s="438">
        <v>0</v>
      </c>
      <c r="N28" s="439">
        <v>0</v>
      </c>
      <c r="O28" s="984"/>
      <c r="P28" s="441" t="s">
        <v>5</v>
      </c>
      <c r="Q28" s="107">
        <v>100</v>
      </c>
      <c r="R28" s="437">
        <v>100</v>
      </c>
      <c r="S28" s="438">
        <v>13</v>
      </c>
      <c r="T28" s="442">
        <f>S28/R28</f>
        <v>0.13</v>
      </c>
      <c r="U28" s="443">
        <v>30</v>
      </c>
      <c r="V28" s="413">
        <v>30</v>
      </c>
      <c r="W28" s="36">
        <v>7</v>
      </c>
      <c r="X28" s="442">
        <f>W28/V28</f>
        <v>0.23333333333333334</v>
      </c>
      <c r="Y28" s="443">
        <v>0</v>
      </c>
      <c r="Z28" s="100">
        <v>0</v>
      </c>
      <c r="AA28" s="83">
        <v>0</v>
      </c>
      <c r="AB28" s="90">
        <v>0</v>
      </c>
      <c r="AC28" s="37"/>
      <c r="AD28" s="37"/>
      <c r="AE28" s="984"/>
      <c r="AF28" s="412" t="s">
        <v>5</v>
      </c>
      <c r="AG28" s="107">
        <v>0</v>
      </c>
      <c r="AH28" s="66">
        <v>0</v>
      </c>
      <c r="AI28" s="437">
        <v>0</v>
      </c>
      <c r="AJ28" s="445">
        <v>0</v>
      </c>
      <c r="AK28" s="107">
        <v>50</v>
      </c>
      <c r="AL28" s="66">
        <v>50</v>
      </c>
      <c r="AM28" s="438">
        <v>10</v>
      </c>
      <c r="AN28" s="445">
        <f>AM28/AL28</f>
        <v>0.2</v>
      </c>
      <c r="AO28" s="107">
        <v>50</v>
      </c>
      <c r="AP28" s="66">
        <v>50</v>
      </c>
      <c r="AQ28" s="438">
        <v>7</v>
      </c>
      <c r="AR28" s="439">
        <f>AQ28/AP28</f>
        <v>0.14000000000000001</v>
      </c>
      <c r="AS28" s="984"/>
      <c r="AT28" s="446" t="s">
        <v>5</v>
      </c>
      <c r="AU28" s="107">
        <v>80</v>
      </c>
      <c r="AV28" s="66">
        <v>80</v>
      </c>
      <c r="AW28" s="36">
        <v>10</v>
      </c>
      <c r="AX28" s="442">
        <f>AW28/AU28</f>
        <v>0.125</v>
      </c>
      <c r="AY28" s="443">
        <v>7</v>
      </c>
      <c r="AZ28" s="100">
        <v>7</v>
      </c>
      <c r="BA28" s="36">
        <v>1</v>
      </c>
      <c r="BB28" s="442">
        <f>BA28/AZ28</f>
        <v>0.14285714285714285</v>
      </c>
      <c r="BC28" s="443">
        <v>0</v>
      </c>
      <c r="BD28" s="100">
        <v>0</v>
      </c>
      <c r="BE28" s="66">
        <v>2</v>
      </c>
      <c r="BF28" s="447">
        <v>0</v>
      </c>
      <c r="BG28" s="984"/>
      <c r="BH28" s="446" t="s">
        <v>5</v>
      </c>
      <c r="BI28" s="107">
        <f t="shared" si="1"/>
        <v>332</v>
      </c>
      <c r="BJ28" s="66">
        <f t="shared" si="1"/>
        <v>332</v>
      </c>
      <c r="BK28" s="36">
        <f t="shared" si="1"/>
        <v>52</v>
      </c>
      <c r="BL28" s="90">
        <f>BK28/BI28</f>
        <v>0.15662650602409639</v>
      </c>
    </row>
    <row r="29" spans="1:64" s="76" customFormat="1" ht="27" customHeight="1" x14ac:dyDescent="0.25">
      <c r="A29" s="1028"/>
      <c r="B29" s="412" t="s">
        <v>36</v>
      </c>
      <c r="C29" s="107">
        <v>0</v>
      </c>
      <c r="D29" s="66">
        <v>0</v>
      </c>
      <c r="E29" s="437">
        <v>0</v>
      </c>
      <c r="F29" s="439">
        <v>0</v>
      </c>
      <c r="G29" s="107">
        <v>40</v>
      </c>
      <c r="H29" s="437">
        <v>40</v>
      </c>
      <c r="I29" s="438">
        <v>-22</v>
      </c>
      <c r="J29" s="439">
        <v>0</v>
      </c>
      <c r="K29" s="107">
        <v>400</v>
      </c>
      <c r="L29" s="437">
        <v>400</v>
      </c>
      <c r="M29" s="438">
        <v>-71</v>
      </c>
      <c r="N29" s="439">
        <v>0</v>
      </c>
      <c r="O29" s="984"/>
      <c r="P29" s="441" t="s">
        <v>36</v>
      </c>
      <c r="Q29" s="107">
        <v>520</v>
      </c>
      <c r="R29" s="437">
        <v>520</v>
      </c>
      <c r="S29" s="438">
        <v>344</v>
      </c>
      <c r="T29" s="442">
        <f>S29/R29</f>
        <v>0.66153846153846152</v>
      </c>
      <c r="U29" s="443">
        <v>280</v>
      </c>
      <c r="V29" s="413">
        <v>280</v>
      </c>
      <c r="W29" s="36">
        <v>179</v>
      </c>
      <c r="X29" s="442">
        <f>W29/V29</f>
        <v>0.63928571428571423</v>
      </c>
      <c r="Y29" s="443">
        <v>0</v>
      </c>
      <c r="Z29" s="100">
        <v>0</v>
      </c>
      <c r="AA29" s="83">
        <v>0</v>
      </c>
      <c r="AB29" s="90">
        <v>0</v>
      </c>
      <c r="AC29" s="37"/>
      <c r="AD29" s="37"/>
      <c r="AE29" s="984"/>
      <c r="AF29" s="412" t="s">
        <v>36</v>
      </c>
      <c r="AG29" s="107">
        <v>575.29999999999995</v>
      </c>
      <c r="AH29" s="66">
        <v>575.29999999999995</v>
      </c>
      <c r="AI29" s="437">
        <v>1603</v>
      </c>
      <c r="AJ29" s="445">
        <f>AI29/AH29</f>
        <v>2.7863723274813141</v>
      </c>
      <c r="AK29" s="107">
        <v>0</v>
      </c>
      <c r="AL29" s="66">
        <v>0</v>
      </c>
      <c r="AM29" s="438">
        <v>0</v>
      </c>
      <c r="AN29" s="445">
        <v>0</v>
      </c>
      <c r="AO29" s="107">
        <v>0</v>
      </c>
      <c r="AP29" s="66">
        <v>0</v>
      </c>
      <c r="AQ29" s="438">
        <v>0</v>
      </c>
      <c r="AR29" s="439">
        <v>0</v>
      </c>
      <c r="AS29" s="984"/>
      <c r="AT29" s="446" t="s">
        <v>36</v>
      </c>
      <c r="AU29" s="107">
        <v>150</v>
      </c>
      <c r="AV29" s="66">
        <v>150</v>
      </c>
      <c r="AW29" s="36">
        <v>0</v>
      </c>
      <c r="AX29" s="442">
        <f>AW29/AU29</f>
        <v>0</v>
      </c>
      <c r="AY29" s="443">
        <v>0</v>
      </c>
      <c r="AZ29" s="100">
        <v>0</v>
      </c>
      <c r="BA29" s="36">
        <v>0</v>
      </c>
      <c r="BB29" s="442">
        <v>0</v>
      </c>
      <c r="BC29" s="443">
        <v>0</v>
      </c>
      <c r="BD29" s="100">
        <v>0</v>
      </c>
      <c r="BE29" s="66">
        <v>0</v>
      </c>
      <c r="BF29" s="447">
        <v>0</v>
      </c>
      <c r="BG29" s="984"/>
      <c r="BH29" s="446" t="s">
        <v>36</v>
      </c>
      <c r="BI29" s="107">
        <f t="shared" si="1"/>
        <v>1965.3</v>
      </c>
      <c r="BJ29" s="66">
        <f t="shared" si="1"/>
        <v>1965.3</v>
      </c>
      <c r="BK29" s="36">
        <f t="shared" si="1"/>
        <v>2033</v>
      </c>
      <c r="BL29" s="90">
        <f>BK29/BI29</f>
        <v>1.0344476670228464</v>
      </c>
    </row>
    <row r="30" spans="1:64" s="76" customFormat="1" ht="27" customHeight="1" x14ac:dyDescent="0.25">
      <c r="A30" s="1028"/>
      <c r="B30" s="412" t="s">
        <v>34</v>
      </c>
      <c r="C30" s="107">
        <v>0</v>
      </c>
      <c r="D30" s="66">
        <v>0</v>
      </c>
      <c r="E30" s="437">
        <v>0</v>
      </c>
      <c r="F30" s="439">
        <v>0</v>
      </c>
      <c r="G30" s="107">
        <v>0</v>
      </c>
      <c r="H30" s="437">
        <v>0</v>
      </c>
      <c r="I30" s="438">
        <v>0</v>
      </c>
      <c r="J30" s="439">
        <v>0</v>
      </c>
      <c r="K30" s="107">
        <v>0</v>
      </c>
      <c r="L30" s="437">
        <v>0</v>
      </c>
      <c r="M30" s="438">
        <v>0</v>
      </c>
      <c r="N30" s="439">
        <v>0</v>
      </c>
      <c r="O30" s="984"/>
      <c r="P30" s="441" t="s">
        <v>34</v>
      </c>
      <c r="Q30" s="107">
        <v>0</v>
      </c>
      <c r="R30" s="437">
        <v>0</v>
      </c>
      <c r="S30" s="438">
        <v>0</v>
      </c>
      <c r="T30" s="442">
        <v>0</v>
      </c>
      <c r="U30" s="443">
        <v>0</v>
      </c>
      <c r="V30" s="413">
        <v>0</v>
      </c>
      <c r="W30" s="36">
        <v>0</v>
      </c>
      <c r="X30" s="442">
        <v>0</v>
      </c>
      <c r="Y30" s="443">
        <v>0</v>
      </c>
      <c r="Z30" s="100">
        <v>0</v>
      </c>
      <c r="AA30" s="83">
        <v>0</v>
      </c>
      <c r="AB30" s="90">
        <v>0</v>
      </c>
      <c r="AC30" s="37"/>
      <c r="AD30" s="37"/>
      <c r="AE30" s="984"/>
      <c r="AF30" s="412" t="s">
        <v>34</v>
      </c>
      <c r="AG30" s="107">
        <v>0</v>
      </c>
      <c r="AH30" s="66">
        <v>0</v>
      </c>
      <c r="AI30" s="437">
        <v>0</v>
      </c>
      <c r="AJ30" s="445">
        <v>0</v>
      </c>
      <c r="AK30" s="107">
        <v>0</v>
      </c>
      <c r="AL30" s="66">
        <v>0</v>
      </c>
      <c r="AM30" s="438">
        <v>0</v>
      </c>
      <c r="AN30" s="445">
        <v>0</v>
      </c>
      <c r="AO30" s="107">
        <v>0</v>
      </c>
      <c r="AP30" s="66">
        <v>0</v>
      </c>
      <c r="AQ30" s="438">
        <v>0</v>
      </c>
      <c r="AR30" s="439">
        <v>0</v>
      </c>
      <c r="AS30" s="984"/>
      <c r="AT30" s="446" t="s">
        <v>34</v>
      </c>
      <c r="AU30" s="107">
        <v>0</v>
      </c>
      <c r="AV30" s="66">
        <v>0</v>
      </c>
      <c r="AW30" s="36">
        <v>0</v>
      </c>
      <c r="AX30" s="442">
        <v>0</v>
      </c>
      <c r="AY30" s="443">
        <v>0</v>
      </c>
      <c r="AZ30" s="100">
        <v>0</v>
      </c>
      <c r="BA30" s="36">
        <v>0</v>
      </c>
      <c r="BB30" s="442">
        <v>0</v>
      </c>
      <c r="BC30" s="443">
        <f>C30+G30+K30+Q30+Y30+AK30+AO30+AU30+U30+AY30</f>
        <v>0</v>
      </c>
      <c r="BD30" s="100">
        <f>D30+H30+L30+R30+Z30+AL30+AP30+AV30+V30+AZ30</f>
        <v>0</v>
      </c>
      <c r="BE30" s="66">
        <f t="shared" ref="BE30:BE35" si="10">BA30+AW30+AQ30+AM30+AI30+AA30+W30+S30+M30+I30+E30</f>
        <v>0</v>
      </c>
      <c r="BF30" s="447">
        <v>0</v>
      </c>
      <c r="BG30" s="984"/>
      <c r="BH30" s="446" t="s">
        <v>34</v>
      </c>
      <c r="BI30" s="107">
        <f t="shared" si="1"/>
        <v>0</v>
      </c>
      <c r="BJ30" s="66">
        <f t="shared" si="1"/>
        <v>0</v>
      </c>
      <c r="BK30" s="36">
        <f t="shared" si="1"/>
        <v>0</v>
      </c>
      <c r="BL30" s="90">
        <v>0</v>
      </c>
    </row>
    <row r="31" spans="1:64" s="76" customFormat="1" ht="27" customHeight="1" x14ac:dyDescent="0.25">
      <c r="A31" s="1028"/>
      <c r="B31" s="412" t="s">
        <v>205</v>
      </c>
      <c r="C31" s="107">
        <v>0</v>
      </c>
      <c r="D31" s="66">
        <v>0</v>
      </c>
      <c r="E31" s="437">
        <v>0</v>
      </c>
      <c r="F31" s="439">
        <v>0</v>
      </c>
      <c r="G31" s="107">
        <v>0</v>
      </c>
      <c r="H31" s="437">
        <v>0</v>
      </c>
      <c r="I31" s="438">
        <v>0</v>
      </c>
      <c r="J31" s="439">
        <v>0</v>
      </c>
      <c r="K31" s="107">
        <v>0</v>
      </c>
      <c r="L31" s="437">
        <v>0</v>
      </c>
      <c r="M31" s="438">
        <v>0</v>
      </c>
      <c r="N31" s="439">
        <v>0</v>
      </c>
      <c r="O31" s="984"/>
      <c r="P31" s="412" t="s">
        <v>205</v>
      </c>
      <c r="Q31" s="516">
        <v>0</v>
      </c>
      <c r="R31" s="517">
        <v>0</v>
      </c>
      <c r="S31" s="438">
        <v>0</v>
      </c>
      <c r="T31" s="439">
        <v>0</v>
      </c>
      <c r="U31" s="107">
        <v>0</v>
      </c>
      <c r="V31" s="437">
        <v>0</v>
      </c>
      <c r="W31" s="438">
        <v>0</v>
      </c>
      <c r="X31" s="442">
        <v>0</v>
      </c>
      <c r="Y31" s="107">
        <v>0</v>
      </c>
      <c r="Z31" s="437">
        <v>0</v>
      </c>
      <c r="AA31" s="438">
        <v>0</v>
      </c>
      <c r="AB31" s="439">
        <v>0</v>
      </c>
      <c r="AC31" s="37"/>
      <c r="AD31" s="37"/>
      <c r="AE31" s="984"/>
      <c r="AF31" s="412" t="s">
        <v>205</v>
      </c>
      <c r="AG31" s="516">
        <v>0</v>
      </c>
      <c r="AH31" s="66">
        <v>0</v>
      </c>
      <c r="AI31" s="437">
        <v>0</v>
      </c>
      <c r="AJ31" s="439">
        <v>0</v>
      </c>
      <c r="AK31" s="107">
        <v>0</v>
      </c>
      <c r="AL31" s="437">
        <v>0</v>
      </c>
      <c r="AM31" s="438">
        <v>0</v>
      </c>
      <c r="AN31" s="439">
        <v>0</v>
      </c>
      <c r="AO31" s="107">
        <v>0</v>
      </c>
      <c r="AP31" s="437">
        <v>0</v>
      </c>
      <c r="AQ31" s="438">
        <v>0</v>
      </c>
      <c r="AR31" s="439">
        <v>0</v>
      </c>
      <c r="AS31" s="984"/>
      <c r="AT31" s="412" t="s">
        <v>205</v>
      </c>
      <c r="AU31" s="516">
        <v>0</v>
      </c>
      <c r="AV31" s="517">
        <v>0</v>
      </c>
      <c r="AW31" s="437">
        <v>0</v>
      </c>
      <c r="AX31" s="442">
        <v>0</v>
      </c>
      <c r="AY31" s="107">
        <v>0</v>
      </c>
      <c r="AZ31" s="437">
        <v>0</v>
      </c>
      <c r="BA31" s="438">
        <v>0</v>
      </c>
      <c r="BB31" s="439">
        <v>0</v>
      </c>
      <c r="BC31" s="107">
        <v>0</v>
      </c>
      <c r="BD31" s="437">
        <v>0</v>
      </c>
      <c r="BE31" s="66">
        <f t="shared" si="10"/>
        <v>0</v>
      </c>
      <c r="BF31" s="439">
        <v>0</v>
      </c>
      <c r="BG31" s="984"/>
      <c r="BH31" s="412" t="s">
        <v>205</v>
      </c>
      <c r="BI31" s="516">
        <f t="shared" si="1"/>
        <v>0</v>
      </c>
      <c r="BJ31" s="517">
        <f t="shared" si="1"/>
        <v>0</v>
      </c>
      <c r="BK31" s="437">
        <f t="shared" si="1"/>
        <v>0</v>
      </c>
      <c r="BL31" s="90">
        <v>0</v>
      </c>
    </row>
    <row r="32" spans="1:64" s="76" customFormat="1" ht="27" customHeight="1" x14ac:dyDescent="0.25">
      <c r="A32" s="1028"/>
      <c r="B32" s="412" t="s">
        <v>154</v>
      </c>
      <c r="C32" s="107">
        <v>0</v>
      </c>
      <c r="D32" s="66">
        <v>0</v>
      </c>
      <c r="E32" s="437">
        <v>0</v>
      </c>
      <c r="F32" s="439">
        <v>0</v>
      </c>
      <c r="G32" s="107">
        <v>0</v>
      </c>
      <c r="H32" s="437">
        <v>0</v>
      </c>
      <c r="I32" s="438">
        <v>0</v>
      </c>
      <c r="J32" s="439">
        <v>0</v>
      </c>
      <c r="K32" s="107">
        <v>0</v>
      </c>
      <c r="L32" s="437">
        <v>0</v>
      </c>
      <c r="M32" s="438">
        <v>0</v>
      </c>
      <c r="N32" s="439">
        <v>0</v>
      </c>
      <c r="O32" s="984"/>
      <c r="P32" s="441" t="s">
        <v>154</v>
      </c>
      <c r="Q32" s="107">
        <v>0</v>
      </c>
      <c r="R32" s="437">
        <v>0</v>
      </c>
      <c r="S32" s="438">
        <v>0</v>
      </c>
      <c r="T32" s="442">
        <v>0</v>
      </c>
      <c r="U32" s="443">
        <v>0</v>
      </c>
      <c r="V32" s="413">
        <v>0</v>
      </c>
      <c r="W32" s="36">
        <v>0</v>
      </c>
      <c r="X32" s="442">
        <v>0</v>
      </c>
      <c r="Y32" s="443">
        <v>0</v>
      </c>
      <c r="Z32" s="100">
        <v>0</v>
      </c>
      <c r="AA32" s="83">
        <v>0</v>
      </c>
      <c r="AB32" s="90">
        <v>0</v>
      </c>
      <c r="AC32" s="37"/>
      <c r="AD32" s="37"/>
      <c r="AE32" s="984"/>
      <c r="AF32" s="412" t="s">
        <v>154</v>
      </c>
      <c r="AG32" s="107">
        <v>0</v>
      </c>
      <c r="AH32" s="66">
        <v>0</v>
      </c>
      <c r="AI32" s="437">
        <v>0</v>
      </c>
      <c r="AJ32" s="445">
        <v>0</v>
      </c>
      <c r="AK32" s="107">
        <v>0</v>
      </c>
      <c r="AL32" s="66">
        <v>0</v>
      </c>
      <c r="AM32" s="438">
        <v>0</v>
      </c>
      <c r="AN32" s="445">
        <v>0</v>
      </c>
      <c r="AO32" s="107">
        <v>0</v>
      </c>
      <c r="AP32" s="66">
        <v>0</v>
      </c>
      <c r="AQ32" s="438">
        <v>0</v>
      </c>
      <c r="AR32" s="439">
        <v>0</v>
      </c>
      <c r="AS32" s="984"/>
      <c r="AT32" s="446" t="s">
        <v>154</v>
      </c>
      <c r="AU32" s="107">
        <v>0</v>
      </c>
      <c r="AV32" s="66">
        <v>0</v>
      </c>
      <c r="AW32" s="36">
        <v>0</v>
      </c>
      <c r="AX32" s="442">
        <v>0</v>
      </c>
      <c r="AY32" s="443">
        <v>0</v>
      </c>
      <c r="AZ32" s="100">
        <v>0</v>
      </c>
      <c r="BA32" s="36">
        <v>0</v>
      </c>
      <c r="BB32" s="442">
        <v>0</v>
      </c>
      <c r="BC32" s="443">
        <f>C32+G32+K32+Q32+Y32+AK32+AO32+AU32+U32+AY32</f>
        <v>0</v>
      </c>
      <c r="BD32" s="100">
        <f>D32+H32+L32+R32+Z32+AL32+AP32+AV32+V32+AZ32</f>
        <v>0</v>
      </c>
      <c r="BE32" s="66">
        <f t="shared" si="10"/>
        <v>0</v>
      </c>
      <c r="BF32" s="447">
        <v>0</v>
      </c>
      <c r="BG32" s="984"/>
      <c r="BH32" s="446" t="s">
        <v>154</v>
      </c>
      <c r="BI32" s="107">
        <f t="shared" si="1"/>
        <v>0</v>
      </c>
      <c r="BJ32" s="66">
        <f t="shared" si="1"/>
        <v>0</v>
      </c>
      <c r="BK32" s="36">
        <f t="shared" si="1"/>
        <v>0</v>
      </c>
      <c r="BL32" s="90">
        <v>0</v>
      </c>
    </row>
    <row r="33" spans="1:64" s="76" customFormat="1" ht="27" customHeight="1" x14ac:dyDescent="0.25">
      <c r="A33" s="1028"/>
      <c r="B33" s="412" t="s">
        <v>6</v>
      </c>
      <c r="C33" s="107">
        <v>100</v>
      </c>
      <c r="D33" s="66">
        <v>100</v>
      </c>
      <c r="E33" s="437">
        <v>339</v>
      </c>
      <c r="F33" s="439">
        <f>E33/D33</f>
        <v>3.39</v>
      </c>
      <c r="G33" s="107">
        <v>100</v>
      </c>
      <c r="H33" s="437">
        <v>2418</v>
      </c>
      <c r="I33" s="438">
        <v>4042</v>
      </c>
      <c r="J33" s="439">
        <f>I33/H33</f>
        <v>1.6716294458229941</v>
      </c>
      <c r="K33" s="107">
        <v>360</v>
      </c>
      <c r="L33" s="437">
        <v>3695</v>
      </c>
      <c r="M33" s="438">
        <v>10285</v>
      </c>
      <c r="N33" s="439">
        <f>M33/L33</f>
        <v>2.783491204330176</v>
      </c>
      <c r="O33" s="984"/>
      <c r="P33" s="441" t="s">
        <v>6</v>
      </c>
      <c r="Q33" s="107">
        <v>3000</v>
      </c>
      <c r="R33" s="437">
        <v>4529</v>
      </c>
      <c r="S33" s="438">
        <v>5946</v>
      </c>
      <c r="T33" s="442">
        <f>S33/R33</f>
        <v>1.3128725988076839</v>
      </c>
      <c r="U33" s="443">
        <v>800</v>
      </c>
      <c r="V33" s="413">
        <v>9506</v>
      </c>
      <c r="W33" s="36">
        <v>9137</v>
      </c>
      <c r="X33" s="442">
        <f t="shared" ref="X33" si="11">W33/V33</f>
        <v>0.96118241110877345</v>
      </c>
      <c r="Y33" s="443">
        <v>10</v>
      </c>
      <c r="Z33" s="100">
        <v>10</v>
      </c>
      <c r="AA33" s="83">
        <v>1</v>
      </c>
      <c r="AB33" s="90">
        <f>AA33/Z33</f>
        <v>0.1</v>
      </c>
      <c r="AC33" s="37"/>
      <c r="AD33" s="37"/>
      <c r="AE33" s="984"/>
      <c r="AF33" s="412" t="s">
        <v>6</v>
      </c>
      <c r="AG33" s="107">
        <v>0</v>
      </c>
      <c r="AH33" s="66">
        <v>0</v>
      </c>
      <c r="AI33" s="437">
        <v>0</v>
      </c>
      <c r="AJ33" s="445">
        <v>0</v>
      </c>
      <c r="AK33" s="107">
        <v>40</v>
      </c>
      <c r="AL33" s="66">
        <v>40</v>
      </c>
      <c r="AM33" s="438">
        <v>23</v>
      </c>
      <c r="AN33" s="445">
        <f>AM33/AL33</f>
        <v>0.57499999999999996</v>
      </c>
      <c r="AO33" s="107">
        <v>30</v>
      </c>
      <c r="AP33" s="66">
        <v>30</v>
      </c>
      <c r="AQ33" s="438">
        <v>24</v>
      </c>
      <c r="AR33" s="439">
        <f>AQ33/AP33</f>
        <v>0.8</v>
      </c>
      <c r="AS33" s="984"/>
      <c r="AT33" s="446" t="s">
        <v>6</v>
      </c>
      <c r="AU33" s="107">
        <v>70</v>
      </c>
      <c r="AV33" s="66">
        <v>70</v>
      </c>
      <c r="AW33" s="36">
        <v>62</v>
      </c>
      <c r="AX33" s="442">
        <f>AW33/AU33</f>
        <v>0.88571428571428568</v>
      </c>
      <c r="AY33" s="443">
        <v>0</v>
      </c>
      <c r="AZ33" s="100">
        <v>0</v>
      </c>
      <c r="BA33" s="36">
        <v>0</v>
      </c>
      <c r="BB33" s="442">
        <v>0</v>
      </c>
      <c r="BC33" s="443">
        <v>0</v>
      </c>
      <c r="BD33" s="100">
        <v>0</v>
      </c>
      <c r="BE33" s="66">
        <v>0</v>
      </c>
      <c r="BF33" s="447">
        <v>0</v>
      </c>
      <c r="BG33" s="984"/>
      <c r="BH33" s="446" t="s">
        <v>6</v>
      </c>
      <c r="BI33" s="107">
        <f t="shared" si="1"/>
        <v>4510</v>
      </c>
      <c r="BJ33" s="66">
        <f t="shared" si="1"/>
        <v>20398</v>
      </c>
      <c r="BK33" s="36">
        <f t="shared" si="1"/>
        <v>29859</v>
      </c>
      <c r="BL33" s="90">
        <f>BK33/BI33</f>
        <v>6.6206208425720625</v>
      </c>
    </row>
    <row r="34" spans="1:64" s="76" customFormat="1" ht="27" customHeight="1" x14ac:dyDescent="0.25">
      <c r="A34" s="1028"/>
      <c r="B34" s="412" t="s">
        <v>35</v>
      </c>
      <c r="C34" s="107">
        <v>0</v>
      </c>
      <c r="D34" s="66">
        <v>0</v>
      </c>
      <c r="E34" s="437">
        <v>0</v>
      </c>
      <c r="F34" s="439">
        <v>0</v>
      </c>
      <c r="G34" s="107">
        <v>0</v>
      </c>
      <c r="H34" s="66">
        <v>0</v>
      </c>
      <c r="I34" s="438">
        <v>0</v>
      </c>
      <c r="J34" s="439">
        <v>0</v>
      </c>
      <c r="K34" s="107">
        <v>0</v>
      </c>
      <c r="L34" s="471">
        <v>0</v>
      </c>
      <c r="M34" s="438">
        <v>0</v>
      </c>
      <c r="N34" s="439">
        <v>0</v>
      </c>
      <c r="O34" s="984"/>
      <c r="P34" s="441" t="s">
        <v>35</v>
      </c>
      <c r="Q34" s="107">
        <v>0</v>
      </c>
      <c r="R34" s="66">
        <v>0</v>
      </c>
      <c r="S34" s="438">
        <v>0</v>
      </c>
      <c r="T34" s="442">
        <v>0</v>
      </c>
      <c r="U34" s="443">
        <v>0</v>
      </c>
      <c r="V34" s="100">
        <v>0</v>
      </c>
      <c r="W34" s="36">
        <v>0</v>
      </c>
      <c r="X34" s="442">
        <v>0</v>
      </c>
      <c r="Y34" s="443">
        <v>0</v>
      </c>
      <c r="Z34" s="100">
        <v>0</v>
      </c>
      <c r="AA34" s="83">
        <v>0</v>
      </c>
      <c r="AB34" s="90">
        <v>0</v>
      </c>
      <c r="AC34" s="37"/>
      <c r="AD34" s="37"/>
      <c r="AE34" s="984"/>
      <c r="AF34" s="412" t="s">
        <v>35</v>
      </c>
      <c r="AG34" s="107">
        <v>0</v>
      </c>
      <c r="AH34" s="66">
        <v>0</v>
      </c>
      <c r="AI34" s="437">
        <v>0</v>
      </c>
      <c r="AJ34" s="445">
        <v>0</v>
      </c>
      <c r="AK34" s="107">
        <v>0</v>
      </c>
      <c r="AL34" s="66">
        <v>0</v>
      </c>
      <c r="AM34" s="438">
        <v>0</v>
      </c>
      <c r="AN34" s="445">
        <v>0</v>
      </c>
      <c r="AO34" s="107">
        <v>0</v>
      </c>
      <c r="AP34" s="66">
        <v>0</v>
      </c>
      <c r="AQ34" s="438">
        <v>0</v>
      </c>
      <c r="AR34" s="439">
        <v>0</v>
      </c>
      <c r="AS34" s="984"/>
      <c r="AT34" s="446" t="s">
        <v>35</v>
      </c>
      <c r="AU34" s="107">
        <v>0</v>
      </c>
      <c r="AV34" s="66">
        <v>0</v>
      </c>
      <c r="AW34" s="36">
        <v>0</v>
      </c>
      <c r="AX34" s="442">
        <v>0</v>
      </c>
      <c r="AY34" s="443">
        <v>0</v>
      </c>
      <c r="AZ34" s="100">
        <v>0</v>
      </c>
      <c r="BA34" s="36">
        <v>0</v>
      </c>
      <c r="BB34" s="442">
        <v>0</v>
      </c>
      <c r="BC34" s="443">
        <f>C34+G34+K34+Q34+Y34+AK34+AO34+AU34+U34+AY34</f>
        <v>0</v>
      </c>
      <c r="BD34" s="100">
        <f>D34+H34+L34+R34+Z34+AL34+AP34+AV34+V34+AZ34</f>
        <v>0</v>
      </c>
      <c r="BE34" s="66">
        <v>0</v>
      </c>
      <c r="BF34" s="447">
        <v>0</v>
      </c>
      <c r="BG34" s="984"/>
      <c r="BH34" s="446" t="s">
        <v>35</v>
      </c>
      <c r="BI34" s="107">
        <f t="shared" si="1"/>
        <v>0</v>
      </c>
      <c r="BJ34" s="66">
        <f t="shared" si="1"/>
        <v>0</v>
      </c>
      <c r="BK34" s="36">
        <v>0</v>
      </c>
      <c r="BL34" s="90">
        <v>0</v>
      </c>
    </row>
    <row r="35" spans="1:64" s="76" customFormat="1" ht="27" customHeight="1" x14ac:dyDescent="0.25">
      <c r="A35" s="1028"/>
      <c r="B35" s="589" t="s">
        <v>99</v>
      </c>
      <c r="C35" s="488">
        <v>0</v>
      </c>
      <c r="D35" s="489">
        <v>0</v>
      </c>
      <c r="E35" s="590">
        <v>0</v>
      </c>
      <c r="F35" s="593">
        <v>0</v>
      </c>
      <c r="G35" s="488">
        <v>0</v>
      </c>
      <c r="H35" s="489">
        <v>0</v>
      </c>
      <c r="I35" s="590">
        <v>0</v>
      </c>
      <c r="J35" s="593">
        <v>0</v>
      </c>
      <c r="K35" s="488">
        <v>0</v>
      </c>
      <c r="L35" s="594">
        <v>0</v>
      </c>
      <c r="M35" s="590">
        <v>0</v>
      </c>
      <c r="N35" s="79">
        <v>0</v>
      </c>
      <c r="O35" s="984"/>
      <c r="P35" s="589" t="s">
        <v>99</v>
      </c>
      <c r="Q35" s="107">
        <v>0</v>
      </c>
      <c r="R35" s="66">
        <v>0</v>
      </c>
      <c r="S35" s="590">
        <v>0</v>
      </c>
      <c r="T35" s="591">
        <v>0</v>
      </c>
      <c r="U35" s="488">
        <v>0</v>
      </c>
      <c r="V35" s="489">
        <v>0</v>
      </c>
      <c r="W35" s="590">
        <v>0</v>
      </c>
      <c r="X35" s="591">
        <v>0</v>
      </c>
      <c r="Y35" s="488">
        <v>0</v>
      </c>
      <c r="Z35" s="489">
        <v>0</v>
      </c>
      <c r="AA35" s="592">
        <v>0</v>
      </c>
      <c r="AB35" s="79">
        <v>0</v>
      </c>
      <c r="AC35" s="37"/>
      <c r="AD35" s="37"/>
      <c r="AE35" s="984"/>
      <c r="AF35" s="589" t="s">
        <v>99</v>
      </c>
      <c r="AG35" s="107">
        <v>0</v>
      </c>
      <c r="AH35" s="66">
        <v>0</v>
      </c>
      <c r="AI35" s="590">
        <v>0</v>
      </c>
      <c r="AJ35" s="591">
        <v>0</v>
      </c>
      <c r="AK35" s="488">
        <v>0</v>
      </c>
      <c r="AL35" s="489">
        <v>0</v>
      </c>
      <c r="AM35" s="590">
        <v>0</v>
      </c>
      <c r="AN35" s="591">
        <v>0</v>
      </c>
      <c r="AO35" s="488">
        <v>0</v>
      </c>
      <c r="AP35" s="489">
        <v>0</v>
      </c>
      <c r="AQ35" s="590">
        <v>0</v>
      </c>
      <c r="AR35" s="79">
        <v>0</v>
      </c>
      <c r="AS35" s="984"/>
      <c r="AT35" s="582" t="s">
        <v>99</v>
      </c>
      <c r="AU35" s="583">
        <v>0</v>
      </c>
      <c r="AV35" s="584">
        <v>0</v>
      </c>
      <c r="AW35" s="585">
        <v>0</v>
      </c>
      <c r="AX35" s="586">
        <v>0</v>
      </c>
      <c r="AY35" s="513">
        <v>0</v>
      </c>
      <c r="AZ35" s="514">
        <v>0</v>
      </c>
      <c r="BA35" s="587">
        <v>0</v>
      </c>
      <c r="BB35" s="586">
        <v>0</v>
      </c>
      <c r="BC35" s="513">
        <f>C35+G35+K35+Q35+Y35+AK35+AO35+AU35+U35+AY35</f>
        <v>0</v>
      </c>
      <c r="BD35" s="514">
        <f>D35+H35+L35+R35+Z35+AL35+AP35+AV35+V35+AZ35</f>
        <v>0</v>
      </c>
      <c r="BE35" s="514">
        <f t="shared" si="10"/>
        <v>0</v>
      </c>
      <c r="BF35" s="588">
        <v>0</v>
      </c>
      <c r="BG35" s="984"/>
      <c r="BH35" s="582" t="s">
        <v>99</v>
      </c>
      <c r="BI35" s="583">
        <f t="shared" si="1"/>
        <v>0</v>
      </c>
      <c r="BJ35" s="584">
        <f t="shared" si="1"/>
        <v>0</v>
      </c>
      <c r="BK35" s="585">
        <f t="shared" si="1"/>
        <v>0</v>
      </c>
      <c r="BL35" s="79">
        <v>0</v>
      </c>
    </row>
    <row r="36" spans="1:64" s="76" customFormat="1" ht="27" customHeight="1" x14ac:dyDescent="0.25">
      <c r="A36" s="1028"/>
      <c r="B36" s="576" t="s">
        <v>543</v>
      </c>
      <c r="C36" s="71">
        <v>0</v>
      </c>
      <c r="D36" s="72">
        <v>0</v>
      </c>
      <c r="E36" s="478">
        <v>0</v>
      </c>
      <c r="F36" s="79">
        <v>0</v>
      </c>
      <c r="G36" s="481">
        <v>0</v>
      </c>
      <c r="H36" s="483">
        <v>0</v>
      </c>
      <c r="I36" s="478">
        <v>0</v>
      </c>
      <c r="J36" s="79">
        <v>0</v>
      </c>
      <c r="K36" s="481">
        <v>0</v>
      </c>
      <c r="L36" s="482">
        <v>0</v>
      </c>
      <c r="M36" s="478">
        <v>0</v>
      </c>
      <c r="N36" s="79">
        <v>0</v>
      </c>
      <c r="O36" s="984"/>
      <c r="P36" s="576" t="s">
        <v>543</v>
      </c>
      <c r="Q36" s="481">
        <v>0</v>
      </c>
      <c r="R36" s="483">
        <v>0</v>
      </c>
      <c r="S36" s="478">
        <v>0</v>
      </c>
      <c r="T36" s="484">
        <v>0</v>
      </c>
      <c r="U36" s="481">
        <v>0</v>
      </c>
      <c r="V36" s="483">
        <v>0</v>
      </c>
      <c r="W36" s="478">
        <v>0</v>
      </c>
      <c r="X36" s="484">
        <v>0</v>
      </c>
      <c r="Y36" s="481">
        <v>0</v>
      </c>
      <c r="Z36" s="483">
        <v>0</v>
      </c>
      <c r="AA36" s="486">
        <v>0</v>
      </c>
      <c r="AB36" s="79">
        <v>0</v>
      </c>
      <c r="AC36" s="37"/>
      <c r="AD36" s="37"/>
      <c r="AE36" s="984"/>
      <c r="AF36" s="576" t="s">
        <v>543</v>
      </c>
      <c r="AG36" s="481">
        <v>0</v>
      </c>
      <c r="AH36" s="483">
        <v>0</v>
      </c>
      <c r="AI36" s="478">
        <v>0</v>
      </c>
      <c r="AJ36" s="484">
        <v>0</v>
      </c>
      <c r="AK36" s="481">
        <v>0</v>
      </c>
      <c r="AL36" s="483">
        <v>0</v>
      </c>
      <c r="AM36" s="478">
        <v>0</v>
      </c>
      <c r="AN36" s="484">
        <v>0</v>
      </c>
      <c r="AO36" s="481">
        <v>0</v>
      </c>
      <c r="AP36" s="483">
        <v>0</v>
      </c>
      <c r="AQ36" s="577">
        <v>0</v>
      </c>
      <c r="AR36" s="79">
        <v>0</v>
      </c>
      <c r="AS36" s="984"/>
      <c r="AT36" s="576" t="s">
        <v>543</v>
      </c>
      <c r="AU36" s="481">
        <v>0</v>
      </c>
      <c r="AV36" s="483">
        <v>0</v>
      </c>
      <c r="AW36" s="478">
        <v>0</v>
      </c>
      <c r="AX36" s="484">
        <v>0</v>
      </c>
      <c r="AY36" s="71">
        <v>0</v>
      </c>
      <c r="AZ36" s="72">
        <v>0</v>
      </c>
      <c r="BA36" s="478">
        <v>0</v>
      </c>
      <c r="BB36" s="484">
        <v>0</v>
      </c>
      <c r="BC36" s="71">
        <v>0</v>
      </c>
      <c r="BD36" s="72">
        <v>0</v>
      </c>
      <c r="BE36" s="483">
        <v>0</v>
      </c>
      <c r="BF36" s="490">
        <v>0</v>
      </c>
      <c r="BG36" s="984"/>
      <c r="BH36" s="576" t="s">
        <v>543</v>
      </c>
      <c r="BI36" s="481">
        <v>0</v>
      </c>
      <c r="BJ36" s="483">
        <v>0</v>
      </c>
      <c r="BK36" s="478">
        <v>0</v>
      </c>
      <c r="BL36" s="79">
        <v>0</v>
      </c>
    </row>
    <row r="37" spans="1:64" s="76" customFormat="1" ht="39" customHeight="1" x14ac:dyDescent="0.25">
      <c r="A37" s="1028"/>
      <c r="B37" s="491" t="s">
        <v>31</v>
      </c>
      <c r="C37" s="492">
        <f>SUM(C25:C36)</f>
        <v>10190</v>
      </c>
      <c r="D37" s="493">
        <f>SUM(D25:D36)</f>
        <v>11610</v>
      </c>
      <c r="E37" s="494">
        <f>SUM(E25:E36)</f>
        <v>10558</v>
      </c>
      <c r="F37" s="495">
        <f>E37/D37</f>
        <v>0.9093884582256675</v>
      </c>
      <c r="G37" s="492">
        <f>SUM(G25:G36)</f>
        <v>7445</v>
      </c>
      <c r="H37" s="493">
        <f>SUM(H25:H36)</f>
        <v>9763</v>
      </c>
      <c r="I37" s="494">
        <f>SUM(I25:I36)</f>
        <v>12154</v>
      </c>
      <c r="J37" s="495">
        <f>I37/H37</f>
        <v>1.2449042302570932</v>
      </c>
      <c r="K37" s="492">
        <f>SUM(K25:K36)</f>
        <v>51460</v>
      </c>
      <c r="L37" s="496">
        <f>SUM(L25:L36)</f>
        <v>54795</v>
      </c>
      <c r="M37" s="494">
        <f>SUM(M25:M36)</f>
        <v>64116</v>
      </c>
      <c r="N37" s="495">
        <f>M37/L37</f>
        <v>1.1701067615658363</v>
      </c>
      <c r="O37" s="985"/>
      <c r="P37" s="497" t="s">
        <v>31</v>
      </c>
      <c r="Q37" s="492">
        <f>SUM(Q25:Q36)</f>
        <v>26820</v>
      </c>
      <c r="R37" s="493">
        <f>SUM(R25:R36)</f>
        <v>28349</v>
      </c>
      <c r="S37" s="494">
        <f>SUM(S25:S36)</f>
        <v>27486</v>
      </c>
      <c r="T37" s="498">
        <f>S37/R37</f>
        <v>0.9695580091008501</v>
      </c>
      <c r="U37" s="492">
        <f>SUM(U25:U36)</f>
        <v>10010</v>
      </c>
      <c r="V37" s="493">
        <f>SUM(V25:V36)</f>
        <v>18716</v>
      </c>
      <c r="W37" s="494">
        <f>SUM(W25:W36)</f>
        <v>17995</v>
      </c>
      <c r="X37" s="498">
        <f>W37/V37</f>
        <v>0.9614768112844625</v>
      </c>
      <c r="Y37" s="492">
        <f>SUM(Y25:Y36)</f>
        <v>510</v>
      </c>
      <c r="Z37" s="493">
        <f>SUM(Z25:Z36)</f>
        <v>510</v>
      </c>
      <c r="AA37" s="494">
        <f>SUM(AA25:AA36)</f>
        <v>509</v>
      </c>
      <c r="AB37" s="495">
        <f>AA37/Z37</f>
        <v>0.99803921568627452</v>
      </c>
      <c r="AC37" s="39"/>
      <c r="AD37" s="39"/>
      <c r="AE37" s="985"/>
      <c r="AF37" s="518" t="s">
        <v>31</v>
      </c>
      <c r="AG37" s="492">
        <f>SUM(AG25:AG36)</f>
        <v>1222</v>
      </c>
      <c r="AH37" s="493">
        <f>SUM(AH25:AH36)</f>
        <v>1222</v>
      </c>
      <c r="AI37" s="494">
        <f>SUM(AI25:AI36)</f>
        <v>2058</v>
      </c>
      <c r="AJ37" s="498">
        <f>AI37/AH37</f>
        <v>1.6841243862520459</v>
      </c>
      <c r="AK37" s="492">
        <f>SUM(AK25:AK36)</f>
        <v>11090</v>
      </c>
      <c r="AL37" s="493">
        <f>SUM(AL25:AL36)</f>
        <v>11090</v>
      </c>
      <c r="AM37" s="494">
        <f>SUM(AM25:AM36)</f>
        <v>10701</v>
      </c>
      <c r="AN37" s="498">
        <f>AM37/AL37</f>
        <v>0.96492335437330934</v>
      </c>
      <c r="AO37" s="492">
        <f>SUM(AO25:AO36)</f>
        <v>2780</v>
      </c>
      <c r="AP37" s="493">
        <f>SUM(AP25:AP36)</f>
        <v>2780</v>
      </c>
      <c r="AQ37" s="519">
        <f>SUM(AQ25:AQ36)</f>
        <v>2534</v>
      </c>
      <c r="AR37" s="495">
        <f>AQ37/AP37</f>
        <v>0.91151079136690649</v>
      </c>
      <c r="AS37" s="985"/>
      <c r="AT37" s="520" t="s">
        <v>31</v>
      </c>
      <c r="AU37" s="492">
        <f>SUM(AU25:AU36)</f>
        <v>19650</v>
      </c>
      <c r="AV37" s="493">
        <f>SUM(AV25:AV36)</f>
        <v>19650</v>
      </c>
      <c r="AW37" s="494">
        <f>SUM(AW25:AW36)</f>
        <v>16537</v>
      </c>
      <c r="AX37" s="498">
        <f>AW37/AV37</f>
        <v>0.84157760814249361</v>
      </c>
      <c r="AY37" s="492">
        <f>SUM(AY25:AY36)</f>
        <v>44</v>
      </c>
      <c r="AZ37" s="493">
        <f>SUM(AZ25:AZ36)</f>
        <v>44</v>
      </c>
      <c r="BA37" s="494">
        <f>SUM(BA25:BA36)</f>
        <v>38</v>
      </c>
      <c r="BB37" s="498">
        <f>BA37/AZ37</f>
        <v>0.86363636363636365</v>
      </c>
      <c r="BC37" s="492">
        <f>SUM(BC25:BC35)</f>
        <v>1995</v>
      </c>
      <c r="BD37" s="493">
        <f>SUM(BD25:BD35)</f>
        <v>1995</v>
      </c>
      <c r="BE37" s="493">
        <f>SUM(BE25:BE35)</f>
        <v>1997</v>
      </c>
      <c r="BF37" s="503">
        <f>BE37/BD37</f>
        <v>1.0010025062656642</v>
      </c>
      <c r="BG37" s="985"/>
      <c r="BH37" s="521" t="s">
        <v>31</v>
      </c>
      <c r="BI37" s="505">
        <f t="shared" si="1"/>
        <v>143216</v>
      </c>
      <c r="BJ37" s="506">
        <f>SUM(BJ25:BJ35)</f>
        <v>160524</v>
      </c>
      <c r="BK37" s="522">
        <f>SUM(BK25:BK35)</f>
        <v>166683</v>
      </c>
      <c r="BL37" s="508">
        <f>BK37/BJ37</f>
        <v>1.0383680944905436</v>
      </c>
    </row>
    <row r="38" spans="1:64" s="76" customFormat="1" ht="64.95" customHeight="1" x14ac:dyDescent="0.25">
      <c r="A38" s="1061" t="s">
        <v>30</v>
      </c>
      <c r="B38" s="1062"/>
      <c r="C38" s="523">
        <f>C37-C24</f>
        <v>-4645</v>
      </c>
      <c r="D38" s="329">
        <f>D37-D24</f>
        <v>-7778</v>
      </c>
      <c r="E38" s="327">
        <f>E37-E24</f>
        <v>-8678</v>
      </c>
      <c r="F38" s="328">
        <f>E38/D38</f>
        <v>1.1157109796862947</v>
      </c>
      <c r="G38" s="523">
        <f>G37-G24</f>
        <v>2660</v>
      </c>
      <c r="H38" s="329">
        <f>H37-H24</f>
        <v>1926</v>
      </c>
      <c r="I38" s="327">
        <f>I37-I24</f>
        <v>4552</v>
      </c>
      <c r="J38" s="328">
        <f>I38/H38</f>
        <v>2.3634475597092419</v>
      </c>
      <c r="K38" s="523">
        <f>K37-K24</f>
        <v>13880</v>
      </c>
      <c r="L38" s="524">
        <f>L37-L24</f>
        <v>19446</v>
      </c>
      <c r="M38" s="327">
        <f>M37-M24</f>
        <v>18689</v>
      </c>
      <c r="N38" s="328">
        <f>M38/K38</f>
        <v>1.3464697406340058</v>
      </c>
      <c r="O38" s="1063" t="s">
        <v>30</v>
      </c>
      <c r="P38" s="1064"/>
      <c r="Q38" s="523">
        <f>Q37-Q24</f>
        <v>-11615</v>
      </c>
      <c r="R38" s="329">
        <f>R37-R24</f>
        <v>-10111</v>
      </c>
      <c r="S38" s="327">
        <f>S37-S24</f>
        <v>6257</v>
      </c>
      <c r="T38" s="525"/>
      <c r="U38" s="523">
        <f>U37-U24</f>
        <v>-10290</v>
      </c>
      <c r="V38" s="329">
        <f>V37-V24</f>
        <v>-12945</v>
      </c>
      <c r="W38" s="327">
        <f>W37-W24</f>
        <v>-2768</v>
      </c>
      <c r="X38" s="525">
        <f>W38/V38</f>
        <v>0.21382773271533412</v>
      </c>
      <c r="Y38" s="523">
        <f>Y37-Y24</f>
        <v>-310</v>
      </c>
      <c r="Z38" s="329">
        <f>Z37-Z24</f>
        <v>90</v>
      </c>
      <c r="AA38" s="327">
        <f>AA37-AA24</f>
        <v>210</v>
      </c>
      <c r="AB38" s="328">
        <f>AA38/Z38</f>
        <v>2.3333333333333335</v>
      </c>
      <c r="AC38" s="526"/>
      <c r="AD38" s="526"/>
      <c r="AE38" s="1065" t="s">
        <v>30</v>
      </c>
      <c r="AF38" s="1066"/>
      <c r="AG38" s="523">
        <f>AG37-AG24</f>
        <v>-3736.2</v>
      </c>
      <c r="AH38" s="329">
        <f>AH37-AH24</f>
        <v>-3736.2</v>
      </c>
      <c r="AI38" s="327">
        <f>AI37-AI24</f>
        <v>-4558</v>
      </c>
      <c r="AJ38" s="525">
        <f>AI38/AH38</f>
        <v>1.2199561051335581</v>
      </c>
      <c r="AK38" s="523">
        <f>AK37-AK24</f>
        <v>5210</v>
      </c>
      <c r="AL38" s="329">
        <f>AL37-AL24</f>
        <v>7510</v>
      </c>
      <c r="AM38" s="327">
        <f>AM37-AM24</f>
        <v>8070</v>
      </c>
      <c r="AN38" s="525">
        <f>AM38/AL38</f>
        <v>1.0745672436750999</v>
      </c>
      <c r="AO38" s="523">
        <f>AO37-AO24</f>
        <v>450</v>
      </c>
      <c r="AP38" s="329">
        <f>AP37-AP24</f>
        <v>450</v>
      </c>
      <c r="AQ38" s="327">
        <f>AQ37-AQ24</f>
        <v>1614</v>
      </c>
      <c r="AR38" s="328">
        <f>AQ38/AP38</f>
        <v>3.5866666666666664</v>
      </c>
      <c r="AS38" s="1067" t="s">
        <v>30</v>
      </c>
      <c r="AT38" s="1068"/>
      <c r="AU38" s="523">
        <f>AU37-AU24</f>
        <v>9155</v>
      </c>
      <c r="AV38" s="329">
        <f>AV37-AV24</f>
        <v>10955</v>
      </c>
      <c r="AW38" s="527">
        <f>AW37-AW24</f>
        <v>11803</v>
      </c>
      <c r="AX38" s="328">
        <f>AW38/AV38</f>
        <v>1.07740757644911</v>
      </c>
      <c r="AY38" s="523">
        <f>AY37-AY24</f>
        <v>-7556</v>
      </c>
      <c r="AZ38" s="329">
        <f>AZ37-AZ24</f>
        <v>-4056</v>
      </c>
      <c r="BA38" s="327">
        <f>BA37-BA24</f>
        <v>-3048</v>
      </c>
      <c r="BB38" s="525">
        <f>BA38/AZ38</f>
        <v>0.75147928994082835</v>
      </c>
      <c r="BC38" s="523">
        <f>BC37-BC24</f>
        <v>385</v>
      </c>
      <c r="BD38" s="329">
        <f>BD37-BD24</f>
        <v>385</v>
      </c>
      <c r="BE38" s="528">
        <f>BE37-BE24</f>
        <v>1024</v>
      </c>
      <c r="BF38" s="529">
        <f>BE38/BD38</f>
        <v>2.6597402597402597</v>
      </c>
      <c r="BG38" s="1069" t="s">
        <v>30</v>
      </c>
      <c r="BH38" s="1070"/>
      <c r="BI38" s="530">
        <f t="shared" si="1"/>
        <v>-6412.2000000000007</v>
      </c>
      <c r="BJ38" s="531">
        <f>BJ37-BJ24</f>
        <v>2135.7999999999884</v>
      </c>
      <c r="BK38" s="532">
        <f>BK37-BK24</f>
        <v>33167</v>
      </c>
      <c r="BL38" s="533">
        <f>BK38/BJ38</f>
        <v>15.529075756157027</v>
      </c>
    </row>
    <row r="39" spans="1:64" x14ac:dyDescent="0.25">
      <c r="B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64" x14ac:dyDescent="0.25">
      <c r="B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64" x14ac:dyDescent="0.25">
      <c r="B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64" x14ac:dyDescent="0.25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64" x14ac:dyDescent="0.25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64" x14ac:dyDescent="0.25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64" x14ac:dyDescent="0.25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64" x14ac:dyDescent="0.25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1:64" x14ac:dyDescent="0.25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1:64" x14ac:dyDescent="0.25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2:25" x14ac:dyDescent="0.25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0"/>
      <c r="Q49" s="41"/>
      <c r="R49" s="41"/>
      <c r="S49" s="41"/>
      <c r="T49" s="41"/>
      <c r="U49" s="41"/>
      <c r="V49" s="41"/>
      <c r="W49" s="41"/>
      <c r="X49" s="41"/>
      <c r="Y49" s="41"/>
    </row>
    <row r="50" spans="2:25" x14ac:dyDescent="0.25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pans="2:25" x14ac:dyDescent="0.25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2:25" x14ac:dyDescent="0.25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2:25" x14ac:dyDescent="0.25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2:25" x14ac:dyDescent="0.25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2:25" x14ac:dyDescent="0.25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2:25" x14ac:dyDescent="0.25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2:25" x14ac:dyDescent="0.2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2:25" x14ac:dyDescent="0.25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2:25" x14ac:dyDescent="0.25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2:25" x14ac:dyDescent="0.25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2:25" x14ac:dyDescent="0.25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2:25" x14ac:dyDescent="0.25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</row>
    <row r="63" spans="2:25" x14ac:dyDescent="0.25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</row>
    <row r="64" spans="2:25" x14ac:dyDescent="0.25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</row>
    <row r="65" spans="2:25" x14ac:dyDescent="0.25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</row>
    <row r="66" spans="2:25" x14ac:dyDescent="0.25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</row>
    <row r="67" spans="2:25" x14ac:dyDescent="0.25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</row>
    <row r="68" spans="2:25" x14ac:dyDescent="0.25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</row>
    <row r="69" spans="2:25" x14ac:dyDescent="0.25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</row>
    <row r="70" spans="2:25" x14ac:dyDescent="0.25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</row>
    <row r="71" spans="2:25" x14ac:dyDescent="0.25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</row>
    <row r="72" spans="2:25" x14ac:dyDescent="0.25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</row>
    <row r="73" spans="2:25" x14ac:dyDescent="0.25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pans="2:25" x14ac:dyDescent="0.25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</row>
    <row r="75" spans="2:25" x14ac:dyDescent="0.25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</row>
    <row r="76" spans="2:25" x14ac:dyDescent="0.25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</row>
    <row r="77" spans="2:25" x14ac:dyDescent="0.25"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</row>
    <row r="78" spans="2:25" x14ac:dyDescent="0.25"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</row>
    <row r="79" spans="2:25" x14ac:dyDescent="0.25"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</row>
    <row r="80" spans="2:25" x14ac:dyDescent="0.25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</row>
    <row r="81" spans="2:25" x14ac:dyDescent="0.25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</row>
    <row r="82" spans="2:25" x14ac:dyDescent="0.25"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</row>
    <row r="83" spans="2:25" x14ac:dyDescent="0.25"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</row>
    <row r="84" spans="2:25" x14ac:dyDescent="0.25"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</row>
    <row r="85" spans="2:25" x14ac:dyDescent="0.25"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</row>
    <row r="86" spans="2:25" x14ac:dyDescent="0.25"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</row>
    <row r="87" spans="2:25" x14ac:dyDescent="0.25"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</row>
    <row r="88" spans="2:25" x14ac:dyDescent="0.25"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</row>
    <row r="89" spans="2:25" x14ac:dyDescent="0.25"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</row>
    <row r="90" spans="2:25" x14ac:dyDescent="0.25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</row>
    <row r="91" spans="2:25" x14ac:dyDescent="0.25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2:25" x14ac:dyDescent="0.25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2:25" x14ac:dyDescent="0.25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2:25" x14ac:dyDescent="0.25"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</row>
    <row r="95" spans="2:25" x14ac:dyDescent="0.25"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</row>
    <row r="96" spans="2:25" x14ac:dyDescent="0.25"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</row>
    <row r="97" spans="2:25" x14ac:dyDescent="0.25"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</row>
    <row r="98" spans="2:25" x14ac:dyDescent="0.25"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</row>
    <row r="99" spans="2:25" x14ac:dyDescent="0.25"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</row>
    <row r="100" spans="2:25" x14ac:dyDescent="0.25"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</row>
    <row r="101" spans="2:25" x14ac:dyDescent="0.25"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</row>
    <row r="102" spans="2:25" x14ac:dyDescent="0.25"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</row>
    <row r="103" spans="2:25" x14ac:dyDescent="0.25"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</row>
    <row r="104" spans="2:25" x14ac:dyDescent="0.25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</row>
    <row r="105" spans="2:25" x14ac:dyDescent="0.25"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</row>
    <row r="106" spans="2:25" x14ac:dyDescent="0.25"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</row>
    <row r="107" spans="2:25" x14ac:dyDescent="0.25"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</row>
    <row r="108" spans="2:25" x14ac:dyDescent="0.25"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</row>
    <row r="109" spans="2:25" x14ac:dyDescent="0.25"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</row>
    <row r="110" spans="2:25" x14ac:dyDescent="0.25"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</row>
    <row r="111" spans="2:25" x14ac:dyDescent="0.25"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</row>
    <row r="112" spans="2:25" x14ac:dyDescent="0.25"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</row>
    <row r="113" spans="2:25" x14ac:dyDescent="0.25"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</row>
    <row r="114" spans="2:25" x14ac:dyDescent="0.25"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</row>
    <row r="115" spans="2:25" x14ac:dyDescent="0.25"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</row>
    <row r="116" spans="2:25" x14ac:dyDescent="0.25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</row>
    <row r="117" spans="2:25" x14ac:dyDescent="0.25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</row>
    <row r="118" spans="2:25" x14ac:dyDescent="0.25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</row>
  </sheetData>
  <mergeCells count="73">
    <mergeCell ref="BG25:BG37"/>
    <mergeCell ref="A38:B38"/>
    <mergeCell ref="O38:P38"/>
    <mergeCell ref="AE38:AF38"/>
    <mergeCell ref="AS38:AT38"/>
    <mergeCell ref="BG38:BH38"/>
    <mergeCell ref="A25:A37"/>
    <mergeCell ref="O25:O37"/>
    <mergeCell ref="AE25:AE37"/>
    <mergeCell ref="AS25:AS37"/>
    <mergeCell ref="A8:A24"/>
    <mergeCell ref="O8:O24"/>
    <mergeCell ref="AE8:AE24"/>
    <mergeCell ref="AS8:AS24"/>
    <mergeCell ref="BG8:BG24"/>
    <mergeCell ref="AA1:AB1"/>
    <mergeCell ref="A1:L1"/>
    <mergeCell ref="M1:N1"/>
    <mergeCell ref="U2:X2"/>
    <mergeCell ref="A2:B3"/>
    <mergeCell ref="Y2:AB2"/>
    <mergeCell ref="O2:P3"/>
    <mergeCell ref="C2:F2"/>
    <mergeCell ref="G2:J2"/>
    <mergeCell ref="K2:N2"/>
    <mergeCell ref="Q2:T2"/>
    <mergeCell ref="O1:Z1"/>
    <mergeCell ref="A4:A7"/>
    <mergeCell ref="C4:D7"/>
    <mergeCell ref="F4:F7"/>
    <mergeCell ref="G4:H7"/>
    <mergeCell ref="AE4:AE7"/>
    <mergeCell ref="AB4:AB7"/>
    <mergeCell ref="J4:J7"/>
    <mergeCell ref="K4:L7"/>
    <mergeCell ref="N4:N7"/>
    <mergeCell ref="O4:O7"/>
    <mergeCell ref="Q4:R7"/>
    <mergeCell ref="T4:T7"/>
    <mergeCell ref="U4:V7"/>
    <mergeCell ref="X4:X7"/>
    <mergeCell ref="Y4:Z7"/>
    <mergeCell ref="BB4:BB7"/>
    <mergeCell ref="BC4:BD7"/>
    <mergeCell ref="BF4:BF7"/>
    <mergeCell ref="AE1:AP1"/>
    <mergeCell ref="AQ1:AR1"/>
    <mergeCell ref="AG4:AH7"/>
    <mergeCell ref="AJ4:AJ7"/>
    <mergeCell ref="AK4:AL7"/>
    <mergeCell ref="AN4:AN7"/>
    <mergeCell ref="AO4:AP7"/>
    <mergeCell ref="AE2:AF3"/>
    <mergeCell ref="AO2:AR2"/>
    <mergeCell ref="AG2:AJ2"/>
    <mergeCell ref="AK2:AN2"/>
    <mergeCell ref="AR4:AR7"/>
    <mergeCell ref="BG4:BG7"/>
    <mergeCell ref="AU4:AV7"/>
    <mergeCell ref="AX4:AX7"/>
    <mergeCell ref="AS4:AS7"/>
    <mergeCell ref="BG1:BK1"/>
    <mergeCell ref="BG2:BH3"/>
    <mergeCell ref="BI2:BL2"/>
    <mergeCell ref="BE1:BF1"/>
    <mergeCell ref="AS1:BD1"/>
    <mergeCell ref="BC2:BF2"/>
    <mergeCell ref="AY2:BB2"/>
    <mergeCell ref="AU2:AX2"/>
    <mergeCell ref="AS2:AT3"/>
    <mergeCell ref="BI4:BJ7"/>
    <mergeCell ref="BL4:BL7"/>
    <mergeCell ref="AY4:AZ7"/>
  </mergeCells>
  <printOptions horizontalCentered="1"/>
  <pageMargins left="0.15748031496062992" right="0.15748031496062992" top="0.59055118110236227" bottom="0.47244094488188981" header="0" footer="0.19685039370078741"/>
  <pageSetup paperSize="9" scale="58" orientation="portrait" r:id="rId1"/>
  <headerFooter alignWithMargins="0">
    <oddFooter>&amp;L&amp;"Times New Roman CE,Obyčejné"&amp;8Přehled o hospodaření za rok 2021</oddFooter>
  </headerFooter>
  <colBreaks count="4" manualBreakCount="4">
    <brk id="14" max="1048575" man="1"/>
    <brk id="30" max="37" man="1"/>
    <brk id="44" max="1048575" man="1"/>
    <brk id="58" max="36" man="1"/>
  </colBreaks>
  <ignoredErrors>
    <ignoredError sqref="E24 I24 M24 S24 W24 AA24 AI24 AM24 AO24:AQ24 AW24 BA24 BE24" formulaRange="1"/>
    <ignoredError sqref="F24 J24 T24 X24 AJ24 AX24 BB24 BJ24 F37 J37:J38 T37 X37 AJ37 AN37:AN38 AX37:AX38" formula="1"/>
    <ignoredError sqref="AV24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O150"/>
  <sheetViews>
    <sheetView view="pageBreakPreview" topLeftCell="A74" zoomScale="80" zoomScaleNormal="100" zoomScaleSheetLayoutView="80" workbookViewId="0">
      <selection activeCell="N95" sqref="N95"/>
    </sheetView>
  </sheetViews>
  <sheetFormatPr defaultColWidth="15.44140625" defaultRowHeight="13.2" x14ac:dyDescent="0.25"/>
  <cols>
    <col min="1" max="1" width="8.21875" style="31" customWidth="1"/>
    <col min="2" max="2" width="38" style="31" customWidth="1"/>
    <col min="3" max="5" width="11.77734375" style="31" customWidth="1"/>
    <col min="6" max="6" width="10.44140625" style="31" customWidth="1"/>
    <col min="7" max="9" width="11.21875" style="31" customWidth="1"/>
    <col min="10" max="10" width="10.5546875" style="31" customWidth="1"/>
    <col min="11" max="11" width="10.77734375" style="31" customWidth="1"/>
    <col min="12" max="12" width="11" style="31" customWidth="1"/>
    <col min="13" max="13" width="11.44140625" style="31" customWidth="1"/>
    <col min="14" max="14" width="10.44140625" style="31" customWidth="1"/>
    <col min="15" max="15" width="0.21875" style="31" customWidth="1"/>
    <col min="16" max="256" width="15.44140625" style="31"/>
    <col min="257" max="257" width="8.21875" style="31" customWidth="1"/>
    <col min="258" max="258" width="38" style="31" customWidth="1"/>
    <col min="259" max="261" width="11.77734375" style="31" customWidth="1"/>
    <col min="262" max="262" width="10.44140625" style="31" customWidth="1"/>
    <col min="263" max="265" width="11.21875" style="31" customWidth="1"/>
    <col min="266" max="266" width="10.5546875" style="31" customWidth="1"/>
    <col min="267" max="267" width="10.77734375" style="31" customWidth="1"/>
    <col min="268" max="268" width="11" style="31" customWidth="1"/>
    <col min="269" max="269" width="11.44140625" style="31" customWidth="1"/>
    <col min="270" max="270" width="10.44140625" style="31" customWidth="1"/>
    <col min="271" max="271" width="0.21875" style="31" customWidth="1"/>
    <col min="272" max="512" width="15.44140625" style="31"/>
    <col min="513" max="513" width="8.21875" style="31" customWidth="1"/>
    <col min="514" max="514" width="38" style="31" customWidth="1"/>
    <col min="515" max="517" width="11.77734375" style="31" customWidth="1"/>
    <col min="518" max="518" width="10.44140625" style="31" customWidth="1"/>
    <col min="519" max="521" width="11.21875" style="31" customWidth="1"/>
    <col min="522" max="522" width="10.5546875" style="31" customWidth="1"/>
    <col min="523" max="523" width="10.77734375" style="31" customWidth="1"/>
    <col min="524" max="524" width="11" style="31" customWidth="1"/>
    <col min="525" max="525" width="11.44140625" style="31" customWidth="1"/>
    <col min="526" max="526" width="10.44140625" style="31" customWidth="1"/>
    <col min="527" max="527" width="0.21875" style="31" customWidth="1"/>
    <col min="528" max="768" width="15.44140625" style="31"/>
    <col min="769" max="769" width="8.21875" style="31" customWidth="1"/>
    <col min="770" max="770" width="38" style="31" customWidth="1"/>
    <col min="771" max="773" width="11.77734375" style="31" customWidth="1"/>
    <col min="774" max="774" width="10.44140625" style="31" customWidth="1"/>
    <col min="775" max="777" width="11.21875" style="31" customWidth="1"/>
    <col min="778" max="778" width="10.5546875" style="31" customWidth="1"/>
    <col min="779" max="779" width="10.77734375" style="31" customWidth="1"/>
    <col min="780" max="780" width="11" style="31" customWidth="1"/>
    <col min="781" max="781" width="11.44140625" style="31" customWidth="1"/>
    <col min="782" max="782" width="10.44140625" style="31" customWidth="1"/>
    <col min="783" max="783" width="0.21875" style="31" customWidth="1"/>
    <col min="784" max="1024" width="15.44140625" style="31"/>
    <col min="1025" max="1025" width="8.21875" style="31" customWidth="1"/>
    <col min="1026" max="1026" width="38" style="31" customWidth="1"/>
    <col min="1027" max="1029" width="11.77734375" style="31" customWidth="1"/>
    <col min="1030" max="1030" width="10.44140625" style="31" customWidth="1"/>
    <col min="1031" max="1033" width="11.21875" style="31" customWidth="1"/>
    <col min="1034" max="1034" width="10.5546875" style="31" customWidth="1"/>
    <col min="1035" max="1035" width="10.77734375" style="31" customWidth="1"/>
    <col min="1036" max="1036" width="11" style="31" customWidth="1"/>
    <col min="1037" max="1037" width="11.44140625" style="31" customWidth="1"/>
    <col min="1038" max="1038" width="10.44140625" style="31" customWidth="1"/>
    <col min="1039" max="1039" width="0.21875" style="31" customWidth="1"/>
    <col min="1040" max="1280" width="15.44140625" style="31"/>
    <col min="1281" max="1281" width="8.21875" style="31" customWidth="1"/>
    <col min="1282" max="1282" width="38" style="31" customWidth="1"/>
    <col min="1283" max="1285" width="11.77734375" style="31" customWidth="1"/>
    <col min="1286" max="1286" width="10.44140625" style="31" customWidth="1"/>
    <col min="1287" max="1289" width="11.21875" style="31" customWidth="1"/>
    <col min="1290" max="1290" width="10.5546875" style="31" customWidth="1"/>
    <col min="1291" max="1291" width="10.77734375" style="31" customWidth="1"/>
    <col min="1292" max="1292" width="11" style="31" customWidth="1"/>
    <col min="1293" max="1293" width="11.44140625" style="31" customWidth="1"/>
    <col min="1294" max="1294" width="10.44140625" style="31" customWidth="1"/>
    <col min="1295" max="1295" width="0.21875" style="31" customWidth="1"/>
    <col min="1296" max="1536" width="15.44140625" style="31"/>
    <col min="1537" max="1537" width="8.21875" style="31" customWidth="1"/>
    <col min="1538" max="1538" width="38" style="31" customWidth="1"/>
    <col min="1539" max="1541" width="11.77734375" style="31" customWidth="1"/>
    <col min="1542" max="1542" width="10.44140625" style="31" customWidth="1"/>
    <col min="1543" max="1545" width="11.21875" style="31" customWidth="1"/>
    <col min="1546" max="1546" width="10.5546875" style="31" customWidth="1"/>
    <col min="1547" max="1547" width="10.77734375" style="31" customWidth="1"/>
    <col min="1548" max="1548" width="11" style="31" customWidth="1"/>
    <col min="1549" max="1549" width="11.44140625" style="31" customWidth="1"/>
    <col min="1550" max="1550" width="10.44140625" style="31" customWidth="1"/>
    <col min="1551" max="1551" width="0.21875" style="31" customWidth="1"/>
    <col min="1552" max="1792" width="15.44140625" style="31"/>
    <col min="1793" max="1793" width="8.21875" style="31" customWidth="1"/>
    <col min="1794" max="1794" width="38" style="31" customWidth="1"/>
    <col min="1795" max="1797" width="11.77734375" style="31" customWidth="1"/>
    <col min="1798" max="1798" width="10.44140625" style="31" customWidth="1"/>
    <col min="1799" max="1801" width="11.21875" style="31" customWidth="1"/>
    <col min="1802" max="1802" width="10.5546875" style="31" customWidth="1"/>
    <col min="1803" max="1803" width="10.77734375" style="31" customWidth="1"/>
    <col min="1804" max="1804" width="11" style="31" customWidth="1"/>
    <col min="1805" max="1805" width="11.44140625" style="31" customWidth="1"/>
    <col min="1806" max="1806" width="10.44140625" style="31" customWidth="1"/>
    <col min="1807" max="1807" width="0.21875" style="31" customWidth="1"/>
    <col min="1808" max="2048" width="15.44140625" style="31"/>
    <col min="2049" max="2049" width="8.21875" style="31" customWidth="1"/>
    <col min="2050" max="2050" width="38" style="31" customWidth="1"/>
    <col min="2051" max="2053" width="11.77734375" style="31" customWidth="1"/>
    <col min="2054" max="2054" width="10.44140625" style="31" customWidth="1"/>
    <col min="2055" max="2057" width="11.21875" style="31" customWidth="1"/>
    <col min="2058" max="2058" width="10.5546875" style="31" customWidth="1"/>
    <col min="2059" max="2059" width="10.77734375" style="31" customWidth="1"/>
    <col min="2060" max="2060" width="11" style="31" customWidth="1"/>
    <col min="2061" max="2061" width="11.44140625" style="31" customWidth="1"/>
    <col min="2062" max="2062" width="10.44140625" style="31" customWidth="1"/>
    <col min="2063" max="2063" width="0.21875" style="31" customWidth="1"/>
    <col min="2064" max="2304" width="15.44140625" style="31"/>
    <col min="2305" max="2305" width="8.21875" style="31" customWidth="1"/>
    <col min="2306" max="2306" width="38" style="31" customWidth="1"/>
    <col min="2307" max="2309" width="11.77734375" style="31" customWidth="1"/>
    <col min="2310" max="2310" width="10.44140625" style="31" customWidth="1"/>
    <col min="2311" max="2313" width="11.21875" style="31" customWidth="1"/>
    <col min="2314" max="2314" width="10.5546875" style="31" customWidth="1"/>
    <col min="2315" max="2315" width="10.77734375" style="31" customWidth="1"/>
    <col min="2316" max="2316" width="11" style="31" customWidth="1"/>
    <col min="2317" max="2317" width="11.44140625" style="31" customWidth="1"/>
    <col min="2318" max="2318" width="10.44140625" style="31" customWidth="1"/>
    <col min="2319" max="2319" width="0.21875" style="31" customWidth="1"/>
    <col min="2320" max="2560" width="15.44140625" style="31"/>
    <col min="2561" max="2561" width="8.21875" style="31" customWidth="1"/>
    <col min="2562" max="2562" width="38" style="31" customWidth="1"/>
    <col min="2563" max="2565" width="11.77734375" style="31" customWidth="1"/>
    <col min="2566" max="2566" width="10.44140625" style="31" customWidth="1"/>
    <col min="2567" max="2569" width="11.21875" style="31" customWidth="1"/>
    <col min="2570" max="2570" width="10.5546875" style="31" customWidth="1"/>
    <col min="2571" max="2571" width="10.77734375" style="31" customWidth="1"/>
    <col min="2572" max="2572" width="11" style="31" customWidth="1"/>
    <col min="2573" max="2573" width="11.44140625" style="31" customWidth="1"/>
    <col min="2574" max="2574" width="10.44140625" style="31" customWidth="1"/>
    <col min="2575" max="2575" width="0.21875" style="31" customWidth="1"/>
    <col min="2576" max="2816" width="15.44140625" style="31"/>
    <col min="2817" max="2817" width="8.21875" style="31" customWidth="1"/>
    <col min="2818" max="2818" width="38" style="31" customWidth="1"/>
    <col min="2819" max="2821" width="11.77734375" style="31" customWidth="1"/>
    <col min="2822" max="2822" width="10.44140625" style="31" customWidth="1"/>
    <col min="2823" max="2825" width="11.21875" style="31" customWidth="1"/>
    <col min="2826" max="2826" width="10.5546875" style="31" customWidth="1"/>
    <col min="2827" max="2827" width="10.77734375" style="31" customWidth="1"/>
    <col min="2828" max="2828" width="11" style="31" customWidth="1"/>
    <col min="2829" max="2829" width="11.44140625" style="31" customWidth="1"/>
    <col min="2830" max="2830" width="10.44140625" style="31" customWidth="1"/>
    <col min="2831" max="2831" width="0.21875" style="31" customWidth="1"/>
    <col min="2832" max="3072" width="15.44140625" style="31"/>
    <col min="3073" max="3073" width="8.21875" style="31" customWidth="1"/>
    <col min="3074" max="3074" width="38" style="31" customWidth="1"/>
    <col min="3075" max="3077" width="11.77734375" style="31" customWidth="1"/>
    <col min="3078" max="3078" width="10.44140625" style="31" customWidth="1"/>
    <col min="3079" max="3081" width="11.21875" style="31" customWidth="1"/>
    <col min="3082" max="3082" width="10.5546875" style="31" customWidth="1"/>
    <col min="3083" max="3083" width="10.77734375" style="31" customWidth="1"/>
    <col min="3084" max="3084" width="11" style="31" customWidth="1"/>
    <col min="3085" max="3085" width="11.44140625" style="31" customWidth="1"/>
    <col min="3086" max="3086" width="10.44140625" style="31" customWidth="1"/>
    <col min="3087" max="3087" width="0.21875" style="31" customWidth="1"/>
    <col min="3088" max="3328" width="15.44140625" style="31"/>
    <col min="3329" max="3329" width="8.21875" style="31" customWidth="1"/>
    <col min="3330" max="3330" width="38" style="31" customWidth="1"/>
    <col min="3331" max="3333" width="11.77734375" style="31" customWidth="1"/>
    <col min="3334" max="3334" width="10.44140625" style="31" customWidth="1"/>
    <col min="3335" max="3337" width="11.21875" style="31" customWidth="1"/>
    <col min="3338" max="3338" width="10.5546875" style="31" customWidth="1"/>
    <col min="3339" max="3339" width="10.77734375" style="31" customWidth="1"/>
    <col min="3340" max="3340" width="11" style="31" customWidth="1"/>
    <col min="3341" max="3341" width="11.44140625" style="31" customWidth="1"/>
    <col min="3342" max="3342" width="10.44140625" style="31" customWidth="1"/>
    <col min="3343" max="3343" width="0.21875" style="31" customWidth="1"/>
    <col min="3344" max="3584" width="15.44140625" style="31"/>
    <col min="3585" max="3585" width="8.21875" style="31" customWidth="1"/>
    <col min="3586" max="3586" width="38" style="31" customWidth="1"/>
    <col min="3587" max="3589" width="11.77734375" style="31" customWidth="1"/>
    <col min="3590" max="3590" width="10.44140625" style="31" customWidth="1"/>
    <col min="3591" max="3593" width="11.21875" style="31" customWidth="1"/>
    <col min="3594" max="3594" width="10.5546875" style="31" customWidth="1"/>
    <col min="3595" max="3595" width="10.77734375" style="31" customWidth="1"/>
    <col min="3596" max="3596" width="11" style="31" customWidth="1"/>
    <col min="3597" max="3597" width="11.44140625" style="31" customWidth="1"/>
    <col min="3598" max="3598" width="10.44140625" style="31" customWidth="1"/>
    <col min="3599" max="3599" width="0.21875" style="31" customWidth="1"/>
    <col min="3600" max="3840" width="15.44140625" style="31"/>
    <col min="3841" max="3841" width="8.21875" style="31" customWidth="1"/>
    <col min="3842" max="3842" width="38" style="31" customWidth="1"/>
    <col min="3843" max="3845" width="11.77734375" style="31" customWidth="1"/>
    <col min="3846" max="3846" width="10.44140625" style="31" customWidth="1"/>
    <col min="3847" max="3849" width="11.21875" style="31" customWidth="1"/>
    <col min="3850" max="3850" width="10.5546875" style="31" customWidth="1"/>
    <col min="3851" max="3851" width="10.77734375" style="31" customWidth="1"/>
    <col min="3852" max="3852" width="11" style="31" customWidth="1"/>
    <col min="3853" max="3853" width="11.44140625" style="31" customWidth="1"/>
    <col min="3854" max="3854" width="10.44140625" style="31" customWidth="1"/>
    <col min="3855" max="3855" width="0.21875" style="31" customWidth="1"/>
    <col min="3856" max="4096" width="15.44140625" style="31"/>
    <col min="4097" max="4097" width="8.21875" style="31" customWidth="1"/>
    <col min="4098" max="4098" width="38" style="31" customWidth="1"/>
    <col min="4099" max="4101" width="11.77734375" style="31" customWidth="1"/>
    <col min="4102" max="4102" width="10.44140625" style="31" customWidth="1"/>
    <col min="4103" max="4105" width="11.21875" style="31" customWidth="1"/>
    <col min="4106" max="4106" width="10.5546875" style="31" customWidth="1"/>
    <col min="4107" max="4107" width="10.77734375" style="31" customWidth="1"/>
    <col min="4108" max="4108" width="11" style="31" customWidth="1"/>
    <col min="4109" max="4109" width="11.44140625" style="31" customWidth="1"/>
    <col min="4110" max="4110" width="10.44140625" style="31" customWidth="1"/>
    <col min="4111" max="4111" width="0.21875" style="31" customWidth="1"/>
    <col min="4112" max="4352" width="15.44140625" style="31"/>
    <col min="4353" max="4353" width="8.21875" style="31" customWidth="1"/>
    <col min="4354" max="4354" width="38" style="31" customWidth="1"/>
    <col min="4355" max="4357" width="11.77734375" style="31" customWidth="1"/>
    <col min="4358" max="4358" width="10.44140625" style="31" customWidth="1"/>
    <col min="4359" max="4361" width="11.21875" style="31" customWidth="1"/>
    <col min="4362" max="4362" width="10.5546875" style="31" customWidth="1"/>
    <col min="4363" max="4363" width="10.77734375" style="31" customWidth="1"/>
    <col min="4364" max="4364" width="11" style="31" customWidth="1"/>
    <col min="4365" max="4365" width="11.44140625" style="31" customWidth="1"/>
    <col min="4366" max="4366" width="10.44140625" style="31" customWidth="1"/>
    <col min="4367" max="4367" width="0.21875" style="31" customWidth="1"/>
    <col min="4368" max="4608" width="15.44140625" style="31"/>
    <col min="4609" max="4609" width="8.21875" style="31" customWidth="1"/>
    <col min="4610" max="4610" width="38" style="31" customWidth="1"/>
    <col min="4611" max="4613" width="11.77734375" style="31" customWidth="1"/>
    <col min="4614" max="4614" width="10.44140625" style="31" customWidth="1"/>
    <col min="4615" max="4617" width="11.21875" style="31" customWidth="1"/>
    <col min="4618" max="4618" width="10.5546875" style="31" customWidth="1"/>
    <col min="4619" max="4619" width="10.77734375" style="31" customWidth="1"/>
    <col min="4620" max="4620" width="11" style="31" customWidth="1"/>
    <col min="4621" max="4621" width="11.44140625" style="31" customWidth="1"/>
    <col min="4622" max="4622" width="10.44140625" style="31" customWidth="1"/>
    <col min="4623" max="4623" width="0.21875" style="31" customWidth="1"/>
    <col min="4624" max="4864" width="15.44140625" style="31"/>
    <col min="4865" max="4865" width="8.21875" style="31" customWidth="1"/>
    <col min="4866" max="4866" width="38" style="31" customWidth="1"/>
    <col min="4867" max="4869" width="11.77734375" style="31" customWidth="1"/>
    <col min="4870" max="4870" width="10.44140625" style="31" customWidth="1"/>
    <col min="4871" max="4873" width="11.21875" style="31" customWidth="1"/>
    <col min="4874" max="4874" width="10.5546875" style="31" customWidth="1"/>
    <col min="4875" max="4875" width="10.77734375" style="31" customWidth="1"/>
    <col min="4876" max="4876" width="11" style="31" customWidth="1"/>
    <col min="4877" max="4877" width="11.44140625" style="31" customWidth="1"/>
    <col min="4878" max="4878" width="10.44140625" style="31" customWidth="1"/>
    <col min="4879" max="4879" width="0.21875" style="31" customWidth="1"/>
    <col min="4880" max="5120" width="15.44140625" style="31"/>
    <col min="5121" max="5121" width="8.21875" style="31" customWidth="1"/>
    <col min="5122" max="5122" width="38" style="31" customWidth="1"/>
    <col min="5123" max="5125" width="11.77734375" style="31" customWidth="1"/>
    <col min="5126" max="5126" width="10.44140625" style="31" customWidth="1"/>
    <col min="5127" max="5129" width="11.21875" style="31" customWidth="1"/>
    <col min="5130" max="5130" width="10.5546875" style="31" customWidth="1"/>
    <col min="5131" max="5131" width="10.77734375" style="31" customWidth="1"/>
    <col min="5132" max="5132" width="11" style="31" customWidth="1"/>
    <col min="5133" max="5133" width="11.44140625" style="31" customWidth="1"/>
    <col min="5134" max="5134" width="10.44140625" style="31" customWidth="1"/>
    <col min="5135" max="5135" width="0.21875" style="31" customWidth="1"/>
    <col min="5136" max="5376" width="15.44140625" style="31"/>
    <col min="5377" max="5377" width="8.21875" style="31" customWidth="1"/>
    <col min="5378" max="5378" width="38" style="31" customWidth="1"/>
    <col min="5379" max="5381" width="11.77734375" style="31" customWidth="1"/>
    <col min="5382" max="5382" width="10.44140625" style="31" customWidth="1"/>
    <col min="5383" max="5385" width="11.21875" style="31" customWidth="1"/>
    <col min="5386" max="5386" width="10.5546875" style="31" customWidth="1"/>
    <col min="5387" max="5387" width="10.77734375" style="31" customWidth="1"/>
    <col min="5388" max="5388" width="11" style="31" customWidth="1"/>
    <col min="5389" max="5389" width="11.44140625" style="31" customWidth="1"/>
    <col min="5390" max="5390" width="10.44140625" style="31" customWidth="1"/>
    <col min="5391" max="5391" width="0.21875" style="31" customWidth="1"/>
    <col min="5392" max="5632" width="15.44140625" style="31"/>
    <col min="5633" max="5633" width="8.21875" style="31" customWidth="1"/>
    <col min="5634" max="5634" width="38" style="31" customWidth="1"/>
    <col min="5635" max="5637" width="11.77734375" style="31" customWidth="1"/>
    <col min="5638" max="5638" width="10.44140625" style="31" customWidth="1"/>
    <col min="5639" max="5641" width="11.21875" style="31" customWidth="1"/>
    <col min="5642" max="5642" width="10.5546875" style="31" customWidth="1"/>
    <col min="5643" max="5643" width="10.77734375" style="31" customWidth="1"/>
    <col min="5644" max="5644" width="11" style="31" customWidth="1"/>
    <col min="5645" max="5645" width="11.44140625" style="31" customWidth="1"/>
    <col min="5646" max="5646" width="10.44140625" style="31" customWidth="1"/>
    <col min="5647" max="5647" width="0.21875" style="31" customWidth="1"/>
    <col min="5648" max="5888" width="15.44140625" style="31"/>
    <col min="5889" max="5889" width="8.21875" style="31" customWidth="1"/>
    <col min="5890" max="5890" width="38" style="31" customWidth="1"/>
    <col min="5891" max="5893" width="11.77734375" style="31" customWidth="1"/>
    <col min="5894" max="5894" width="10.44140625" style="31" customWidth="1"/>
    <col min="5895" max="5897" width="11.21875" style="31" customWidth="1"/>
    <col min="5898" max="5898" width="10.5546875" style="31" customWidth="1"/>
    <col min="5899" max="5899" width="10.77734375" style="31" customWidth="1"/>
    <col min="5900" max="5900" width="11" style="31" customWidth="1"/>
    <col min="5901" max="5901" width="11.44140625" style="31" customWidth="1"/>
    <col min="5902" max="5902" width="10.44140625" style="31" customWidth="1"/>
    <col min="5903" max="5903" width="0.21875" style="31" customWidth="1"/>
    <col min="5904" max="6144" width="15.44140625" style="31"/>
    <col min="6145" max="6145" width="8.21875" style="31" customWidth="1"/>
    <col min="6146" max="6146" width="38" style="31" customWidth="1"/>
    <col min="6147" max="6149" width="11.77734375" style="31" customWidth="1"/>
    <col min="6150" max="6150" width="10.44140625" style="31" customWidth="1"/>
    <col min="6151" max="6153" width="11.21875" style="31" customWidth="1"/>
    <col min="6154" max="6154" width="10.5546875" style="31" customWidth="1"/>
    <col min="6155" max="6155" width="10.77734375" style="31" customWidth="1"/>
    <col min="6156" max="6156" width="11" style="31" customWidth="1"/>
    <col min="6157" max="6157" width="11.44140625" style="31" customWidth="1"/>
    <col min="6158" max="6158" width="10.44140625" style="31" customWidth="1"/>
    <col min="6159" max="6159" width="0.21875" style="31" customWidth="1"/>
    <col min="6160" max="6400" width="15.44140625" style="31"/>
    <col min="6401" max="6401" width="8.21875" style="31" customWidth="1"/>
    <col min="6402" max="6402" width="38" style="31" customWidth="1"/>
    <col min="6403" max="6405" width="11.77734375" style="31" customWidth="1"/>
    <col min="6406" max="6406" width="10.44140625" style="31" customWidth="1"/>
    <col min="6407" max="6409" width="11.21875" style="31" customWidth="1"/>
    <col min="6410" max="6410" width="10.5546875" style="31" customWidth="1"/>
    <col min="6411" max="6411" width="10.77734375" style="31" customWidth="1"/>
    <col min="6412" max="6412" width="11" style="31" customWidth="1"/>
    <col min="6413" max="6413" width="11.44140625" style="31" customWidth="1"/>
    <col min="6414" max="6414" width="10.44140625" style="31" customWidth="1"/>
    <col min="6415" max="6415" width="0.21875" style="31" customWidth="1"/>
    <col min="6416" max="6656" width="15.44140625" style="31"/>
    <col min="6657" max="6657" width="8.21875" style="31" customWidth="1"/>
    <col min="6658" max="6658" width="38" style="31" customWidth="1"/>
    <col min="6659" max="6661" width="11.77734375" style="31" customWidth="1"/>
    <col min="6662" max="6662" width="10.44140625" style="31" customWidth="1"/>
    <col min="6663" max="6665" width="11.21875" style="31" customWidth="1"/>
    <col min="6666" max="6666" width="10.5546875" style="31" customWidth="1"/>
    <col min="6667" max="6667" width="10.77734375" style="31" customWidth="1"/>
    <col min="6668" max="6668" width="11" style="31" customWidth="1"/>
    <col min="6669" max="6669" width="11.44140625" style="31" customWidth="1"/>
    <col min="6670" max="6670" width="10.44140625" style="31" customWidth="1"/>
    <col min="6671" max="6671" width="0.21875" style="31" customWidth="1"/>
    <col min="6672" max="6912" width="15.44140625" style="31"/>
    <col min="6913" max="6913" width="8.21875" style="31" customWidth="1"/>
    <col min="6914" max="6914" width="38" style="31" customWidth="1"/>
    <col min="6915" max="6917" width="11.77734375" style="31" customWidth="1"/>
    <col min="6918" max="6918" width="10.44140625" style="31" customWidth="1"/>
    <col min="6919" max="6921" width="11.21875" style="31" customWidth="1"/>
    <col min="6922" max="6922" width="10.5546875" style="31" customWidth="1"/>
    <col min="6923" max="6923" width="10.77734375" style="31" customWidth="1"/>
    <col min="6924" max="6924" width="11" style="31" customWidth="1"/>
    <col min="6925" max="6925" width="11.44140625" style="31" customWidth="1"/>
    <col min="6926" max="6926" width="10.44140625" style="31" customWidth="1"/>
    <col min="6927" max="6927" width="0.21875" style="31" customWidth="1"/>
    <col min="6928" max="7168" width="15.44140625" style="31"/>
    <col min="7169" max="7169" width="8.21875" style="31" customWidth="1"/>
    <col min="7170" max="7170" width="38" style="31" customWidth="1"/>
    <col min="7171" max="7173" width="11.77734375" style="31" customWidth="1"/>
    <col min="7174" max="7174" width="10.44140625" style="31" customWidth="1"/>
    <col min="7175" max="7177" width="11.21875" style="31" customWidth="1"/>
    <col min="7178" max="7178" width="10.5546875" style="31" customWidth="1"/>
    <col min="7179" max="7179" width="10.77734375" style="31" customWidth="1"/>
    <col min="7180" max="7180" width="11" style="31" customWidth="1"/>
    <col min="7181" max="7181" width="11.44140625" style="31" customWidth="1"/>
    <col min="7182" max="7182" width="10.44140625" style="31" customWidth="1"/>
    <col min="7183" max="7183" width="0.21875" style="31" customWidth="1"/>
    <col min="7184" max="7424" width="15.44140625" style="31"/>
    <col min="7425" max="7425" width="8.21875" style="31" customWidth="1"/>
    <col min="7426" max="7426" width="38" style="31" customWidth="1"/>
    <col min="7427" max="7429" width="11.77734375" style="31" customWidth="1"/>
    <col min="7430" max="7430" width="10.44140625" style="31" customWidth="1"/>
    <col min="7431" max="7433" width="11.21875" style="31" customWidth="1"/>
    <col min="7434" max="7434" width="10.5546875" style="31" customWidth="1"/>
    <col min="7435" max="7435" width="10.77734375" style="31" customWidth="1"/>
    <col min="7436" max="7436" width="11" style="31" customWidth="1"/>
    <col min="7437" max="7437" width="11.44140625" style="31" customWidth="1"/>
    <col min="7438" max="7438" width="10.44140625" style="31" customWidth="1"/>
    <col min="7439" max="7439" width="0.21875" style="31" customWidth="1"/>
    <col min="7440" max="7680" width="15.44140625" style="31"/>
    <col min="7681" max="7681" width="8.21875" style="31" customWidth="1"/>
    <col min="7682" max="7682" width="38" style="31" customWidth="1"/>
    <col min="7683" max="7685" width="11.77734375" style="31" customWidth="1"/>
    <col min="7686" max="7686" width="10.44140625" style="31" customWidth="1"/>
    <col min="7687" max="7689" width="11.21875" style="31" customWidth="1"/>
    <col min="7690" max="7690" width="10.5546875" style="31" customWidth="1"/>
    <col min="7691" max="7691" width="10.77734375" style="31" customWidth="1"/>
    <col min="7692" max="7692" width="11" style="31" customWidth="1"/>
    <col min="7693" max="7693" width="11.44140625" style="31" customWidth="1"/>
    <col min="7694" max="7694" width="10.44140625" style="31" customWidth="1"/>
    <col min="7695" max="7695" width="0.21875" style="31" customWidth="1"/>
    <col min="7696" max="7936" width="15.44140625" style="31"/>
    <col min="7937" max="7937" width="8.21875" style="31" customWidth="1"/>
    <col min="7938" max="7938" width="38" style="31" customWidth="1"/>
    <col min="7939" max="7941" width="11.77734375" style="31" customWidth="1"/>
    <col min="7942" max="7942" width="10.44140625" style="31" customWidth="1"/>
    <col min="7943" max="7945" width="11.21875" style="31" customWidth="1"/>
    <col min="7946" max="7946" width="10.5546875" style="31" customWidth="1"/>
    <col min="7947" max="7947" width="10.77734375" style="31" customWidth="1"/>
    <col min="7948" max="7948" width="11" style="31" customWidth="1"/>
    <col min="7949" max="7949" width="11.44140625" style="31" customWidth="1"/>
    <col min="7950" max="7950" width="10.44140625" style="31" customWidth="1"/>
    <col min="7951" max="7951" width="0.21875" style="31" customWidth="1"/>
    <col min="7952" max="8192" width="15.44140625" style="31"/>
    <col min="8193" max="8193" width="8.21875" style="31" customWidth="1"/>
    <col min="8194" max="8194" width="38" style="31" customWidth="1"/>
    <col min="8195" max="8197" width="11.77734375" style="31" customWidth="1"/>
    <col min="8198" max="8198" width="10.44140625" style="31" customWidth="1"/>
    <col min="8199" max="8201" width="11.21875" style="31" customWidth="1"/>
    <col min="8202" max="8202" width="10.5546875" style="31" customWidth="1"/>
    <col min="8203" max="8203" width="10.77734375" style="31" customWidth="1"/>
    <col min="8204" max="8204" width="11" style="31" customWidth="1"/>
    <col min="8205" max="8205" width="11.44140625" style="31" customWidth="1"/>
    <col min="8206" max="8206" width="10.44140625" style="31" customWidth="1"/>
    <col min="8207" max="8207" width="0.21875" style="31" customWidth="1"/>
    <col min="8208" max="8448" width="15.44140625" style="31"/>
    <col min="8449" max="8449" width="8.21875" style="31" customWidth="1"/>
    <col min="8450" max="8450" width="38" style="31" customWidth="1"/>
    <col min="8451" max="8453" width="11.77734375" style="31" customWidth="1"/>
    <col min="8454" max="8454" width="10.44140625" style="31" customWidth="1"/>
    <col min="8455" max="8457" width="11.21875" style="31" customWidth="1"/>
    <col min="8458" max="8458" width="10.5546875" style="31" customWidth="1"/>
    <col min="8459" max="8459" width="10.77734375" style="31" customWidth="1"/>
    <col min="8460" max="8460" width="11" style="31" customWidth="1"/>
    <col min="8461" max="8461" width="11.44140625" style="31" customWidth="1"/>
    <col min="8462" max="8462" width="10.44140625" style="31" customWidth="1"/>
    <col min="8463" max="8463" width="0.21875" style="31" customWidth="1"/>
    <col min="8464" max="8704" width="15.44140625" style="31"/>
    <col min="8705" max="8705" width="8.21875" style="31" customWidth="1"/>
    <col min="8706" max="8706" width="38" style="31" customWidth="1"/>
    <col min="8707" max="8709" width="11.77734375" style="31" customWidth="1"/>
    <col min="8710" max="8710" width="10.44140625" style="31" customWidth="1"/>
    <col min="8711" max="8713" width="11.21875" style="31" customWidth="1"/>
    <col min="8714" max="8714" width="10.5546875" style="31" customWidth="1"/>
    <col min="8715" max="8715" width="10.77734375" style="31" customWidth="1"/>
    <col min="8716" max="8716" width="11" style="31" customWidth="1"/>
    <col min="8717" max="8717" width="11.44140625" style="31" customWidth="1"/>
    <col min="8718" max="8718" width="10.44140625" style="31" customWidth="1"/>
    <col min="8719" max="8719" width="0.21875" style="31" customWidth="1"/>
    <col min="8720" max="8960" width="15.44140625" style="31"/>
    <col min="8961" max="8961" width="8.21875" style="31" customWidth="1"/>
    <col min="8962" max="8962" width="38" style="31" customWidth="1"/>
    <col min="8963" max="8965" width="11.77734375" style="31" customWidth="1"/>
    <col min="8966" max="8966" width="10.44140625" style="31" customWidth="1"/>
    <col min="8967" max="8969" width="11.21875" style="31" customWidth="1"/>
    <col min="8970" max="8970" width="10.5546875" style="31" customWidth="1"/>
    <col min="8971" max="8971" width="10.77734375" style="31" customWidth="1"/>
    <col min="8972" max="8972" width="11" style="31" customWidth="1"/>
    <col min="8973" max="8973" width="11.44140625" style="31" customWidth="1"/>
    <col min="8974" max="8974" width="10.44140625" style="31" customWidth="1"/>
    <col min="8975" max="8975" width="0.21875" style="31" customWidth="1"/>
    <col min="8976" max="9216" width="15.44140625" style="31"/>
    <col min="9217" max="9217" width="8.21875" style="31" customWidth="1"/>
    <col min="9218" max="9218" width="38" style="31" customWidth="1"/>
    <col min="9219" max="9221" width="11.77734375" style="31" customWidth="1"/>
    <col min="9222" max="9222" width="10.44140625" style="31" customWidth="1"/>
    <col min="9223" max="9225" width="11.21875" style="31" customWidth="1"/>
    <col min="9226" max="9226" width="10.5546875" style="31" customWidth="1"/>
    <col min="9227" max="9227" width="10.77734375" style="31" customWidth="1"/>
    <col min="9228" max="9228" width="11" style="31" customWidth="1"/>
    <col min="9229" max="9229" width="11.44140625" style="31" customWidth="1"/>
    <col min="9230" max="9230" width="10.44140625" style="31" customWidth="1"/>
    <col min="9231" max="9231" width="0.21875" style="31" customWidth="1"/>
    <col min="9232" max="9472" width="15.44140625" style="31"/>
    <col min="9473" max="9473" width="8.21875" style="31" customWidth="1"/>
    <col min="9474" max="9474" width="38" style="31" customWidth="1"/>
    <col min="9475" max="9477" width="11.77734375" style="31" customWidth="1"/>
    <col min="9478" max="9478" width="10.44140625" style="31" customWidth="1"/>
    <col min="9479" max="9481" width="11.21875" style="31" customWidth="1"/>
    <col min="9482" max="9482" width="10.5546875" style="31" customWidth="1"/>
    <col min="9483" max="9483" width="10.77734375" style="31" customWidth="1"/>
    <col min="9484" max="9484" width="11" style="31" customWidth="1"/>
    <col min="9485" max="9485" width="11.44140625" style="31" customWidth="1"/>
    <col min="9486" max="9486" width="10.44140625" style="31" customWidth="1"/>
    <col min="9487" max="9487" width="0.21875" style="31" customWidth="1"/>
    <col min="9488" max="9728" width="15.44140625" style="31"/>
    <col min="9729" max="9729" width="8.21875" style="31" customWidth="1"/>
    <col min="9730" max="9730" width="38" style="31" customWidth="1"/>
    <col min="9731" max="9733" width="11.77734375" style="31" customWidth="1"/>
    <col min="9734" max="9734" width="10.44140625" style="31" customWidth="1"/>
    <col min="9735" max="9737" width="11.21875" style="31" customWidth="1"/>
    <col min="9738" max="9738" width="10.5546875" style="31" customWidth="1"/>
    <col min="9739" max="9739" width="10.77734375" style="31" customWidth="1"/>
    <col min="9740" max="9740" width="11" style="31" customWidth="1"/>
    <col min="9741" max="9741" width="11.44140625" style="31" customWidth="1"/>
    <col min="9742" max="9742" width="10.44140625" style="31" customWidth="1"/>
    <col min="9743" max="9743" width="0.21875" style="31" customWidth="1"/>
    <col min="9744" max="9984" width="15.44140625" style="31"/>
    <col min="9985" max="9985" width="8.21875" style="31" customWidth="1"/>
    <col min="9986" max="9986" width="38" style="31" customWidth="1"/>
    <col min="9987" max="9989" width="11.77734375" style="31" customWidth="1"/>
    <col min="9990" max="9990" width="10.44140625" style="31" customWidth="1"/>
    <col min="9991" max="9993" width="11.21875" style="31" customWidth="1"/>
    <col min="9994" max="9994" width="10.5546875" style="31" customWidth="1"/>
    <col min="9995" max="9995" width="10.77734375" style="31" customWidth="1"/>
    <col min="9996" max="9996" width="11" style="31" customWidth="1"/>
    <col min="9997" max="9997" width="11.44140625" style="31" customWidth="1"/>
    <col min="9998" max="9998" width="10.44140625" style="31" customWidth="1"/>
    <col min="9999" max="9999" width="0.21875" style="31" customWidth="1"/>
    <col min="10000" max="10240" width="15.44140625" style="31"/>
    <col min="10241" max="10241" width="8.21875" style="31" customWidth="1"/>
    <col min="10242" max="10242" width="38" style="31" customWidth="1"/>
    <col min="10243" max="10245" width="11.77734375" style="31" customWidth="1"/>
    <col min="10246" max="10246" width="10.44140625" style="31" customWidth="1"/>
    <col min="10247" max="10249" width="11.21875" style="31" customWidth="1"/>
    <col min="10250" max="10250" width="10.5546875" style="31" customWidth="1"/>
    <col min="10251" max="10251" width="10.77734375" style="31" customWidth="1"/>
    <col min="10252" max="10252" width="11" style="31" customWidth="1"/>
    <col min="10253" max="10253" width="11.44140625" style="31" customWidth="1"/>
    <col min="10254" max="10254" width="10.44140625" style="31" customWidth="1"/>
    <col min="10255" max="10255" width="0.21875" style="31" customWidth="1"/>
    <col min="10256" max="10496" width="15.44140625" style="31"/>
    <col min="10497" max="10497" width="8.21875" style="31" customWidth="1"/>
    <col min="10498" max="10498" width="38" style="31" customWidth="1"/>
    <col min="10499" max="10501" width="11.77734375" style="31" customWidth="1"/>
    <col min="10502" max="10502" width="10.44140625" style="31" customWidth="1"/>
    <col min="10503" max="10505" width="11.21875" style="31" customWidth="1"/>
    <col min="10506" max="10506" width="10.5546875" style="31" customWidth="1"/>
    <col min="10507" max="10507" width="10.77734375" style="31" customWidth="1"/>
    <col min="10508" max="10508" width="11" style="31" customWidth="1"/>
    <col min="10509" max="10509" width="11.44140625" style="31" customWidth="1"/>
    <col min="10510" max="10510" width="10.44140625" style="31" customWidth="1"/>
    <col min="10511" max="10511" width="0.21875" style="31" customWidth="1"/>
    <col min="10512" max="10752" width="15.44140625" style="31"/>
    <col min="10753" max="10753" width="8.21875" style="31" customWidth="1"/>
    <col min="10754" max="10754" width="38" style="31" customWidth="1"/>
    <col min="10755" max="10757" width="11.77734375" style="31" customWidth="1"/>
    <col min="10758" max="10758" width="10.44140625" style="31" customWidth="1"/>
    <col min="10759" max="10761" width="11.21875" style="31" customWidth="1"/>
    <col min="10762" max="10762" width="10.5546875" style="31" customWidth="1"/>
    <col min="10763" max="10763" width="10.77734375" style="31" customWidth="1"/>
    <col min="10764" max="10764" width="11" style="31" customWidth="1"/>
    <col min="10765" max="10765" width="11.44140625" style="31" customWidth="1"/>
    <col min="10766" max="10766" width="10.44140625" style="31" customWidth="1"/>
    <col min="10767" max="10767" width="0.21875" style="31" customWidth="1"/>
    <col min="10768" max="11008" width="15.44140625" style="31"/>
    <col min="11009" max="11009" width="8.21875" style="31" customWidth="1"/>
    <col min="11010" max="11010" width="38" style="31" customWidth="1"/>
    <col min="11011" max="11013" width="11.77734375" style="31" customWidth="1"/>
    <col min="11014" max="11014" width="10.44140625" style="31" customWidth="1"/>
    <col min="11015" max="11017" width="11.21875" style="31" customWidth="1"/>
    <col min="11018" max="11018" width="10.5546875" style="31" customWidth="1"/>
    <col min="11019" max="11019" width="10.77734375" style="31" customWidth="1"/>
    <col min="11020" max="11020" width="11" style="31" customWidth="1"/>
    <col min="11021" max="11021" width="11.44140625" style="31" customWidth="1"/>
    <col min="11022" max="11022" width="10.44140625" style="31" customWidth="1"/>
    <col min="11023" max="11023" width="0.21875" style="31" customWidth="1"/>
    <col min="11024" max="11264" width="15.44140625" style="31"/>
    <col min="11265" max="11265" width="8.21875" style="31" customWidth="1"/>
    <col min="11266" max="11266" width="38" style="31" customWidth="1"/>
    <col min="11267" max="11269" width="11.77734375" style="31" customWidth="1"/>
    <col min="11270" max="11270" width="10.44140625" style="31" customWidth="1"/>
    <col min="11271" max="11273" width="11.21875" style="31" customWidth="1"/>
    <col min="11274" max="11274" width="10.5546875" style="31" customWidth="1"/>
    <col min="11275" max="11275" width="10.77734375" style="31" customWidth="1"/>
    <col min="11276" max="11276" width="11" style="31" customWidth="1"/>
    <col min="11277" max="11277" width="11.44140625" style="31" customWidth="1"/>
    <col min="11278" max="11278" width="10.44140625" style="31" customWidth="1"/>
    <col min="11279" max="11279" width="0.21875" style="31" customWidth="1"/>
    <col min="11280" max="11520" width="15.44140625" style="31"/>
    <col min="11521" max="11521" width="8.21875" style="31" customWidth="1"/>
    <col min="11522" max="11522" width="38" style="31" customWidth="1"/>
    <col min="11523" max="11525" width="11.77734375" style="31" customWidth="1"/>
    <col min="11526" max="11526" width="10.44140625" style="31" customWidth="1"/>
    <col min="11527" max="11529" width="11.21875" style="31" customWidth="1"/>
    <col min="11530" max="11530" width="10.5546875" style="31" customWidth="1"/>
    <col min="11531" max="11531" width="10.77734375" style="31" customWidth="1"/>
    <col min="11532" max="11532" width="11" style="31" customWidth="1"/>
    <col min="11533" max="11533" width="11.44140625" style="31" customWidth="1"/>
    <col min="11534" max="11534" width="10.44140625" style="31" customWidth="1"/>
    <col min="11535" max="11535" width="0.21875" style="31" customWidth="1"/>
    <col min="11536" max="11776" width="15.44140625" style="31"/>
    <col min="11777" max="11777" width="8.21875" style="31" customWidth="1"/>
    <col min="11778" max="11778" width="38" style="31" customWidth="1"/>
    <col min="11779" max="11781" width="11.77734375" style="31" customWidth="1"/>
    <col min="11782" max="11782" width="10.44140625" style="31" customWidth="1"/>
    <col min="11783" max="11785" width="11.21875" style="31" customWidth="1"/>
    <col min="11786" max="11786" width="10.5546875" style="31" customWidth="1"/>
    <col min="11787" max="11787" width="10.77734375" style="31" customWidth="1"/>
    <col min="11788" max="11788" width="11" style="31" customWidth="1"/>
    <col min="11789" max="11789" width="11.44140625" style="31" customWidth="1"/>
    <col min="11790" max="11790" width="10.44140625" style="31" customWidth="1"/>
    <col min="11791" max="11791" width="0.21875" style="31" customWidth="1"/>
    <col min="11792" max="12032" width="15.44140625" style="31"/>
    <col min="12033" max="12033" width="8.21875" style="31" customWidth="1"/>
    <col min="12034" max="12034" width="38" style="31" customWidth="1"/>
    <col min="12035" max="12037" width="11.77734375" style="31" customWidth="1"/>
    <col min="12038" max="12038" width="10.44140625" style="31" customWidth="1"/>
    <col min="12039" max="12041" width="11.21875" style="31" customWidth="1"/>
    <col min="12042" max="12042" width="10.5546875" style="31" customWidth="1"/>
    <col min="12043" max="12043" width="10.77734375" style="31" customWidth="1"/>
    <col min="12044" max="12044" width="11" style="31" customWidth="1"/>
    <col min="12045" max="12045" width="11.44140625" style="31" customWidth="1"/>
    <col min="12046" max="12046" width="10.44140625" style="31" customWidth="1"/>
    <col min="12047" max="12047" width="0.21875" style="31" customWidth="1"/>
    <col min="12048" max="12288" width="15.44140625" style="31"/>
    <col min="12289" max="12289" width="8.21875" style="31" customWidth="1"/>
    <col min="12290" max="12290" width="38" style="31" customWidth="1"/>
    <col min="12291" max="12293" width="11.77734375" style="31" customWidth="1"/>
    <col min="12294" max="12294" width="10.44140625" style="31" customWidth="1"/>
    <col min="12295" max="12297" width="11.21875" style="31" customWidth="1"/>
    <col min="12298" max="12298" width="10.5546875" style="31" customWidth="1"/>
    <col min="12299" max="12299" width="10.77734375" style="31" customWidth="1"/>
    <col min="12300" max="12300" width="11" style="31" customWidth="1"/>
    <col min="12301" max="12301" width="11.44140625" style="31" customWidth="1"/>
    <col min="12302" max="12302" width="10.44140625" style="31" customWidth="1"/>
    <col min="12303" max="12303" width="0.21875" style="31" customWidth="1"/>
    <col min="12304" max="12544" width="15.44140625" style="31"/>
    <col min="12545" max="12545" width="8.21875" style="31" customWidth="1"/>
    <col min="12546" max="12546" width="38" style="31" customWidth="1"/>
    <col min="12547" max="12549" width="11.77734375" style="31" customWidth="1"/>
    <col min="12550" max="12550" width="10.44140625" style="31" customWidth="1"/>
    <col min="12551" max="12553" width="11.21875" style="31" customWidth="1"/>
    <col min="12554" max="12554" width="10.5546875" style="31" customWidth="1"/>
    <col min="12555" max="12555" width="10.77734375" style="31" customWidth="1"/>
    <col min="12556" max="12556" width="11" style="31" customWidth="1"/>
    <col min="12557" max="12557" width="11.44140625" style="31" customWidth="1"/>
    <col min="12558" max="12558" width="10.44140625" style="31" customWidth="1"/>
    <col min="12559" max="12559" width="0.21875" style="31" customWidth="1"/>
    <col min="12560" max="12800" width="15.44140625" style="31"/>
    <col min="12801" max="12801" width="8.21875" style="31" customWidth="1"/>
    <col min="12802" max="12802" width="38" style="31" customWidth="1"/>
    <col min="12803" max="12805" width="11.77734375" style="31" customWidth="1"/>
    <col min="12806" max="12806" width="10.44140625" style="31" customWidth="1"/>
    <col min="12807" max="12809" width="11.21875" style="31" customWidth="1"/>
    <col min="12810" max="12810" width="10.5546875" style="31" customWidth="1"/>
    <col min="12811" max="12811" width="10.77734375" style="31" customWidth="1"/>
    <col min="12812" max="12812" width="11" style="31" customWidth="1"/>
    <col min="12813" max="12813" width="11.44140625" style="31" customWidth="1"/>
    <col min="12814" max="12814" width="10.44140625" style="31" customWidth="1"/>
    <col min="12815" max="12815" width="0.21875" style="31" customWidth="1"/>
    <col min="12816" max="13056" width="15.44140625" style="31"/>
    <col min="13057" max="13057" width="8.21875" style="31" customWidth="1"/>
    <col min="13058" max="13058" width="38" style="31" customWidth="1"/>
    <col min="13059" max="13061" width="11.77734375" style="31" customWidth="1"/>
    <col min="13062" max="13062" width="10.44140625" style="31" customWidth="1"/>
    <col min="13063" max="13065" width="11.21875" style="31" customWidth="1"/>
    <col min="13066" max="13066" width="10.5546875" style="31" customWidth="1"/>
    <col min="13067" max="13067" width="10.77734375" style="31" customWidth="1"/>
    <col min="13068" max="13068" width="11" style="31" customWidth="1"/>
    <col min="13069" max="13069" width="11.44140625" style="31" customWidth="1"/>
    <col min="13070" max="13070" width="10.44140625" style="31" customWidth="1"/>
    <col min="13071" max="13071" width="0.21875" style="31" customWidth="1"/>
    <col min="13072" max="13312" width="15.44140625" style="31"/>
    <col min="13313" max="13313" width="8.21875" style="31" customWidth="1"/>
    <col min="13314" max="13314" width="38" style="31" customWidth="1"/>
    <col min="13315" max="13317" width="11.77734375" style="31" customWidth="1"/>
    <col min="13318" max="13318" width="10.44140625" style="31" customWidth="1"/>
    <col min="13319" max="13321" width="11.21875" style="31" customWidth="1"/>
    <col min="13322" max="13322" width="10.5546875" style="31" customWidth="1"/>
    <col min="13323" max="13323" width="10.77734375" style="31" customWidth="1"/>
    <col min="13324" max="13324" width="11" style="31" customWidth="1"/>
    <col min="13325" max="13325" width="11.44140625" style="31" customWidth="1"/>
    <col min="13326" max="13326" width="10.44140625" style="31" customWidth="1"/>
    <col min="13327" max="13327" width="0.21875" style="31" customWidth="1"/>
    <col min="13328" max="13568" width="15.44140625" style="31"/>
    <col min="13569" max="13569" width="8.21875" style="31" customWidth="1"/>
    <col min="13570" max="13570" width="38" style="31" customWidth="1"/>
    <col min="13571" max="13573" width="11.77734375" style="31" customWidth="1"/>
    <col min="13574" max="13574" width="10.44140625" style="31" customWidth="1"/>
    <col min="13575" max="13577" width="11.21875" style="31" customWidth="1"/>
    <col min="13578" max="13578" width="10.5546875" style="31" customWidth="1"/>
    <col min="13579" max="13579" width="10.77734375" style="31" customWidth="1"/>
    <col min="13580" max="13580" width="11" style="31" customWidth="1"/>
    <col min="13581" max="13581" width="11.44140625" style="31" customWidth="1"/>
    <col min="13582" max="13582" width="10.44140625" style="31" customWidth="1"/>
    <col min="13583" max="13583" width="0.21875" style="31" customWidth="1"/>
    <col min="13584" max="13824" width="15.44140625" style="31"/>
    <col min="13825" max="13825" width="8.21875" style="31" customWidth="1"/>
    <col min="13826" max="13826" width="38" style="31" customWidth="1"/>
    <col min="13827" max="13829" width="11.77734375" style="31" customWidth="1"/>
    <col min="13830" max="13830" width="10.44140625" style="31" customWidth="1"/>
    <col min="13831" max="13833" width="11.21875" style="31" customWidth="1"/>
    <col min="13834" max="13834" width="10.5546875" style="31" customWidth="1"/>
    <col min="13835" max="13835" width="10.77734375" style="31" customWidth="1"/>
    <col min="13836" max="13836" width="11" style="31" customWidth="1"/>
    <col min="13837" max="13837" width="11.44140625" style="31" customWidth="1"/>
    <col min="13838" max="13838" width="10.44140625" style="31" customWidth="1"/>
    <col min="13839" max="13839" width="0.21875" style="31" customWidth="1"/>
    <col min="13840" max="14080" width="15.44140625" style="31"/>
    <col min="14081" max="14081" width="8.21875" style="31" customWidth="1"/>
    <col min="14082" max="14082" width="38" style="31" customWidth="1"/>
    <col min="14083" max="14085" width="11.77734375" style="31" customWidth="1"/>
    <col min="14086" max="14086" width="10.44140625" style="31" customWidth="1"/>
    <col min="14087" max="14089" width="11.21875" style="31" customWidth="1"/>
    <col min="14090" max="14090" width="10.5546875" style="31" customWidth="1"/>
    <col min="14091" max="14091" width="10.77734375" style="31" customWidth="1"/>
    <col min="14092" max="14092" width="11" style="31" customWidth="1"/>
    <col min="14093" max="14093" width="11.44140625" style="31" customWidth="1"/>
    <col min="14094" max="14094" width="10.44140625" style="31" customWidth="1"/>
    <col min="14095" max="14095" width="0.21875" style="31" customWidth="1"/>
    <col min="14096" max="14336" width="15.44140625" style="31"/>
    <col min="14337" max="14337" width="8.21875" style="31" customWidth="1"/>
    <col min="14338" max="14338" width="38" style="31" customWidth="1"/>
    <col min="14339" max="14341" width="11.77734375" style="31" customWidth="1"/>
    <col min="14342" max="14342" width="10.44140625" style="31" customWidth="1"/>
    <col min="14343" max="14345" width="11.21875" style="31" customWidth="1"/>
    <col min="14346" max="14346" width="10.5546875" style="31" customWidth="1"/>
    <col min="14347" max="14347" width="10.77734375" style="31" customWidth="1"/>
    <col min="14348" max="14348" width="11" style="31" customWidth="1"/>
    <col min="14349" max="14349" width="11.44140625" style="31" customWidth="1"/>
    <col min="14350" max="14350" width="10.44140625" style="31" customWidth="1"/>
    <col min="14351" max="14351" width="0.21875" style="31" customWidth="1"/>
    <col min="14352" max="14592" width="15.44140625" style="31"/>
    <col min="14593" max="14593" width="8.21875" style="31" customWidth="1"/>
    <col min="14594" max="14594" width="38" style="31" customWidth="1"/>
    <col min="14595" max="14597" width="11.77734375" style="31" customWidth="1"/>
    <col min="14598" max="14598" width="10.44140625" style="31" customWidth="1"/>
    <col min="14599" max="14601" width="11.21875" style="31" customWidth="1"/>
    <col min="14602" max="14602" width="10.5546875" style="31" customWidth="1"/>
    <col min="14603" max="14603" width="10.77734375" style="31" customWidth="1"/>
    <col min="14604" max="14604" width="11" style="31" customWidth="1"/>
    <col min="14605" max="14605" width="11.44140625" style="31" customWidth="1"/>
    <col min="14606" max="14606" width="10.44140625" style="31" customWidth="1"/>
    <col min="14607" max="14607" width="0.21875" style="31" customWidth="1"/>
    <col min="14608" max="14848" width="15.44140625" style="31"/>
    <col min="14849" max="14849" width="8.21875" style="31" customWidth="1"/>
    <col min="14850" max="14850" width="38" style="31" customWidth="1"/>
    <col min="14851" max="14853" width="11.77734375" style="31" customWidth="1"/>
    <col min="14854" max="14854" width="10.44140625" style="31" customWidth="1"/>
    <col min="14855" max="14857" width="11.21875" style="31" customWidth="1"/>
    <col min="14858" max="14858" width="10.5546875" style="31" customWidth="1"/>
    <col min="14859" max="14859" width="10.77734375" style="31" customWidth="1"/>
    <col min="14860" max="14860" width="11" style="31" customWidth="1"/>
    <col min="14861" max="14861" width="11.44140625" style="31" customWidth="1"/>
    <col min="14862" max="14862" width="10.44140625" style="31" customWidth="1"/>
    <col min="14863" max="14863" width="0.21875" style="31" customWidth="1"/>
    <col min="14864" max="15104" width="15.44140625" style="31"/>
    <col min="15105" max="15105" width="8.21875" style="31" customWidth="1"/>
    <col min="15106" max="15106" width="38" style="31" customWidth="1"/>
    <col min="15107" max="15109" width="11.77734375" style="31" customWidth="1"/>
    <col min="15110" max="15110" width="10.44140625" style="31" customWidth="1"/>
    <col min="15111" max="15113" width="11.21875" style="31" customWidth="1"/>
    <col min="15114" max="15114" width="10.5546875" style="31" customWidth="1"/>
    <col min="15115" max="15115" width="10.77734375" style="31" customWidth="1"/>
    <col min="15116" max="15116" width="11" style="31" customWidth="1"/>
    <col min="15117" max="15117" width="11.44140625" style="31" customWidth="1"/>
    <col min="15118" max="15118" width="10.44140625" style="31" customWidth="1"/>
    <col min="15119" max="15119" width="0.21875" style="31" customWidth="1"/>
    <col min="15120" max="15360" width="15.44140625" style="31"/>
    <col min="15361" max="15361" width="8.21875" style="31" customWidth="1"/>
    <col min="15362" max="15362" width="38" style="31" customWidth="1"/>
    <col min="15363" max="15365" width="11.77734375" style="31" customWidth="1"/>
    <col min="15366" max="15366" width="10.44140625" style="31" customWidth="1"/>
    <col min="15367" max="15369" width="11.21875" style="31" customWidth="1"/>
    <col min="15370" max="15370" width="10.5546875" style="31" customWidth="1"/>
    <col min="15371" max="15371" width="10.77734375" style="31" customWidth="1"/>
    <col min="15372" max="15372" width="11" style="31" customWidth="1"/>
    <col min="15373" max="15373" width="11.44140625" style="31" customWidth="1"/>
    <col min="15374" max="15374" width="10.44140625" style="31" customWidth="1"/>
    <col min="15375" max="15375" width="0.21875" style="31" customWidth="1"/>
    <col min="15376" max="15616" width="15.44140625" style="31"/>
    <col min="15617" max="15617" width="8.21875" style="31" customWidth="1"/>
    <col min="15618" max="15618" width="38" style="31" customWidth="1"/>
    <col min="15619" max="15621" width="11.77734375" style="31" customWidth="1"/>
    <col min="15622" max="15622" width="10.44140625" style="31" customWidth="1"/>
    <col min="15623" max="15625" width="11.21875" style="31" customWidth="1"/>
    <col min="15626" max="15626" width="10.5546875" style="31" customWidth="1"/>
    <col min="15627" max="15627" width="10.77734375" style="31" customWidth="1"/>
    <col min="15628" max="15628" width="11" style="31" customWidth="1"/>
    <col min="15629" max="15629" width="11.44140625" style="31" customWidth="1"/>
    <col min="15630" max="15630" width="10.44140625" style="31" customWidth="1"/>
    <col min="15631" max="15631" width="0.21875" style="31" customWidth="1"/>
    <col min="15632" max="15872" width="15.44140625" style="31"/>
    <col min="15873" max="15873" width="8.21875" style="31" customWidth="1"/>
    <col min="15874" max="15874" width="38" style="31" customWidth="1"/>
    <col min="15875" max="15877" width="11.77734375" style="31" customWidth="1"/>
    <col min="15878" max="15878" width="10.44140625" style="31" customWidth="1"/>
    <col min="15879" max="15881" width="11.21875" style="31" customWidth="1"/>
    <col min="15882" max="15882" width="10.5546875" style="31" customWidth="1"/>
    <col min="15883" max="15883" width="10.77734375" style="31" customWidth="1"/>
    <col min="15884" max="15884" width="11" style="31" customWidth="1"/>
    <col min="15885" max="15885" width="11.44140625" style="31" customWidth="1"/>
    <col min="15886" max="15886" width="10.44140625" style="31" customWidth="1"/>
    <col min="15887" max="15887" width="0.21875" style="31" customWidth="1"/>
    <col min="15888" max="16128" width="15.44140625" style="31"/>
    <col min="16129" max="16129" width="8.21875" style="31" customWidth="1"/>
    <col min="16130" max="16130" width="38" style="31" customWidth="1"/>
    <col min="16131" max="16133" width="11.77734375" style="31" customWidth="1"/>
    <col min="16134" max="16134" width="10.44140625" style="31" customWidth="1"/>
    <col min="16135" max="16137" width="11.21875" style="31" customWidth="1"/>
    <col min="16138" max="16138" width="10.5546875" style="31" customWidth="1"/>
    <col min="16139" max="16139" width="10.77734375" style="31" customWidth="1"/>
    <col min="16140" max="16140" width="11" style="31" customWidth="1"/>
    <col min="16141" max="16141" width="11.44140625" style="31" customWidth="1"/>
    <col min="16142" max="16142" width="10.44140625" style="31" customWidth="1"/>
    <col min="16143" max="16143" width="0.21875" style="31" customWidth="1"/>
    <col min="16144" max="16384" width="15.44140625" style="31"/>
  </cols>
  <sheetData>
    <row r="1" spans="1:15" ht="78.75" customHeight="1" x14ac:dyDescent="0.25">
      <c r="A1" s="1071" t="s">
        <v>540</v>
      </c>
      <c r="B1" s="1071"/>
      <c r="C1" s="1071"/>
      <c r="D1" s="1071"/>
      <c r="E1" s="1071"/>
      <c r="F1" s="1071"/>
      <c r="G1" s="1071"/>
      <c r="H1" s="1071"/>
      <c r="I1" s="1071"/>
      <c r="J1" s="1071"/>
      <c r="K1" s="1071"/>
      <c r="L1" s="1071"/>
      <c r="M1" s="1077" t="s">
        <v>620</v>
      </c>
      <c r="N1" s="1077"/>
    </row>
    <row r="2" spans="1:15" ht="31.2" customHeight="1" x14ac:dyDescent="0.25">
      <c r="A2" s="1007" t="s">
        <v>17</v>
      </c>
      <c r="B2" s="1056"/>
      <c r="C2" s="1026" t="s">
        <v>156</v>
      </c>
      <c r="D2" s="1027"/>
      <c r="E2" s="1027"/>
      <c r="F2" s="1006"/>
      <c r="G2" s="1008" t="s">
        <v>78</v>
      </c>
      <c r="H2" s="1009"/>
      <c r="I2" s="1009"/>
      <c r="J2" s="1010"/>
      <c r="K2" s="1008" t="s">
        <v>532</v>
      </c>
      <c r="L2" s="1009"/>
      <c r="M2" s="1009"/>
      <c r="N2" s="1010"/>
      <c r="O2" s="75"/>
    </row>
    <row r="3" spans="1:15" ht="31.2" customHeight="1" x14ac:dyDescent="0.25">
      <c r="A3" s="1056"/>
      <c r="B3" s="1056"/>
      <c r="C3" s="404" t="s">
        <v>300</v>
      </c>
      <c r="D3" s="405" t="s">
        <v>301</v>
      </c>
      <c r="E3" s="405" t="s">
        <v>19</v>
      </c>
      <c r="F3" s="326" t="s">
        <v>20</v>
      </c>
      <c r="G3" s="404" t="s">
        <v>300</v>
      </c>
      <c r="H3" s="405" t="s">
        <v>301</v>
      </c>
      <c r="I3" s="405" t="s">
        <v>19</v>
      </c>
      <c r="J3" s="326" t="s">
        <v>20</v>
      </c>
      <c r="K3" s="404" t="s">
        <v>300</v>
      </c>
      <c r="L3" s="405" t="s">
        <v>301</v>
      </c>
      <c r="M3" s="405" t="s">
        <v>19</v>
      </c>
      <c r="N3" s="326" t="s">
        <v>21</v>
      </c>
      <c r="O3" s="75"/>
    </row>
    <row r="4" spans="1:15" ht="19.95" customHeight="1" x14ac:dyDescent="0.25">
      <c r="A4" s="983" t="s">
        <v>27</v>
      </c>
      <c r="B4" s="410" t="s">
        <v>38</v>
      </c>
      <c r="C4" s="77">
        <v>0</v>
      </c>
      <c r="D4" s="80">
        <v>0</v>
      </c>
      <c r="E4" s="67">
        <v>0</v>
      </c>
      <c r="F4" s="79">
        <v>0</v>
      </c>
      <c r="G4" s="77">
        <v>0</v>
      </c>
      <c r="H4" s="80">
        <v>0</v>
      </c>
      <c r="I4" s="67">
        <v>0</v>
      </c>
      <c r="J4" s="79">
        <v>0</v>
      </c>
      <c r="K4" s="77">
        <v>19500</v>
      </c>
      <c r="L4" s="78">
        <v>19500</v>
      </c>
      <c r="M4" s="67">
        <v>10588</v>
      </c>
      <c r="N4" s="79">
        <f>M4/L4</f>
        <v>0.54297435897435897</v>
      </c>
      <c r="O4" s="75"/>
    </row>
    <row r="5" spans="1:15" ht="19.95" customHeight="1" x14ac:dyDescent="0.25">
      <c r="A5" s="984"/>
      <c r="B5" s="412" t="s">
        <v>39</v>
      </c>
      <c r="C5" s="81">
        <v>0</v>
      </c>
      <c r="D5" s="83">
        <v>0</v>
      </c>
      <c r="E5" s="36">
        <v>0</v>
      </c>
      <c r="F5" s="90">
        <v>0</v>
      </c>
      <c r="G5" s="81">
        <v>0</v>
      </c>
      <c r="H5" s="83">
        <v>0</v>
      </c>
      <c r="I5" s="36">
        <v>0</v>
      </c>
      <c r="J5" s="90">
        <v>0</v>
      </c>
      <c r="K5" s="81">
        <v>2000</v>
      </c>
      <c r="L5" s="82">
        <v>2000</v>
      </c>
      <c r="M5" s="36">
        <v>616</v>
      </c>
      <c r="N5" s="79">
        <f>M5/L5</f>
        <v>0.308</v>
      </c>
      <c r="O5" s="75"/>
    </row>
    <row r="6" spans="1:15" ht="19.95" customHeight="1" x14ac:dyDescent="0.25">
      <c r="A6" s="984"/>
      <c r="B6" s="414" t="s">
        <v>32</v>
      </c>
      <c r="C6" s="81">
        <v>0</v>
      </c>
      <c r="D6" s="83">
        <v>0</v>
      </c>
      <c r="E6" s="36">
        <v>0</v>
      </c>
      <c r="F6" s="90">
        <v>0</v>
      </c>
      <c r="G6" s="81">
        <v>0</v>
      </c>
      <c r="H6" s="83">
        <v>0</v>
      </c>
      <c r="I6" s="36">
        <v>0</v>
      </c>
      <c r="J6" s="90">
        <v>0</v>
      </c>
      <c r="K6" s="81">
        <v>1400</v>
      </c>
      <c r="L6" s="82">
        <v>1400</v>
      </c>
      <c r="M6" s="36">
        <v>314</v>
      </c>
      <c r="N6" s="79">
        <f>M6/L6</f>
        <v>0.22428571428571428</v>
      </c>
      <c r="O6" s="75"/>
    </row>
    <row r="7" spans="1:15" ht="19.95" customHeight="1" x14ac:dyDescent="0.25">
      <c r="A7" s="984"/>
      <c r="B7" s="412" t="s">
        <v>7</v>
      </c>
      <c r="C7" s="81">
        <v>0</v>
      </c>
      <c r="D7" s="83">
        <v>0</v>
      </c>
      <c r="E7" s="36">
        <v>0</v>
      </c>
      <c r="F7" s="90">
        <v>0</v>
      </c>
      <c r="G7" s="81">
        <v>0</v>
      </c>
      <c r="H7" s="83">
        <v>0</v>
      </c>
      <c r="I7" s="36">
        <v>0</v>
      </c>
      <c r="J7" s="90">
        <v>0</v>
      </c>
      <c r="K7" s="81">
        <v>1000</v>
      </c>
      <c r="L7" s="82">
        <v>1000</v>
      </c>
      <c r="M7" s="36">
        <v>279</v>
      </c>
      <c r="N7" s="79">
        <f>M7/L7</f>
        <v>0.27900000000000003</v>
      </c>
      <c r="O7" s="75"/>
    </row>
    <row r="8" spans="1:15" ht="19.95" customHeight="1" x14ac:dyDescent="0.25">
      <c r="A8" s="984"/>
      <c r="B8" s="412" t="s">
        <v>8</v>
      </c>
      <c r="C8" s="81">
        <v>0</v>
      </c>
      <c r="D8" s="83">
        <v>0</v>
      </c>
      <c r="E8" s="36">
        <v>0</v>
      </c>
      <c r="F8" s="90">
        <v>0</v>
      </c>
      <c r="G8" s="81">
        <v>0</v>
      </c>
      <c r="H8" s="83">
        <v>0</v>
      </c>
      <c r="I8" s="36">
        <v>0</v>
      </c>
      <c r="J8" s="90">
        <v>0</v>
      </c>
      <c r="K8" s="81">
        <v>0</v>
      </c>
      <c r="L8" s="82">
        <v>0</v>
      </c>
      <c r="M8" s="36">
        <v>0</v>
      </c>
      <c r="N8" s="79">
        <v>0</v>
      </c>
      <c r="O8" s="75"/>
    </row>
    <row r="9" spans="1:15" ht="19.95" customHeight="1" x14ac:dyDescent="0.25">
      <c r="A9" s="984"/>
      <c r="B9" s="412" t="s">
        <v>9</v>
      </c>
      <c r="C9" s="81">
        <v>0</v>
      </c>
      <c r="D9" s="83">
        <v>0</v>
      </c>
      <c r="E9" s="36">
        <v>0</v>
      </c>
      <c r="F9" s="90">
        <v>0</v>
      </c>
      <c r="G9" s="81">
        <v>0</v>
      </c>
      <c r="H9" s="83">
        <v>0</v>
      </c>
      <c r="I9" s="36">
        <v>0</v>
      </c>
      <c r="J9" s="90">
        <v>0</v>
      </c>
      <c r="K9" s="81">
        <v>200</v>
      </c>
      <c r="L9" s="82">
        <v>200</v>
      </c>
      <c r="M9" s="36">
        <v>0</v>
      </c>
      <c r="N9" s="79">
        <f>M9/L9</f>
        <v>0</v>
      </c>
      <c r="O9" s="75"/>
    </row>
    <row r="10" spans="1:15" ht="19.95" customHeight="1" x14ac:dyDescent="0.25">
      <c r="A10" s="984"/>
      <c r="B10" s="412" t="s">
        <v>10</v>
      </c>
      <c r="C10" s="81">
        <v>0</v>
      </c>
      <c r="D10" s="83">
        <v>0</v>
      </c>
      <c r="E10" s="36">
        <v>0</v>
      </c>
      <c r="F10" s="90">
        <v>0</v>
      </c>
      <c r="G10" s="81">
        <v>140</v>
      </c>
      <c r="H10" s="83">
        <v>140</v>
      </c>
      <c r="I10" s="36">
        <v>27</v>
      </c>
      <c r="J10" s="79">
        <f>I10/H10</f>
        <v>0.19285714285714287</v>
      </c>
      <c r="K10" s="81">
        <v>5010</v>
      </c>
      <c r="L10" s="82">
        <v>5010</v>
      </c>
      <c r="M10" s="36">
        <v>1378</v>
      </c>
      <c r="N10" s="79">
        <f>M10/L10</f>
        <v>0.27504990019960079</v>
      </c>
      <c r="O10" s="75"/>
    </row>
    <row r="11" spans="1:15" ht="19.95" customHeight="1" x14ac:dyDescent="0.25">
      <c r="A11" s="984"/>
      <c r="B11" s="412" t="s">
        <v>133</v>
      </c>
      <c r="C11" s="81">
        <v>0</v>
      </c>
      <c r="D11" s="83">
        <v>0</v>
      </c>
      <c r="E11" s="36">
        <v>0</v>
      </c>
      <c r="F11" s="90">
        <v>0</v>
      </c>
      <c r="G11" s="81">
        <v>0</v>
      </c>
      <c r="H11" s="83">
        <v>0</v>
      </c>
      <c r="I11" s="36">
        <v>0</v>
      </c>
      <c r="J11" s="90">
        <v>0</v>
      </c>
      <c r="K11" s="81">
        <v>0</v>
      </c>
      <c r="L11" s="82">
        <v>0</v>
      </c>
      <c r="M11" s="36">
        <v>0</v>
      </c>
      <c r="N11" s="79">
        <v>0</v>
      </c>
      <c r="O11" s="75"/>
    </row>
    <row r="12" spans="1:15" ht="19.95" customHeight="1" x14ac:dyDescent="0.25">
      <c r="A12" s="984"/>
      <c r="B12" s="412" t="s">
        <v>134</v>
      </c>
      <c r="C12" s="81">
        <v>0</v>
      </c>
      <c r="D12" s="83">
        <v>0</v>
      </c>
      <c r="E12" s="36">
        <v>0</v>
      </c>
      <c r="F12" s="90">
        <v>0</v>
      </c>
      <c r="G12" s="81">
        <v>0</v>
      </c>
      <c r="H12" s="83">
        <v>0</v>
      </c>
      <c r="I12" s="36">
        <v>0</v>
      </c>
      <c r="J12" s="90">
        <v>0</v>
      </c>
      <c r="K12" s="81">
        <v>24000</v>
      </c>
      <c r="L12" s="82">
        <v>24000</v>
      </c>
      <c r="M12" s="36">
        <v>23982</v>
      </c>
      <c r="N12" s="79">
        <f>M12/L12</f>
        <v>0.99924999999999997</v>
      </c>
      <c r="O12" s="75"/>
    </row>
    <row r="13" spans="1:15" ht="19.95" customHeight="1" x14ac:dyDescent="0.25">
      <c r="A13" s="984"/>
      <c r="B13" s="412" t="s">
        <v>33</v>
      </c>
      <c r="C13" s="81">
        <v>0</v>
      </c>
      <c r="D13" s="83">
        <v>0</v>
      </c>
      <c r="E13" s="36">
        <v>0</v>
      </c>
      <c r="F13" s="90">
        <v>0</v>
      </c>
      <c r="G13" s="81">
        <v>860</v>
      </c>
      <c r="H13" s="83">
        <v>860</v>
      </c>
      <c r="I13" s="36">
        <v>378</v>
      </c>
      <c r="J13" s="79">
        <f>I13/H13</f>
        <v>0.43953488372093025</v>
      </c>
      <c r="K13" s="81">
        <v>800</v>
      </c>
      <c r="L13" s="82">
        <v>800</v>
      </c>
      <c r="M13" s="36">
        <v>18</v>
      </c>
      <c r="N13" s="79">
        <f>M13/L13</f>
        <v>2.2499999999999999E-2</v>
      </c>
      <c r="O13" s="75"/>
    </row>
    <row r="14" spans="1:15" ht="19.95" customHeight="1" x14ac:dyDescent="0.25">
      <c r="A14" s="984"/>
      <c r="B14" s="412" t="s">
        <v>11</v>
      </c>
      <c r="C14" s="81">
        <v>0</v>
      </c>
      <c r="D14" s="100">
        <v>0</v>
      </c>
      <c r="E14" s="83">
        <v>0</v>
      </c>
      <c r="F14" s="90">
        <v>0</v>
      </c>
      <c r="G14" s="81">
        <v>0</v>
      </c>
      <c r="H14" s="100">
        <v>0</v>
      </c>
      <c r="I14" s="83">
        <v>0</v>
      </c>
      <c r="J14" s="90">
        <v>0</v>
      </c>
      <c r="K14" s="81">
        <v>100</v>
      </c>
      <c r="L14" s="82">
        <v>100</v>
      </c>
      <c r="M14" s="36">
        <v>0</v>
      </c>
      <c r="N14" s="79">
        <f>M14/L14</f>
        <v>0</v>
      </c>
      <c r="O14" s="75"/>
    </row>
    <row r="15" spans="1:15" ht="19.95" customHeight="1" x14ac:dyDescent="0.25">
      <c r="A15" s="984"/>
      <c r="B15" s="412" t="s">
        <v>106</v>
      </c>
      <c r="C15" s="81">
        <v>0</v>
      </c>
      <c r="D15" s="100">
        <v>0</v>
      </c>
      <c r="E15" s="83">
        <v>0</v>
      </c>
      <c r="F15" s="90">
        <v>0</v>
      </c>
      <c r="G15" s="81">
        <v>0</v>
      </c>
      <c r="H15" s="100">
        <v>0</v>
      </c>
      <c r="I15" s="83">
        <v>0</v>
      </c>
      <c r="J15" s="90">
        <v>0</v>
      </c>
      <c r="K15" s="81">
        <v>0</v>
      </c>
      <c r="L15" s="82">
        <v>0</v>
      </c>
      <c r="M15" s="36">
        <v>0</v>
      </c>
      <c r="N15" s="79">
        <v>0</v>
      </c>
      <c r="O15" s="75"/>
    </row>
    <row r="16" spans="1:15" ht="19.95" customHeight="1" x14ac:dyDescent="0.25">
      <c r="A16" s="984"/>
      <c r="B16" s="412" t="s">
        <v>533</v>
      </c>
      <c r="C16" s="81">
        <v>0</v>
      </c>
      <c r="D16" s="83">
        <v>0</v>
      </c>
      <c r="E16" s="36">
        <v>0</v>
      </c>
      <c r="F16" s="90">
        <v>0</v>
      </c>
      <c r="G16" s="81">
        <v>0</v>
      </c>
      <c r="H16" s="83">
        <v>0</v>
      </c>
      <c r="I16" s="36">
        <v>0</v>
      </c>
      <c r="J16" s="90">
        <v>0</v>
      </c>
      <c r="K16" s="81">
        <v>0</v>
      </c>
      <c r="L16" s="82">
        <v>0</v>
      </c>
      <c r="M16" s="36">
        <v>0</v>
      </c>
      <c r="N16" s="79">
        <v>0</v>
      </c>
      <c r="O16" s="75"/>
    </row>
    <row r="17" spans="1:15" ht="19.95" customHeight="1" x14ac:dyDescent="0.25">
      <c r="A17" s="984"/>
      <c r="B17" s="412" t="s">
        <v>135</v>
      </c>
      <c r="C17" s="81">
        <v>0</v>
      </c>
      <c r="D17" s="83">
        <v>0</v>
      </c>
      <c r="E17" s="36">
        <v>0</v>
      </c>
      <c r="F17" s="90">
        <v>0</v>
      </c>
      <c r="G17" s="81">
        <v>0</v>
      </c>
      <c r="H17" s="83">
        <v>0</v>
      </c>
      <c r="I17" s="36">
        <v>0</v>
      </c>
      <c r="J17" s="90">
        <v>0</v>
      </c>
      <c r="K17" s="81">
        <v>3197</v>
      </c>
      <c r="L17" s="82">
        <v>3197</v>
      </c>
      <c r="M17" s="36">
        <v>16851</v>
      </c>
      <c r="N17" s="79">
        <f>M17/L17</f>
        <v>5.2708789490147012</v>
      </c>
      <c r="O17" s="75"/>
    </row>
    <row r="18" spans="1:15" ht="19.95" customHeight="1" x14ac:dyDescent="0.25">
      <c r="A18" s="984"/>
      <c r="B18" s="412" t="s">
        <v>103</v>
      </c>
      <c r="C18" s="81">
        <v>0</v>
      </c>
      <c r="D18" s="83">
        <v>0</v>
      </c>
      <c r="E18" s="36">
        <v>0</v>
      </c>
      <c r="F18" s="90">
        <v>0</v>
      </c>
      <c r="G18" s="81">
        <v>0</v>
      </c>
      <c r="H18" s="83">
        <v>0</v>
      </c>
      <c r="I18" s="36">
        <v>0</v>
      </c>
      <c r="J18" s="90">
        <v>0</v>
      </c>
      <c r="K18" s="81">
        <v>16563</v>
      </c>
      <c r="L18" s="82">
        <v>16563</v>
      </c>
      <c r="M18" s="36">
        <v>8731</v>
      </c>
      <c r="N18" s="79">
        <f>M18/L18</f>
        <v>0.52713880335687979</v>
      </c>
      <c r="O18" s="75"/>
    </row>
    <row r="19" spans="1:15" ht="19.95" customHeight="1" x14ac:dyDescent="0.25">
      <c r="A19" s="984"/>
      <c r="B19" s="401" t="s">
        <v>101</v>
      </c>
      <c r="C19" s="73">
        <v>0</v>
      </c>
      <c r="D19" s="87">
        <v>0</v>
      </c>
      <c r="E19" s="68">
        <v>0</v>
      </c>
      <c r="F19" s="101">
        <v>0</v>
      </c>
      <c r="G19" s="73">
        <v>0</v>
      </c>
      <c r="H19" s="87">
        <v>0</v>
      </c>
      <c r="I19" s="68">
        <v>0</v>
      </c>
      <c r="J19" s="101">
        <v>0</v>
      </c>
      <c r="K19" s="84">
        <v>0</v>
      </c>
      <c r="L19" s="85">
        <v>0</v>
      </c>
      <c r="M19" s="68">
        <v>0</v>
      </c>
      <c r="N19" s="86">
        <v>0</v>
      </c>
      <c r="O19" s="75"/>
    </row>
    <row r="20" spans="1:15" ht="39.75" customHeight="1" x14ac:dyDescent="0.25">
      <c r="A20" s="985"/>
      <c r="B20" s="534" t="s">
        <v>31</v>
      </c>
      <c r="C20" s="535">
        <f>SUM(C4:C19)</f>
        <v>0</v>
      </c>
      <c r="D20" s="536">
        <f>SUM(D4:D19)</f>
        <v>0</v>
      </c>
      <c r="E20" s="494">
        <f>SUM(E4:E19)</f>
        <v>0</v>
      </c>
      <c r="F20" s="537">
        <v>0</v>
      </c>
      <c r="G20" s="535">
        <f>SUM(G4:G19)</f>
        <v>1000</v>
      </c>
      <c r="H20" s="536">
        <f>SUM(H4:H19)</f>
        <v>1000</v>
      </c>
      <c r="I20" s="494">
        <f>SUM(I4:I19)</f>
        <v>405</v>
      </c>
      <c r="J20" s="538">
        <f>I20/H20</f>
        <v>0.40500000000000003</v>
      </c>
      <c r="K20" s="535">
        <f>SUM(K4:K19)</f>
        <v>73770</v>
      </c>
      <c r="L20" s="536">
        <f>SUM(L4:L19)</f>
        <v>73770</v>
      </c>
      <c r="M20" s="494">
        <f>SUM(M4:M19)</f>
        <v>62757</v>
      </c>
      <c r="N20" s="538">
        <f>M20/L20</f>
        <v>0.85071167141114279</v>
      </c>
      <c r="O20" s="75"/>
    </row>
    <row r="21" spans="1:15" ht="19.95" customHeight="1" x14ac:dyDescent="0.25">
      <c r="A21" s="983" t="s">
        <v>28</v>
      </c>
      <c r="B21" s="410" t="s">
        <v>3</v>
      </c>
      <c r="C21" s="77">
        <v>0</v>
      </c>
      <c r="D21" s="88">
        <v>0</v>
      </c>
      <c r="E21" s="34">
        <v>0</v>
      </c>
      <c r="F21" s="89">
        <v>0</v>
      </c>
      <c r="G21" s="77">
        <v>0</v>
      </c>
      <c r="H21" s="88">
        <v>0</v>
      </c>
      <c r="I21" s="34">
        <v>0</v>
      </c>
      <c r="J21" s="89">
        <v>0</v>
      </c>
      <c r="K21" s="77">
        <v>0</v>
      </c>
      <c r="L21" s="88">
        <v>0</v>
      </c>
      <c r="M21" s="34">
        <v>0</v>
      </c>
      <c r="N21" s="89">
        <v>0</v>
      </c>
      <c r="O21" s="75"/>
    </row>
    <row r="22" spans="1:15" ht="19.95" customHeight="1" x14ac:dyDescent="0.25">
      <c r="A22" s="984"/>
      <c r="B22" s="412" t="s">
        <v>12</v>
      </c>
      <c r="C22" s="81">
        <v>0</v>
      </c>
      <c r="D22" s="83">
        <v>0</v>
      </c>
      <c r="E22" s="36">
        <v>0</v>
      </c>
      <c r="F22" s="90">
        <v>0</v>
      </c>
      <c r="G22" s="81">
        <v>0</v>
      </c>
      <c r="H22" s="83">
        <v>0</v>
      </c>
      <c r="I22" s="36">
        <v>0</v>
      </c>
      <c r="J22" s="90">
        <v>0</v>
      </c>
      <c r="K22" s="81">
        <v>8800</v>
      </c>
      <c r="L22" s="82">
        <v>8800</v>
      </c>
      <c r="M22" s="36">
        <v>9299</v>
      </c>
      <c r="N22" s="79">
        <f>M22/L22</f>
        <v>1.0567045454545454</v>
      </c>
      <c r="O22" s="75"/>
    </row>
    <row r="23" spans="1:15" ht="19.95" customHeight="1" x14ac:dyDescent="0.25">
      <c r="A23" s="984"/>
      <c r="B23" s="412" t="s">
        <v>4</v>
      </c>
      <c r="C23" s="81">
        <v>0</v>
      </c>
      <c r="D23" s="83">
        <v>0</v>
      </c>
      <c r="E23" s="36">
        <v>0</v>
      </c>
      <c r="F23" s="102">
        <v>0</v>
      </c>
      <c r="G23" s="81">
        <v>0</v>
      </c>
      <c r="H23" s="83">
        <v>0</v>
      </c>
      <c r="I23" s="36">
        <v>0</v>
      </c>
      <c r="J23" s="102">
        <v>0</v>
      </c>
      <c r="K23" s="81">
        <v>2000</v>
      </c>
      <c r="L23" s="82">
        <v>2000</v>
      </c>
      <c r="M23" s="36">
        <v>2448</v>
      </c>
      <c r="N23" s="79">
        <f>M23/L23</f>
        <v>1.224</v>
      </c>
      <c r="O23" s="75"/>
    </row>
    <row r="24" spans="1:15" ht="19.95" customHeight="1" x14ac:dyDescent="0.25">
      <c r="A24" s="984"/>
      <c r="B24" s="412" t="s">
        <v>5</v>
      </c>
      <c r="C24" s="81">
        <v>0</v>
      </c>
      <c r="D24" s="83">
        <v>0</v>
      </c>
      <c r="E24" s="36">
        <v>0</v>
      </c>
      <c r="F24" s="90">
        <v>0</v>
      </c>
      <c r="G24" s="81">
        <v>1400</v>
      </c>
      <c r="H24" s="83">
        <v>1400</v>
      </c>
      <c r="I24" s="36">
        <v>119</v>
      </c>
      <c r="J24" s="90">
        <f>I24/H24</f>
        <v>8.5000000000000006E-2</v>
      </c>
      <c r="K24" s="81">
        <v>0</v>
      </c>
      <c r="L24" s="82">
        <v>0</v>
      </c>
      <c r="M24" s="36">
        <v>0</v>
      </c>
      <c r="N24" s="79">
        <v>0</v>
      </c>
      <c r="O24" s="75"/>
    </row>
    <row r="25" spans="1:15" ht="19.95" customHeight="1" x14ac:dyDescent="0.25">
      <c r="A25" s="984"/>
      <c r="B25" s="412" t="s">
        <v>36</v>
      </c>
      <c r="C25" s="81">
        <v>5</v>
      </c>
      <c r="D25" s="83">
        <v>5</v>
      </c>
      <c r="E25" s="67">
        <v>2</v>
      </c>
      <c r="F25" s="79">
        <f>E25/D25</f>
        <v>0.4</v>
      </c>
      <c r="G25" s="81">
        <v>0</v>
      </c>
      <c r="H25" s="83">
        <v>0</v>
      </c>
      <c r="I25" s="36">
        <v>5</v>
      </c>
      <c r="J25" s="79">
        <v>0</v>
      </c>
      <c r="K25" s="81">
        <v>4000</v>
      </c>
      <c r="L25" s="82">
        <v>4000</v>
      </c>
      <c r="M25" s="36">
        <v>4647</v>
      </c>
      <c r="N25" s="79">
        <f>M25/L25</f>
        <v>1.1617500000000001</v>
      </c>
      <c r="O25" s="75"/>
    </row>
    <row r="26" spans="1:15" ht="19.95" customHeight="1" x14ac:dyDescent="0.25">
      <c r="A26" s="984"/>
      <c r="B26" s="412" t="s">
        <v>34</v>
      </c>
      <c r="C26" s="81">
        <v>0</v>
      </c>
      <c r="D26" s="83">
        <v>0</v>
      </c>
      <c r="E26" s="36">
        <v>0</v>
      </c>
      <c r="F26" s="90">
        <v>0</v>
      </c>
      <c r="G26" s="81">
        <v>0</v>
      </c>
      <c r="H26" s="83">
        <v>0</v>
      </c>
      <c r="I26" s="36">
        <v>0</v>
      </c>
      <c r="J26" s="90">
        <v>0</v>
      </c>
      <c r="K26" s="81">
        <v>0</v>
      </c>
      <c r="L26" s="82">
        <v>0</v>
      </c>
      <c r="M26" s="36">
        <v>0</v>
      </c>
      <c r="N26" s="79">
        <v>0</v>
      </c>
      <c r="O26" s="75"/>
    </row>
    <row r="27" spans="1:15" ht="19.95" customHeight="1" x14ac:dyDescent="0.25">
      <c r="A27" s="984"/>
      <c r="B27" s="412" t="s">
        <v>206</v>
      </c>
      <c r="C27" s="81">
        <v>0</v>
      </c>
      <c r="D27" s="83">
        <v>0</v>
      </c>
      <c r="E27" s="36">
        <v>0</v>
      </c>
      <c r="F27" s="90">
        <v>0</v>
      </c>
      <c r="G27" s="81">
        <v>0</v>
      </c>
      <c r="H27" s="83">
        <v>0</v>
      </c>
      <c r="I27" s="36">
        <v>0</v>
      </c>
      <c r="J27" s="90">
        <v>0</v>
      </c>
      <c r="K27" s="81">
        <v>0</v>
      </c>
      <c r="L27" s="82">
        <v>0</v>
      </c>
      <c r="M27" s="36">
        <v>0</v>
      </c>
      <c r="N27" s="79">
        <v>0</v>
      </c>
      <c r="O27" s="75"/>
    </row>
    <row r="28" spans="1:15" ht="19.95" customHeight="1" x14ac:dyDescent="0.25">
      <c r="A28" s="984"/>
      <c r="B28" s="412" t="s">
        <v>154</v>
      </c>
      <c r="C28" s="81">
        <v>0</v>
      </c>
      <c r="D28" s="83">
        <v>0</v>
      </c>
      <c r="E28" s="36">
        <v>0</v>
      </c>
      <c r="F28" s="90">
        <v>0</v>
      </c>
      <c r="G28" s="81">
        <v>0</v>
      </c>
      <c r="H28" s="83">
        <v>0</v>
      </c>
      <c r="I28" s="36">
        <v>0</v>
      </c>
      <c r="J28" s="90">
        <v>0</v>
      </c>
      <c r="K28" s="81">
        <v>0</v>
      </c>
      <c r="L28" s="82">
        <v>0</v>
      </c>
      <c r="M28" s="36">
        <v>0</v>
      </c>
      <c r="N28" s="79">
        <v>0</v>
      </c>
      <c r="O28" s="75"/>
    </row>
    <row r="29" spans="1:15" ht="19.95" customHeight="1" x14ac:dyDescent="0.25">
      <c r="A29" s="984"/>
      <c r="B29" s="412" t="s">
        <v>6</v>
      </c>
      <c r="C29" s="81">
        <v>0</v>
      </c>
      <c r="D29" s="83">
        <v>0</v>
      </c>
      <c r="E29" s="36">
        <v>0</v>
      </c>
      <c r="F29" s="90">
        <v>0</v>
      </c>
      <c r="G29" s="81">
        <v>0</v>
      </c>
      <c r="H29" s="83">
        <v>0</v>
      </c>
      <c r="I29" s="36">
        <v>0</v>
      </c>
      <c r="J29" s="90">
        <v>0</v>
      </c>
      <c r="K29" s="81">
        <v>100</v>
      </c>
      <c r="L29" s="82">
        <v>100</v>
      </c>
      <c r="M29" s="36">
        <v>0</v>
      </c>
      <c r="N29" s="79">
        <f>M29/L29</f>
        <v>0</v>
      </c>
      <c r="O29" s="75"/>
    </row>
    <row r="30" spans="1:15" ht="19.95" customHeight="1" x14ac:dyDescent="0.25">
      <c r="A30" s="984"/>
      <c r="B30" s="412" t="s">
        <v>35</v>
      </c>
      <c r="C30" s="81">
        <v>0</v>
      </c>
      <c r="D30" s="83">
        <v>0</v>
      </c>
      <c r="E30" s="36">
        <v>0</v>
      </c>
      <c r="F30" s="90">
        <v>0</v>
      </c>
      <c r="G30" s="81">
        <v>0</v>
      </c>
      <c r="H30" s="83">
        <v>0</v>
      </c>
      <c r="I30" s="36">
        <v>0</v>
      </c>
      <c r="J30" s="90">
        <v>0</v>
      </c>
      <c r="K30" s="81">
        <v>2000</v>
      </c>
      <c r="L30" s="82">
        <v>2000</v>
      </c>
      <c r="M30" s="36">
        <v>3315</v>
      </c>
      <c r="N30" s="79">
        <f>M30/L30</f>
        <v>1.6575</v>
      </c>
      <c r="O30" s="75"/>
    </row>
    <row r="31" spans="1:15" ht="19.95" customHeight="1" x14ac:dyDescent="0.25">
      <c r="A31" s="984"/>
      <c r="B31" s="455" t="s">
        <v>105</v>
      </c>
      <c r="C31" s="103">
        <v>0</v>
      </c>
      <c r="D31" s="104">
        <v>0</v>
      </c>
      <c r="E31" s="464">
        <v>0</v>
      </c>
      <c r="F31" s="105">
        <v>0</v>
      </c>
      <c r="G31" s="103">
        <v>0</v>
      </c>
      <c r="H31" s="104">
        <v>0</v>
      </c>
      <c r="I31" s="464">
        <v>0</v>
      </c>
      <c r="J31" s="105">
        <v>0</v>
      </c>
      <c r="K31" s="580">
        <v>57713</v>
      </c>
      <c r="L31" s="82">
        <v>57713</v>
      </c>
      <c r="M31" s="36">
        <v>23618</v>
      </c>
      <c r="N31" s="79">
        <f>M31/L31</f>
        <v>0.40923188882920658</v>
      </c>
      <c r="O31" s="75"/>
    </row>
    <row r="32" spans="1:15" ht="19.95" customHeight="1" x14ac:dyDescent="0.25">
      <c r="A32" s="984"/>
      <c r="B32" s="92" t="s">
        <v>543</v>
      </c>
      <c r="C32" s="103">
        <v>0</v>
      </c>
      <c r="D32" s="104">
        <v>0</v>
      </c>
      <c r="E32" s="464">
        <v>0</v>
      </c>
      <c r="F32" s="105">
        <v>0</v>
      </c>
      <c r="G32" s="103">
        <v>0</v>
      </c>
      <c r="H32" s="104">
        <v>0</v>
      </c>
      <c r="I32" s="464">
        <v>-11099</v>
      </c>
      <c r="J32" s="105">
        <v>0</v>
      </c>
      <c r="K32" s="84">
        <v>0</v>
      </c>
      <c r="L32" s="93">
        <v>0</v>
      </c>
      <c r="M32" s="68">
        <v>0</v>
      </c>
      <c r="N32" s="79">
        <v>0</v>
      </c>
      <c r="O32" s="75"/>
    </row>
    <row r="33" spans="1:15" ht="40.049999999999997" customHeight="1" x14ac:dyDescent="0.25">
      <c r="A33" s="985"/>
      <c r="B33" s="539" t="s">
        <v>31</v>
      </c>
      <c r="C33" s="535">
        <f>SUM(C21:C31)</f>
        <v>5</v>
      </c>
      <c r="D33" s="536">
        <f>SUM(D21:D31)</f>
        <v>5</v>
      </c>
      <c r="E33" s="494">
        <f>SUM(E21:E31)</f>
        <v>2</v>
      </c>
      <c r="F33" s="499">
        <f>E33/D33</f>
        <v>0.4</v>
      </c>
      <c r="G33" s="535">
        <f>SUM(G21:G31)</f>
        <v>1400</v>
      </c>
      <c r="H33" s="536">
        <f>SUM(H21:H31)</f>
        <v>1400</v>
      </c>
      <c r="I33" s="494">
        <f>SUM(I21:I32)</f>
        <v>-10975</v>
      </c>
      <c r="J33" s="499">
        <v>0</v>
      </c>
      <c r="K33" s="535">
        <f>SUM(K21:K32)</f>
        <v>74613</v>
      </c>
      <c r="L33" s="540">
        <f>SUM(L21:L32)</f>
        <v>74613</v>
      </c>
      <c r="M33" s="494">
        <f>SUM(M21:M32)</f>
        <v>43327</v>
      </c>
      <c r="N33" s="499">
        <f>M33/L33</f>
        <v>0.58068969214480048</v>
      </c>
      <c r="O33" s="75"/>
    </row>
    <row r="34" spans="1:15" ht="45" hidden="1" customHeight="1" x14ac:dyDescent="0.25">
      <c r="A34" s="95"/>
      <c r="B34" s="96"/>
      <c r="C34" s="97"/>
      <c r="D34" s="97"/>
      <c r="E34" s="97"/>
      <c r="F34" s="98"/>
      <c r="G34" s="97"/>
      <c r="H34" s="97"/>
      <c r="I34" s="97"/>
      <c r="J34" s="98"/>
      <c r="K34" s="97"/>
      <c r="L34" s="97"/>
      <c r="M34" s="97"/>
      <c r="N34" s="98"/>
      <c r="O34" s="75"/>
    </row>
    <row r="35" spans="1:15" ht="78.75" customHeight="1" x14ac:dyDescent="0.25">
      <c r="A35" s="1071"/>
      <c r="B35" s="1071"/>
      <c r="C35" s="1071"/>
      <c r="D35" s="1071"/>
      <c r="E35" s="1071"/>
      <c r="F35" s="1071"/>
      <c r="G35" s="1071"/>
      <c r="H35" s="1071"/>
      <c r="I35" s="1071"/>
      <c r="J35" s="1071"/>
      <c r="K35" s="1071"/>
      <c r="L35" s="1071"/>
      <c r="M35" s="1081"/>
      <c r="N35" s="1081"/>
    </row>
    <row r="36" spans="1:15" ht="35.25" customHeight="1" x14ac:dyDescent="0.25">
      <c r="A36" s="1007" t="s">
        <v>17</v>
      </c>
      <c r="B36" s="1056"/>
      <c r="C36" s="1026" t="s">
        <v>376</v>
      </c>
      <c r="D36" s="1027"/>
      <c r="E36" s="1027"/>
      <c r="F36" s="1006"/>
      <c r="G36" s="1026" t="s">
        <v>157</v>
      </c>
      <c r="H36" s="1027"/>
      <c r="I36" s="1027"/>
      <c r="J36" s="1006"/>
      <c r="K36" s="1026" t="s">
        <v>77</v>
      </c>
      <c r="L36" s="1027"/>
      <c r="M36" s="1027"/>
      <c r="N36" s="1006"/>
      <c r="O36" s="75"/>
    </row>
    <row r="37" spans="1:15" ht="31.95" customHeight="1" x14ac:dyDescent="0.25">
      <c r="A37" s="1056"/>
      <c r="B37" s="1056"/>
      <c r="C37" s="404" t="s">
        <v>300</v>
      </c>
      <c r="D37" s="405" t="s">
        <v>301</v>
      </c>
      <c r="E37" s="405" t="s">
        <v>19</v>
      </c>
      <c r="F37" s="326" t="s">
        <v>20</v>
      </c>
      <c r="G37" s="404" t="s">
        <v>300</v>
      </c>
      <c r="H37" s="405" t="s">
        <v>301</v>
      </c>
      <c r="I37" s="405" t="s">
        <v>19</v>
      </c>
      <c r="J37" s="326" t="s">
        <v>21</v>
      </c>
      <c r="K37" s="404" t="s">
        <v>300</v>
      </c>
      <c r="L37" s="405" t="s">
        <v>301</v>
      </c>
      <c r="M37" s="405" t="s">
        <v>19</v>
      </c>
      <c r="N37" s="325" t="s">
        <v>20</v>
      </c>
      <c r="O37" s="75"/>
    </row>
    <row r="38" spans="1:15" ht="19.95" customHeight="1" x14ac:dyDescent="0.25">
      <c r="A38" s="983" t="s">
        <v>27</v>
      </c>
      <c r="B38" s="410" t="s">
        <v>38</v>
      </c>
      <c r="C38" s="77">
        <v>0</v>
      </c>
      <c r="D38" s="80">
        <v>0</v>
      </c>
      <c r="E38" s="67">
        <v>0</v>
      </c>
      <c r="F38" s="79">
        <v>0</v>
      </c>
      <c r="G38" s="77">
        <v>0</v>
      </c>
      <c r="H38" s="80">
        <v>0</v>
      </c>
      <c r="I38" s="67">
        <v>0</v>
      </c>
      <c r="J38" s="79">
        <v>0</v>
      </c>
      <c r="K38" s="77">
        <v>0</v>
      </c>
      <c r="L38" s="80">
        <v>0</v>
      </c>
      <c r="M38" s="67">
        <v>0</v>
      </c>
      <c r="N38" s="79">
        <v>0</v>
      </c>
      <c r="O38" s="75"/>
    </row>
    <row r="39" spans="1:15" ht="19.95" customHeight="1" x14ac:dyDescent="0.25">
      <c r="A39" s="984"/>
      <c r="B39" s="412" t="s">
        <v>39</v>
      </c>
      <c r="C39" s="109">
        <v>0</v>
      </c>
      <c r="D39" s="80">
        <v>0</v>
      </c>
      <c r="E39" s="36">
        <v>0</v>
      </c>
      <c r="F39" s="90">
        <v>0</v>
      </c>
      <c r="G39" s="81">
        <v>0</v>
      </c>
      <c r="H39" s="83">
        <v>0</v>
      </c>
      <c r="I39" s="36">
        <v>0</v>
      </c>
      <c r="J39" s="90">
        <v>0</v>
      </c>
      <c r="K39" s="81">
        <v>0</v>
      </c>
      <c r="L39" s="83">
        <v>0</v>
      </c>
      <c r="M39" s="67">
        <v>0</v>
      </c>
      <c r="N39" s="79">
        <v>0</v>
      </c>
      <c r="O39" s="75"/>
    </row>
    <row r="40" spans="1:15" ht="19.95" customHeight="1" x14ac:dyDescent="0.25">
      <c r="A40" s="984"/>
      <c r="B40" s="414" t="s">
        <v>32</v>
      </c>
      <c r="C40" s="109">
        <v>0</v>
      </c>
      <c r="D40" s="80">
        <v>0</v>
      </c>
      <c r="E40" s="36">
        <v>0</v>
      </c>
      <c r="F40" s="90">
        <v>0</v>
      </c>
      <c r="G40" s="81">
        <v>0</v>
      </c>
      <c r="H40" s="83">
        <v>0</v>
      </c>
      <c r="I40" s="36">
        <v>0</v>
      </c>
      <c r="J40" s="90">
        <v>0</v>
      </c>
      <c r="K40" s="81">
        <v>0</v>
      </c>
      <c r="L40" s="83">
        <v>0</v>
      </c>
      <c r="M40" s="67">
        <v>0</v>
      </c>
      <c r="N40" s="79">
        <v>0</v>
      </c>
      <c r="O40" s="75"/>
    </row>
    <row r="41" spans="1:15" ht="19.95" customHeight="1" x14ac:dyDescent="0.25">
      <c r="A41" s="984"/>
      <c r="B41" s="412" t="s">
        <v>7</v>
      </c>
      <c r="C41" s="109">
        <v>0</v>
      </c>
      <c r="D41" s="80">
        <v>0</v>
      </c>
      <c r="E41" s="36">
        <v>0</v>
      </c>
      <c r="F41" s="90">
        <v>0</v>
      </c>
      <c r="G41" s="81">
        <v>0</v>
      </c>
      <c r="H41" s="83">
        <v>0</v>
      </c>
      <c r="I41" s="36">
        <v>0</v>
      </c>
      <c r="J41" s="90">
        <v>0</v>
      </c>
      <c r="K41" s="81">
        <v>0</v>
      </c>
      <c r="L41" s="83">
        <v>0</v>
      </c>
      <c r="M41" s="67">
        <v>0</v>
      </c>
      <c r="N41" s="79">
        <v>0</v>
      </c>
      <c r="O41" s="75"/>
    </row>
    <row r="42" spans="1:15" ht="19.95" customHeight="1" x14ac:dyDescent="0.25">
      <c r="A42" s="984"/>
      <c r="B42" s="412" t="s">
        <v>8</v>
      </c>
      <c r="C42" s="109">
        <v>0</v>
      </c>
      <c r="D42" s="80">
        <v>0</v>
      </c>
      <c r="E42" s="36">
        <v>0</v>
      </c>
      <c r="F42" s="90">
        <v>0</v>
      </c>
      <c r="G42" s="81">
        <v>0</v>
      </c>
      <c r="H42" s="83">
        <v>0</v>
      </c>
      <c r="I42" s="36">
        <v>0</v>
      </c>
      <c r="J42" s="90">
        <v>0</v>
      </c>
      <c r="K42" s="81">
        <v>0</v>
      </c>
      <c r="L42" s="83">
        <v>0</v>
      </c>
      <c r="M42" s="67">
        <v>0</v>
      </c>
      <c r="N42" s="79">
        <v>0</v>
      </c>
      <c r="O42" s="75"/>
    </row>
    <row r="43" spans="1:15" ht="19.95" customHeight="1" x14ac:dyDescent="0.25">
      <c r="A43" s="984"/>
      <c r="B43" s="412" t="s">
        <v>9</v>
      </c>
      <c r="C43" s="109">
        <v>0</v>
      </c>
      <c r="D43" s="80">
        <v>0</v>
      </c>
      <c r="E43" s="36">
        <v>0</v>
      </c>
      <c r="F43" s="90">
        <v>0</v>
      </c>
      <c r="G43" s="81">
        <v>0</v>
      </c>
      <c r="H43" s="83">
        <v>0</v>
      </c>
      <c r="I43" s="36">
        <v>0</v>
      </c>
      <c r="J43" s="90">
        <v>0</v>
      </c>
      <c r="K43" s="81">
        <v>0</v>
      </c>
      <c r="L43" s="83">
        <v>0</v>
      </c>
      <c r="M43" s="67">
        <v>0</v>
      </c>
      <c r="N43" s="79">
        <v>0</v>
      </c>
      <c r="O43" s="75"/>
    </row>
    <row r="44" spans="1:15" ht="19.95" customHeight="1" x14ac:dyDescent="0.25">
      <c r="A44" s="984"/>
      <c r="B44" s="412" t="s">
        <v>10</v>
      </c>
      <c r="C44" s="109">
        <v>0</v>
      </c>
      <c r="D44" s="80">
        <v>0</v>
      </c>
      <c r="E44" s="36">
        <v>0</v>
      </c>
      <c r="F44" s="79">
        <v>0</v>
      </c>
      <c r="G44" s="81">
        <v>20</v>
      </c>
      <c r="H44" s="83">
        <v>20</v>
      </c>
      <c r="I44" s="36">
        <v>23</v>
      </c>
      <c r="J44" s="79">
        <f>I44/G44</f>
        <v>1.1499999999999999</v>
      </c>
      <c r="K44" s="81">
        <v>4400</v>
      </c>
      <c r="L44" s="83">
        <v>3930</v>
      </c>
      <c r="M44" s="67">
        <v>3662</v>
      </c>
      <c r="N44" s="79">
        <f>M44/K44</f>
        <v>0.83227272727272728</v>
      </c>
      <c r="O44" s="75"/>
    </row>
    <row r="45" spans="1:15" ht="19.95" customHeight="1" x14ac:dyDescent="0.25">
      <c r="A45" s="984"/>
      <c r="B45" s="412" t="s">
        <v>133</v>
      </c>
      <c r="C45" s="109">
        <v>0</v>
      </c>
      <c r="D45" s="80">
        <v>0</v>
      </c>
      <c r="E45" s="36">
        <v>0</v>
      </c>
      <c r="F45" s="90">
        <v>0</v>
      </c>
      <c r="G45" s="81">
        <v>0</v>
      </c>
      <c r="H45" s="83">
        <v>0</v>
      </c>
      <c r="I45" s="36">
        <v>0</v>
      </c>
      <c r="J45" s="90">
        <v>0</v>
      </c>
      <c r="K45" s="81">
        <v>0</v>
      </c>
      <c r="L45" s="83">
        <v>0</v>
      </c>
      <c r="M45" s="67">
        <v>0</v>
      </c>
      <c r="N45" s="79">
        <v>0</v>
      </c>
      <c r="O45" s="75"/>
    </row>
    <row r="46" spans="1:15" ht="19.95" customHeight="1" x14ac:dyDescent="0.25">
      <c r="A46" s="984"/>
      <c r="B46" s="412" t="s">
        <v>134</v>
      </c>
      <c r="C46" s="109">
        <v>0</v>
      </c>
      <c r="D46" s="80">
        <v>0</v>
      </c>
      <c r="E46" s="36">
        <v>0</v>
      </c>
      <c r="F46" s="90">
        <v>0</v>
      </c>
      <c r="G46" s="81">
        <v>0</v>
      </c>
      <c r="H46" s="83">
        <v>0</v>
      </c>
      <c r="I46" s="36">
        <v>0</v>
      </c>
      <c r="J46" s="90">
        <v>0</v>
      </c>
      <c r="K46" s="81">
        <v>0</v>
      </c>
      <c r="L46" s="83">
        <v>0</v>
      </c>
      <c r="M46" s="67">
        <v>0</v>
      </c>
      <c r="N46" s="79">
        <v>0</v>
      </c>
      <c r="O46" s="75"/>
    </row>
    <row r="47" spans="1:15" ht="19.95" customHeight="1" x14ac:dyDescent="0.25">
      <c r="A47" s="984"/>
      <c r="B47" s="412" t="s">
        <v>33</v>
      </c>
      <c r="C47" s="109">
        <v>856</v>
      </c>
      <c r="D47" s="80">
        <v>856</v>
      </c>
      <c r="E47" s="36">
        <v>722</v>
      </c>
      <c r="F47" s="79">
        <f>E47/C47</f>
        <v>0.84345794392523366</v>
      </c>
      <c r="G47" s="81">
        <v>0</v>
      </c>
      <c r="H47" s="83">
        <v>0</v>
      </c>
      <c r="I47" s="36">
        <v>0</v>
      </c>
      <c r="J47" s="90">
        <v>0</v>
      </c>
      <c r="K47" s="81">
        <v>23415</v>
      </c>
      <c r="L47" s="83">
        <v>23885</v>
      </c>
      <c r="M47" s="67">
        <v>25297</v>
      </c>
      <c r="N47" s="79">
        <f>M47/K47</f>
        <v>1.0803758274610293</v>
      </c>
      <c r="O47" s="75"/>
    </row>
    <row r="48" spans="1:15" ht="19.95" customHeight="1" x14ac:dyDescent="0.25">
      <c r="A48" s="984"/>
      <c r="B48" s="412" t="s">
        <v>11</v>
      </c>
      <c r="C48" s="109">
        <v>0</v>
      </c>
      <c r="D48" s="80">
        <v>0</v>
      </c>
      <c r="E48" s="36">
        <v>0</v>
      </c>
      <c r="F48" s="90">
        <v>0</v>
      </c>
      <c r="G48" s="81">
        <v>0</v>
      </c>
      <c r="H48" s="83">
        <v>0</v>
      </c>
      <c r="I48" s="36">
        <v>0</v>
      </c>
      <c r="J48" s="90">
        <v>0</v>
      </c>
      <c r="K48" s="81">
        <v>0</v>
      </c>
      <c r="L48" s="83">
        <v>0</v>
      </c>
      <c r="M48" s="67">
        <v>0</v>
      </c>
      <c r="N48" s="79">
        <v>0</v>
      </c>
      <c r="O48" s="75"/>
    </row>
    <row r="49" spans="1:15" ht="19.95" customHeight="1" x14ac:dyDescent="0.25">
      <c r="A49" s="984"/>
      <c r="B49" s="412" t="s">
        <v>106</v>
      </c>
      <c r="C49" s="109">
        <v>0</v>
      </c>
      <c r="D49" s="80">
        <v>0</v>
      </c>
      <c r="E49" s="36">
        <v>0</v>
      </c>
      <c r="F49" s="90">
        <v>0</v>
      </c>
      <c r="G49" s="81">
        <v>0</v>
      </c>
      <c r="H49" s="83">
        <v>0</v>
      </c>
      <c r="I49" s="36">
        <v>0</v>
      </c>
      <c r="J49" s="90">
        <v>0</v>
      </c>
      <c r="K49" s="81">
        <v>0</v>
      </c>
      <c r="L49" s="83">
        <v>0</v>
      </c>
      <c r="M49" s="67">
        <v>0</v>
      </c>
      <c r="N49" s="79">
        <v>0</v>
      </c>
      <c r="O49" s="75"/>
    </row>
    <row r="50" spans="1:15" ht="19.95" customHeight="1" x14ac:dyDescent="0.25">
      <c r="A50" s="984"/>
      <c r="B50" s="412" t="s">
        <v>531</v>
      </c>
      <c r="C50" s="81">
        <v>0</v>
      </c>
      <c r="D50" s="83">
        <v>0</v>
      </c>
      <c r="E50" s="36">
        <v>0</v>
      </c>
      <c r="F50" s="90">
        <v>0</v>
      </c>
      <c r="G50" s="81">
        <v>0</v>
      </c>
      <c r="H50" s="83">
        <v>0</v>
      </c>
      <c r="I50" s="36">
        <v>0</v>
      </c>
      <c r="J50" s="90">
        <v>0</v>
      </c>
      <c r="K50" s="81">
        <v>0</v>
      </c>
      <c r="L50" s="83">
        <v>0</v>
      </c>
      <c r="M50" s="36">
        <v>0</v>
      </c>
      <c r="N50" s="79">
        <v>0</v>
      </c>
      <c r="O50" s="75"/>
    </row>
    <row r="51" spans="1:15" ht="19.95" customHeight="1" x14ac:dyDescent="0.25">
      <c r="A51" s="984"/>
      <c r="B51" s="412" t="s">
        <v>135</v>
      </c>
      <c r="C51" s="81">
        <v>0</v>
      </c>
      <c r="D51" s="83">
        <v>0</v>
      </c>
      <c r="E51" s="36">
        <v>0</v>
      </c>
      <c r="F51" s="90">
        <v>0</v>
      </c>
      <c r="G51" s="81">
        <v>0</v>
      </c>
      <c r="H51" s="83">
        <v>0</v>
      </c>
      <c r="I51" s="36">
        <v>0</v>
      </c>
      <c r="J51" s="90">
        <v>0</v>
      </c>
      <c r="K51" s="81">
        <v>0</v>
      </c>
      <c r="L51" s="83">
        <v>0</v>
      </c>
      <c r="M51" s="36">
        <v>0</v>
      </c>
      <c r="N51" s="79">
        <v>0</v>
      </c>
      <c r="O51" s="75"/>
    </row>
    <row r="52" spans="1:15" ht="19.95" customHeight="1" x14ac:dyDescent="0.25">
      <c r="A52" s="984"/>
      <c r="B52" s="412" t="s">
        <v>103</v>
      </c>
      <c r="C52" s="81">
        <v>0</v>
      </c>
      <c r="D52" s="83">
        <v>0</v>
      </c>
      <c r="E52" s="36">
        <v>0</v>
      </c>
      <c r="F52" s="90">
        <v>0</v>
      </c>
      <c r="G52" s="81">
        <v>0</v>
      </c>
      <c r="H52" s="83">
        <v>0</v>
      </c>
      <c r="I52" s="36">
        <v>0</v>
      </c>
      <c r="J52" s="90">
        <v>0</v>
      </c>
      <c r="K52" s="81">
        <v>0</v>
      </c>
      <c r="L52" s="83">
        <v>0</v>
      </c>
      <c r="M52" s="36">
        <v>0</v>
      </c>
      <c r="N52" s="79">
        <v>0</v>
      </c>
      <c r="O52" s="75"/>
    </row>
    <row r="53" spans="1:15" ht="19.95" customHeight="1" x14ac:dyDescent="0.25">
      <c r="A53" s="984"/>
      <c r="B53" s="401" t="s">
        <v>101</v>
      </c>
      <c r="C53" s="73">
        <v>0</v>
      </c>
      <c r="D53" s="87">
        <v>0</v>
      </c>
      <c r="E53" s="68">
        <v>0</v>
      </c>
      <c r="F53" s="94">
        <v>0</v>
      </c>
      <c r="G53" s="73">
        <v>0</v>
      </c>
      <c r="H53" s="87">
        <v>0</v>
      </c>
      <c r="I53" s="68">
        <v>0</v>
      </c>
      <c r="J53" s="94">
        <v>0</v>
      </c>
      <c r="K53" s="73">
        <v>0</v>
      </c>
      <c r="L53" s="87">
        <v>0</v>
      </c>
      <c r="M53" s="68">
        <v>0</v>
      </c>
      <c r="N53" s="86">
        <v>0</v>
      </c>
      <c r="O53" s="75"/>
    </row>
    <row r="54" spans="1:15" ht="39.75" customHeight="1" x14ac:dyDescent="0.25">
      <c r="A54" s="985"/>
      <c r="B54" s="534" t="s">
        <v>31</v>
      </c>
      <c r="C54" s="535">
        <f>SUM(C38:C53)</f>
        <v>856</v>
      </c>
      <c r="D54" s="536">
        <f>SUM(D38:D53)</f>
        <v>856</v>
      </c>
      <c r="E54" s="494">
        <f>SUM(E38:E53)</f>
        <v>722</v>
      </c>
      <c r="F54" s="499">
        <f>E54/D54</f>
        <v>0.84345794392523366</v>
      </c>
      <c r="G54" s="535">
        <f>SUM(G38:G53)</f>
        <v>20</v>
      </c>
      <c r="H54" s="536">
        <f>SUM(H38:H53)</f>
        <v>20</v>
      </c>
      <c r="I54" s="494">
        <f>SUM(I38:I53)</f>
        <v>23</v>
      </c>
      <c r="J54" s="499">
        <f>I54/G54</f>
        <v>1.1499999999999999</v>
      </c>
      <c r="K54" s="535">
        <f>SUM(K38:K53)</f>
        <v>27815</v>
      </c>
      <c r="L54" s="536">
        <f>SUM(L38:L53)</f>
        <v>27815</v>
      </c>
      <c r="M54" s="494">
        <f>SUM(M38:M53)</f>
        <v>28959</v>
      </c>
      <c r="N54" s="538">
        <f>M54/K54</f>
        <v>1.04112888729103</v>
      </c>
      <c r="O54" s="75"/>
    </row>
    <row r="55" spans="1:15" ht="19.95" customHeight="1" x14ac:dyDescent="0.25">
      <c r="A55" s="983" t="s">
        <v>28</v>
      </c>
      <c r="B55" s="410" t="s">
        <v>3</v>
      </c>
      <c r="C55" s="77">
        <v>0</v>
      </c>
      <c r="D55" s="88">
        <v>0</v>
      </c>
      <c r="E55" s="34">
        <v>0</v>
      </c>
      <c r="F55" s="89">
        <v>0</v>
      </c>
      <c r="G55" s="77">
        <v>0</v>
      </c>
      <c r="H55" s="88">
        <v>0</v>
      </c>
      <c r="I55" s="34">
        <v>0</v>
      </c>
      <c r="J55" s="89">
        <v>0</v>
      </c>
      <c r="K55" s="77">
        <v>0</v>
      </c>
      <c r="L55" s="88">
        <v>0</v>
      </c>
      <c r="M55" s="34">
        <v>0</v>
      </c>
      <c r="N55" s="89">
        <v>0</v>
      </c>
      <c r="O55" s="75"/>
    </row>
    <row r="56" spans="1:15" ht="19.95" customHeight="1" x14ac:dyDescent="0.25">
      <c r="A56" s="984"/>
      <c r="B56" s="412" t="s">
        <v>12</v>
      </c>
      <c r="C56" s="81">
        <v>20</v>
      </c>
      <c r="D56" s="83">
        <v>20</v>
      </c>
      <c r="E56" s="36">
        <v>8</v>
      </c>
      <c r="F56" s="90">
        <f>E56/D56</f>
        <v>0.4</v>
      </c>
      <c r="G56" s="81">
        <v>0</v>
      </c>
      <c r="H56" s="83">
        <v>0</v>
      </c>
      <c r="I56" s="36">
        <v>0</v>
      </c>
      <c r="J56" s="79">
        <v>0</v>
      </c>
      <c r="K56" s="81">
        <v>0</v>
      </c>
      <c r="L56" s="83">
        <v>0</v>
      </c>
      <c r="M56" s="36">
        <v>0</v>
      </c>
      <c r="N56" s="90">
        <v>0</v>
      </c>
      <c r="O56" s="75"/>
    </row>
    <row r="57" spans="1:15" ht="19.95" customHeight="1" x14ac:dyDescent="0.25">
      <c r="A57" s="984"/>
      <c r="B57" s="412" t="s">
        <v>4</v>
      </c>
      <c r="C57" s="81">
        <v>0</v>
      </c>
      <c r="D57" s="83">
        <v>0</v>
      </c>
      <c r="E57" s="36">
        <v>0</v>
      </c>
      <c r="F57" s="90">
        <v>0</v>
      </c>
      <c r="G57" s="81">
        <v>0</v>
      </c>
      <c r="H57" s="83">
        <v>0</v>
      </c>
      <c r="I57" s="36">
        <v>0</v>
      </c>
      <c r="J57" s="90">
        <v>0</v>
      </c>
      <c r="K57" s="81">
        <v>0</v>
      </c>
      <c r="L57" s="83">
        <v>0</v>
      </c>
      <c r="M57" s="36">
        <v>0</v>
      </c>
      <c r="N57" s="90">
        <v>0</v>
      </c>
      <c r="O57" s="75"/>
    </row>
    <row r="58" spans="1:15" ht="19.95" customHeight="1" x14ac:dyDescent="0.25">
      <c r="A58" s="984"/>
      <c r="B58" s="412" t="s">
        <v>5</v>
      </c>
      <c r="C58" s="81">
        <v>0</v>
      </c>
      <c r="D58" s="83">
        <v>0</v>
      </c>
      <c r="E58" s="36">
        <v>0</v>
      </c>
      <c r="F58" s="90">
        <v>0</v>
      </c>
      <c r="G58" s="81">
        <v>0</v>
      </c>
      <c r="H58" s="83">
        <v>0</v>
      </c>
      <c r="I58" s="36">
        <v>0</v>
      </c>
      <c r="J58" s="90">
        <v>0</v>
      </c>
      <c r="K58" s="81">
        <v>0</v>
      </c>
      <c r="L58" s="83">
        <v>0</v>
      </c>
      <c r="M58" s="36">
        <v>0</v>
      </c>
      <c r="N58" s="90">
        <v>0</v>
      </c>
      <c r="O58" s="75"/>
    </row>
    <row r="59" spans="1:15" ht="19.95" customHeight="1" x14ac:dyDescent="0.25">
      <c r="A59" s="984"/>
      <c r="B59" s="412" t="s">
        <v>36</v>
      </c>
      <c r="C59" s="81">
        <v>0</v>
      </c>
      <c r="D59" s="83">
        <v>0</v>
      </c>
      <c r="E59" s="36">
        <v>94</v>
      </c>
      <c r="F59" s="90">
        <v>0</v>
      </c>
      <c r="G59" s="81">
        <v>12.5</v>
      </c>
      <c r="H59" s="83">
        <v>12.5</v>
      </c>
      <c r="I59" s="36">
        <v>37</v>
      </c>
      <c r="J59" s="90">
        <f>I59/H59</f>
        <v>2.96</v>
      </c>
      <c r="K59" s="81">
        <v>0</v>
      </c>
      <c r="L59" s="83">
        <v>0</v>
      </c>
      <c r="M59" s="36">
        <v>27</v>
      </c>
      <c r="N59" s="90">
        <v>0</v>
      </c>
      <c r="O59" s="75"/>
    </row>
    <row r="60" spans="1:15" ht="19.95" customHeight="1" x14ac:dyDescent="0.25">
      <c r="A60" s="984"/>
      <c r="B60" s="412" t="s">
        <v>34</v>
      </c>
      <c r="C60" s="81">
        <v>0</v>
      </c>
      <c r="D60" s="83">
        <v>0</v>
      </c>
      <c r="E60" s="36">
        <v>0</v>
      </c>
      <c r="F60" s="90">
        <v>0</v>
      </c>
      <c r="G60" s="81">
        <v>0</v>
      </c>
      <c r="H60" s="83">
        <v>0</v>
      </c>
      <c r="I60" s="36">
        <v>0</v>
      </c>
      <c r="J60" s="90">
        <v>0</v>
      </c>
      <c r="K60" s="81">
        <v>0</v>
      </c>
      <c r="L60" s="83">
        <v>0</v>
      </c>
      <c r="M60" s="36">
        <v>0</v>
      </c>
      <c r="N60" s="90">
        <v>0</v>
      </c>
      <c r="O60" s="75"/>
    </row>
    <row r="61" spans="1:15" ht="19.95" customHeight="1" x14ac:dyDescent="0.25">
      <c r="A61" s="984"/>
      <c r="B61" s="412" t="s">
        <v>205</v>
      </c>
      <c r="C61" s="81">
        <v>0</v>
      </c>
      <c r="D61" s="83">
        <v>0</v>
      </c>
      <c r="E61" s="36">
        <v>0</v>
      </c>
      <c r="F61" s="90">
        <v>0</v>
      </c>
      <c r="G61" s="81">
        <v>0</v>
      </c>
      <c r="H61" s="83">
        <v>0</v>
      </c>
      <c r="I61" s="36">
        <v>0</v>
      </c>
      <c r="J61" s="90">
        <v>0</v>
      </c>
      <c r="K61" s="81">
        <v>0</v>
      </c>
      <c r="L61" s="83">
        <v>0</v>
      </c>
      <c r="M61" s="36">
        <v>0</v>
      </c>
      <c r="N61" s="90">
        <v>0</v>
      </c>
      <c r="O61" s="75"/>
    </row>
    <row r="62" spans="1:15" ht="19.95" customHeight="1" x14ac:dyDescent="0.25">
      <c r="A62" s="984"/>
      <c r="B62" s="412" t="s">
        <v>154</v>
      </c>
      <c r="C62" s="81">
        <v>0</v>
      </c>
      <c r="D62" s="83">
        <v>0</v>
      </c>
      <c r="E62" s="36">
        <v>0</v>
      </c>
      <c r="F62" s="90">
        <v>0</v>
      </c>
      <c r="G62" s="81">
        <v>0</v>
      </c>
      <c r="H62" s="83">
        <v>0</v>
      </c>
      <c r="I62" s="36">
        <v>0</v>
      </c>
      <c r="J62" s="90">
        <v>0</v>
      </c>
      <c r="K62" s="81">
        <v>0</v>
      </c>
      <c r="L62" s="83">
        <v>0</v>
      </c>
      <c r="M62" s="36">
        <v>0</v>
      </c>
      <c r="N62" s="90">
        <v>0</v>
      </c>
      <c r="O62" s="75"/>
    </row>
    <row r="63" spans="1:15" ht="19.95" customHeight="1" x14ac:dyDescent="0.25">
      <c r="A63" s="984"/>
      <c r="B63" s="412" t="s">
        <v>6</v>
      </c>
      <c r="C63" s="81">
        <v>0</v>
      </c>
      <c r="D63" s="83">
        <v>0</v>
      </c>
      <c r="E63" s="36">
        <v>0</v>
      </c>
      <c r="F63" s="90">
        <v>0</v>
      </c>
      <c r="G63" s="81">
        <v>0</v>
      </c>
      <c r="H63" s="83">
        <v>0</v>
      </c>
      <c r="I63" s="36">
        <v>0</v>
      </c>
      <c r="J63" s="90">
        <v>0</v>
      </c>
      <c r="K63" s="81">
        <v>0</v>
      </c>
      <c r="L63" s="83">
        <v>0</v>
      </c>
      <c r="M63" s="36">
        <v>0</v>
      </c>
      <c r="N63" s="90">
        <v>0</v>
      </c>
      <c r="O63" s="75"/>
    </row>
    <row r="64" spans="1:15" ht="19.95" customHeight="1" x14ac:dyDescent="0.25">
      <c r="A64" s="984"/>
      <c r="B64" s="412" t="s">
        <v>35</v>
      </c>
      <c r="C64" s="81">
        <v>0</v>
      </c>
      <c r="D64" s="83">
        <v>0</v>
      </c>
      <c r="E64" s="36">
        <v>0</v>
      </c>
      <c r="F64" s="90">
        <v>0</v>
      </c>
      <c r="G64" s="81">
        <v>0</v>
      </c>
      <c r="H64" s="83">
        <v>0</v>
      </c>
      <c r="I64" s="36">
        <v>0</v>
      </c>
      <c r="J64" s="90">
        <v>0</v>
      </c>
      <c r="K64" s="81">
        <v>0</v>
      </c>
      <c r="L64" s="83">
        <v>0</v>
      </c>
      <c r="M64" s="36">
        <v>0</v>
      </c>
      <c r="N64" s="90">
        <v>0</v>
      </c>
      <c r="O64" s="75"/>
    </row>
    <row r="65" spans="1:15" ht="19.95" customHeight="1" x14ac:dyDescent="0.25">
      <c r="A65" s="984"/>
      <c r="B65" s="455" t="s">
        <v>105</v>
      </c>
      <c r="C65" s="103">
        <v>0</v>
      </c>
      <c r="D65" s="104">
        <v>0</v>
      </c>
      <c r="E65" s="464">
        <v>0</v>
      </c>
      <c r="F65" s="102">
        <v>0</v>
      </c>
      <c r="G65" s="103">
        <v>0</v>
      </c>
      <c r="H65" s="104">
        <v>0</v>
      </c>
      <c r="I65" s="464">
        <v>0</v>
      </c>
      <c r="J65" s="102">
        <v>0</v>
      </c>
      <c r="K65" s="81">
        <v>0</v>
      </c>
      <c r="L65" s="83">
        <v>0</v>
      </c>
      <c r="M65" s="36">
        <v>0</v>
      </c>
      <c r="N65" s="102">
        <v>0</v>
      </c>
      <c r="O65" s="75"/>
    </row>
    <row r="66" spans="1:15" ht="19.95" customHeight="1" x14ac:dyDescent="0.25">
      <c r="A66" s="984"/>
      <c r="B66" s="92" t="s">
        <v>543</v>
      </c>
      <c r="C66" s="103">
        <v>0</v>
      </c>
      <c r="D66" s="104">
        <v>0</v>
      </c>
      <c r="E66" s="464">
        <v>0</v>
      </c>
      <c r="F66" s="102">
        <v>0</v>
      </c>
      <c r="G66" s="103">
        <v>0</v>
      </c>
      <c r="H66" s="104">
        <v>0</v>
      </c>
      <c r="I66" s="464">
        <v>0</v>
      </c>
      <c r="J66" s="102">
        <v>0</v>
      </c>
      <c r="K66" s="81">
        <v>0</v>
      </c>
      <c r="L66" s="83">
        <v>0</v>
      </c>
      <c r="M66" s="36">
        <v>0</v>
      </c>
      <c r="N66" s="102">
        <v>0</v>
      </c>
      <c r="O66" s="75"/>
    </row>
    <row r="67" spans="1:15" ht="40.049999999999997" customHeight="1" x14ac:dyDescent="0.25">
      <c r="A67" s="984"/>
      <c r="B67" s="539" t="s">
        <v>31</v>
      </c>
      <c r="C67" s="535">
        <f>SUM(C55:C65)</f>
        <v>20</v>
      </c>
      <c r="D67" s="536">
        <f>SUM(D55:D65)</f>
        <v>20</v>
      </c>
      <c r="E67" s="494">
        <f>SUM(E55:E65)</f>
        <v>102</v>
      </c>
      <c r="F67" s="499">
        <f>E67/D67</f>
        <v>5.0999999999999996</v>
      </c>
      <c r="G67" s="535">
        <f>SUM(G55:G65)</f>
        <v>12.5</v>
      </c>
      <c r="H67" s="536">
        <f>SUM(H55:H65)</f>
        <v>12.5</v>
      </c>
      <c r="I67" s="494">
        <f>SUM(I55:I65)</f>
        <v>37</v>
      </c>
      <c r="J67" s="499">
        <f>I67/H67</f>
        <v>2.96</v>
      </c>
      <c r="K67" s="535">
        <f>SUM(K55:K65)</f>
        <v>0</v>
      </c>
      <c r="L67" s="541">
        <f>SUM(L55:L65)</f>
        <v>0</v>
      </c>
      <c r="M67" s="542">
        <f>SUM(M55:M65)</f>
        <v>27</v>
      </c>
      <c r="N67" s="543">
        <v>0</v>
      </c>
      <c r="O67" s="75"/>
    </row>
    <row r="68" spans="1:15" ht="80.25" customHeight="1" x14ac:dyDescent="0.25">
      <c r="A68" s="1071"/>
      <c r="B68" s="1071"/>
      <c r="C68" s="1071"/>
      <c r="D68" s="1071"/>
      <c r="E68" s="1071"/>
      <c r="F68" s="1071"/>
      <c r="G68" s="1071"/>
      <c r="H68" s="1071"/>
      <c r="I68" s="1071"/>
      <c r="J68" s="1071"/>
      <c r="K68" s="1071"/>
      <c r="L68" s="1071"/>
      <c r="M68" s="1081"/>
      <c r="N68" s="1081"/>
      <c r="O68" s="75"/>
    </row>
    <row r="69" spans="1:15" ht="36" customHeight="1" x14ac:dyDescent="0.25">
      <c r="A69" s="1007" t="s">
        <v>535</v>
      </c>
      <c r="B69" s="1056"/>
      <c r="C69" s="1026" t="s">
        <v>536</v>
      </c>
      <c r="D69" s="1027"/>
      <c r="E69" s="1027"/>
      <c r="F69" s="1006"/>
      <c r="G69" s="1026" t="s">
        <v>377</v>
      </c>
      <c r="H69" s="1027"/>
      <c r="I69" s="1027"/>
      <c r="J69" s="1006"/>
      <c r="K69" s="1026" t="s">
        <v>155</v>
      </c>
      <c r="L69" s="1027"/>
      <c r="M69" s="1027"/>
      <c r="N69" s="1006"/>
    </row>
    <row r="70" spans="1:15" ht="32.549999999999997" customHeight="1" x14ac:dyDescent="0.25">
      <c r="A70" s="1056"/>
      <c r="B70" s="1056"/>
      <c r="C70" s="404" t="s">
        <v>300</v>
      </c>
      <c r="D70" s="405" t="s">
        <v>301</v>
      </c>
      <c r="E70" s="405" t="s">
        <v>19</v>
      </c>
      <c r="F70" s="325" t="s">
        <v>20</v>
      </c>
      <c r="G70" s="404" t="s">
        <v>300</v>
      </c>
      <c r="H70" s="405" t="s">
        <v>301</v>
      </c>
      <c r="I70" s="405" t="s">
        <v>19</v>
      </c>
      <c r="J70" s="325" t="s">
        <v>20</v>
      </c>
      <c r="K70" s="404" t="s">
        <v>300</v>
      </c>
      <c r="L70" s="405" t="s">
        <v>301</v>
      </c>
      <c r="M70" s="405" t="s">
        <v>19</v>
      </c>
      <c r="N70" s="325" t="s">
        <v>20</v>
      </c>
    </row>
    <row r="71" spans="1:15" ht="19.95" customHeight="1" x14ac:dyDescent="0.25">
      <c r="A71" s="983" t="s">
        <v>27</v>
      </c>
      <c r="B71" s="410" t="s">
        <v>38</v>
      </c>
      <c r="C71" s="77">
        <v>0</v>
      </c>
      <c r="D71" s="80">
        <v>0</v>
      </c>
      <c r="E71" s="67">
        <v>0</v>
      </c>
      <c r="F71" s="79">
        <v>0</v>
      </c>
      <c r="G71" s="77">
        <v>0</v>
      </c>
      <c r="H71" s="80">
        <v>0</v>
      </c>
      <c r="I71" s="67">
        <v>0</v>
      </c>
      <c r="J71" s="79">
        <v>0</v>
      </c>
      <c r="K71" s="77">
        <v>0</v>
      </c>
      <c r="L71" s="80">
        <v>0</v>
      </c>
      <c r="M71" s="67">
        <v>0</v>
      </c>
      <c r="N71" s="79">
        <v>0</v>
      </c>
    </row>
    <row r="72" spans="1:15" ht="19.95" customHeight="1" x14ac:dyDescent="0.25">
      <c r="A72" s="984"/>
      <c r="B72" s="412" t="s">
        <v>39</v>
      </c>
      <c r="C72" s="81">
        <v>0</v>
      </c>
      <c r="D72" s="83">
        <v>0</v>
      </c>
      <c r="E72" s="36">
        <v>0</v>
      </c>
      <c r="F72" s="90">
        <v>0</v>
      </c>
      <c r="G72" s="81">
        <v>0</v>
      </c>
      <c r="H72" s="83">
        <v>0</v>
      </c>
      <c r="I72" s="36">
        <v>0</v>
      </c>
      <c r="J72" s="90">
        <v>0</v>
      </c>
      <c r="K72" s="81">
        <v>0</v>
      </c>
      <c r="L72" s="83">
        <v>0</v>
      </c>
      <c r="M72" s="36">
        <v>0</v>
      </c>
      <c r="N72" s="90">
        <v>0</v>
      </c>
    </row>
    <row r="73" spans="1:15" ht="19.95" customHeight="1" x14ac:dyDescent="0.25">
      <c r="A73" s="984"/>
      <c r="B73" s="414" t="s">
        <v>32</v>
      </c>
      <c r="C73" s="81">
        <v>0</v>
      </c>
      <c r="D73" s="83">
        <v>0</v>
      </c>
      <c r="E73" s="36">
        <v>0</v>
      </c>
      <c r="F73" s="90">
        <v>0</v>
      </c>
      <c r="G73" s="81">
        <v>0</v>
      </c>
      <c r="H73" s="83">
        <v>0</v>
      </c>
      <c r="I73" s="36">
        <v>0</v>
      </c>
      <c r="J73" s="90">
        <v>0</v>
      </c>
      <c r="K73" s="81">
        <v>0</v>
      </c>
      <c r="L73" s="83">
        <v>0</v>
      </c>
      <c r="M73" s="36">
        <v>0</v>
      </c>
      <c r="N73" s="90">
        <v>0</v>
      </c>
    </row>
    <row r="74" spans="1:15" ht="19.95" customHeight="1" x14ac:dyDescent="0.25">
      <c r="A74" s="984"/>
      <c r="B74" s="412" t="s">
        <v>7</v>
      </c>
      <c r="C74" s="81">
        <v>0</v>
      </c>
      <c r="D74" s="83">
        <v>0</v>
      </c>
      <c r="E74" s="36">
        <v>0</v>
      </c>
      <c r="F74" s="79">
        <v>0</v>
      </c>
      <c r="G74" s="81">
        <v>0</v>
      </c>
      <c r="H74" s="83">
        <v>0</v>
      </c>
      <c r="I74" s="36">
        <v>0</v>
      </c>
      <c r="J74" s="79">
        <v>0</v>
      </c>
      <c r="K74" s="81">
        <v>300</v>
      </c>
      <c r="L74" s="83">
        <v>300</v>
      </c>
      <c r="M74" s="36">
        <v>161</v>
      </c>
      <c r="N74" s="79">
        <f>M74/L74</f>
        <v>0.53666666666666663</v>
      </c>
    </row>
    <row r="75" spans="1:15" ht="19.95" customHeight="1" x14ac:dyDescent="0.25">
      <c r="A75" s="984"/>
      <c r="B75" s="412" t="s">
        <v>8</v>
      </c>
      <c r="C75" s="81">
        <v>0</v>
      </c>
      <c r="D75" s="83">
        <v>0</v>
      </c>
      <c r="E75" s="36">
        <v>0</v>
      </c>
      <c r="F75" s="79">
        <v>0</v>
      </c>
      <c r="G75" s="81">
        <v>0</v>
      </c>
      <c r="H75" s="83">
        <v>0</v>
      </c>
      <c r="I75" s="36">
        <v>0</v>
      </c>
      <c r="J75" s="79">
        <v>0</v>
      </c>
      <c r="K75" s="81">
        <v>0</v>
      </c>
      <c r="L75" s="83">
        <v>0</v>
      </c>
      <c r="M75" s="36">
        <v>0</v>
      </c>
      <c r="N75" s="79">
        <v>0</v>
      </c>
    </row>
    <row r="76" spans="1:15" ht="19.95" customHeight="1" x14ac:dyDescent="0.25">
      <c r="A76" s="984"/>
      <c r="B76" s="412" t="s">
        <v>9</v>
      </c>
      <c r="C76" s="81">
        <v>0</v>
      </c>
      <c r="D76" s="83">
        <v>0</v>
      </c>
      <c r="E76" s="36">
        <v>0</v>
      </c>
      <c r="F76" s="79">
        <v>0</v>
      </c>
      <c r="G76" s="81">
        <v>0</v>
      </c>
      <c r="H76" s="83">
        <v>0</v>
      </c>
      <c r="I76" s="36">
        <v>0</v>
      </c>
      <c r="J76" s="79">
        <v>0</v>
      </c>
      <c r="K76" s="81">
        <v>0</v>
      </c>
      <c r="L76" s="83">
        <v>0</v>
      </c>
      <c r="M76" s="36">
        <v>0</v>
      </c>
      <c r="N76" s="79">
        <v>0</v>
      </c>
    </row>
    <row r="77" spans="1:15" ht="19.95" customHeight="1" x14ac:dyDescent="0.25">
      <c r="A77" s="984"/>
      <c r="B77" s="412" t="s">
        <v>10</v>
      </c>
      <c r="C77" s="81">
        <v>0</v>
      </c>
      <c r="D77" s="83">
        <v>0</v>
      </c>
      <c r="E77" s="36">
        <v>0</v>
      </c>
      <c r="F77" s="79">
        <v>0</v>
      </c>
      <c r="G77" s="81">
        <v>0</v>
      </c>
      <c r="H77" s="83">
        <v>0</v>
      </c>
      <c r="I77" s="36">
        <v>0</v>
      </c>
      <c r="J77" s="79">
        <v>0</v>
      </c>
      <c r="K77" s="81">
        <v>200</v>
      </c>
      <c r="L77" s="83">
        <v>200</v>
      </c>
      <c r="M77" s="36">
        <v>164</v>
      </c>
      <c r="N77" s="79">
        <f>M77/L77</f>
        <v>0.82</v>
      </c>
    </row>
    <row r="78" spans="1:15" ht="19.95" customHeight="1" x14ac:dyDescent="0.25">
      <c r="A78" s="984"/>
      <c r="B78" s="412" t="s">
        <v>133</v>
      </c>
      <c r="C78" s="81">
        <v>0</v>
      </c>
      <c r="D78" s="83">
        <v>0</v>
      </c>
      <c r="E78" s="36">
        <v>0</v>
      </c>
      <c r="F78" s="79">
        <v>0</v>
      </c>
      <c r="G78" s="81">
        <v>0</v>
      </c>
      <c r="H78" s="83">
        <v>0</v>
      </c>
      <c r="I78" s="36">
        <v>0</v>
      </c>
      <c r="J78" s="79">
        <v>0</v>
      </c>
      <c r="K78" s="81">
        <v>0</v>
      </c>
      <c r="L78" s="83">
        <v>0</v>
      </c>
      <c r="M78" s="36">
        <v>0</v>
      </c>
      <c r="N78" s="79">
        <v>0</v>
      </c>
    </row>
    <row r="79" spans="1:15" ht="19.95" customHeight="1" x14ac:dyDescent="0.25">
      <c r="A79" s="984"/>
      <c r="B79" s="412" t="s">
        <v>134</v>
      </c>
      <c r="C79" s="81">
        <v>0</v>
      </c>
      <c r="D79" s="83">
        <v>0</v>
      </c>
      <c r="E79" s="36">
        <v>0</v>
      </c>
      <c r="F79" s="79">
        <v>0</v>
      </c>
      <c r="G79" s="81">
        <v>0</v>
      </c>
      <c r="H79" s="83">
        <v>0</v>
      </c>
      <c r="I79" s="36">
        <v>0</v>
      </c>
      <c r="J79" s="79">
        <v>0</v>
      </c>
      <c r="K79" s="81">
        <v>0</v>
      </c>
      <c r="L79" s="83">
        <v>0</v>
      </c>
      <c r="M79" s="36">
        <v>0</v>
      </c>
      <c r="N79" s="79">
        <v>0</v>
      </c>
    </row>
    <row r="80" spans="1:15" ht="19.95" customHeight="1" x14ac:dyDescent="0.25">
      <c r="A80" s="984"/>
      <c r="B80" s="412" t="s">
        <v>33</v>
      </c>
      <c r="C80" s="81">
        <v>0</v>
      </c>
      <c r="D80" s="83">
        <v>0</v>
      </c>
      <c r="E80" s="36">
        <v>0</v>
      </c>
      <c r="F80" s="79">
        <v>0</v>
      </c>
      <c r="G80" s="81">
        <v>0</v>
      </c>
      <c r="H80" s="83">
        <v>0</v>
      </c>
      <c r="I80" s="36">
        <v>0</v>
      </c>
      <c r="J80" s="79">
        <v>0</v>
      </c>
      <c r="K80" s="81">
        <v>200</v>
      </c>
      <c r="L80" s="83">
        <v>200</v>
      </c>
      <c r="M80" s="36">
        <v>0</v>
      </c>
      <c r="N80" s="79">
        <f>M80/L80</f>
        <v>0</v>
      </c>
    </row>
    <row r="81" spans="1:14" ht="19.95" customHeight="1" x14ac:dyDescent="0.25">
      <c r="A81" s="984"/>
      <c r="B81" s="412" t="s">
        <v>11</v>
      </c>
      <c r="C81" s="81">
        <v>0</v>
      </c>
      <c r="D81" s="100">
        <v>0</v>
      </c>
      <c r="E81" s="100">
        <v>0</v>
      </c>
      <c r="F81" s="79">
        <v>0</v>
      </c>
      <c r="G81" s="81">
        <v>0</v>
      </c>
      <c r="H81" s="100">
        <v>0</v>
      </c>
      <c r="I81" s="100">
        <v>0</v>
      </c>
      <c r="J81" s="79">
        <v>0</v>
      </c>
      <c r="K81" s="81">
        <v>0</v>
      </c>
      <c r="L81" s="100">
        <v>0</v>
      </c>
      <c r="M81" s="100">
        <v>0</v>
      </c>
      <c r="N81" s="79">
        <v>0</v>
      </c>
    </row>
    <row r="82" spans="1:14" ht="19.95" customHeight="1" x14ac:dyDescent="0.25">
      <c r="A82" s="984"/>
      <c r="B82" s="412" t="s">
        <v>106</v>
      </c>
      <c r="C82" s="81">
        <v>0</v>
      </c>
      <c r="D82" s="100">
        <v>0</v>
      </c>
      <c r="E82" s="100">
        <v>0</v>
      </c>
      <c r="F82" s="79">
        <v>0</v>
      </c>
      <c r="G82" s="81">
        <v>0</v>
      </c>
      <c r="H82" s="100">
        <v>0</v>
      </c>
      <c r="I82" s="100">
        <v>0</v>
      </c>
      <c r="J82" s="79">
        <v>0</v>
      </c>
      <c r="K82" s="81">
        <v>0</v>
      </c>
      <c r="L82" s="100">
        <v>0</v>
      </c>
      <c r="M82" s="100">
        <v>0</v>
      </c>
      <c r="N82" s="79">
        <v>0</v>
      </c>
    </row>
    <row r="83" spans="1:14" ht="19.95" customHeight="1" x14ac:dyDescent="0.25">
      <c r="A83" s="984"/>
      <c r="B83" s="412" t="s">
        <v>531</v>
      </c>
      <c r="C83" s="81">
        <v>0</v>
      </c>
      <c r="D83" s="83">
        <v>0</v>
      </c>
      <c r="E83" s="36">
        <v>0</v>
      </c>
      <c r="F83" s="79">
        <v>0</v>
      </c>
      <c r="G83" s="81">
        <v>0</v>
      </c>
      <c r="H83" s="83">
        <v>0</v>
      </c>
      <c r="I83" s="36">
        <v>0</v>
      </c>
      <c r="J83" s="79">
        <v>0</v>
      </c>
      <c r="K83" s="81">
        <v>0</v>
      </c>
      <c r="L83" s="83">
        <v>0</v>
      </c>
      <c r="M83" s="36">
        <v>271</v>
      </c>
      <c r="N83" s="79">
        <v>0</v>
      </c>
    </row>
    <row r="84" spans="1:14" ht="19.95" customHeight="1" x14ac:dyDescent="0.25">
      <c r="A84" s="984"/>
      <c r="B84" s="412" t="s">
        <v>135</v>
      </c>
      <c r="C84" s="81">
        <v>0</v>
      </c>
      <c r="D84" s="83">
        <v>0</v>
      </c>
      <c r="E84" s="36">
        <v>0</v>
      </c>
      <c r="F84" s="90">
        <v>0</v>
      </c>
      <c r="G84" s="81">
        <v>0</v>
      </c>
      <c r="H84" s="83">
        <v>0</v>
      </c>
      <c r="I84" s="36">
        <v>0</v>
      </c>
      <c r="J84" s="90">
        <v>0</v>
      </c>
      <c r="K84" s="81">
        <v>0</v>
      </c>
      <c r="L84" s="83">
        <v>0</v>
      </c>
      <c r="M84" s="36">
        <v>0</v>
      </c>
      <c r="N84" s="90">
        <v>0</v>
      </c>
    </row>
    <row r="85" spans="1:14" ht="19.95" customHeight="1" x14ac:dyDescent="0.25">
      <c r="A85" s="984"/>
      <c r="B85" s="412" t="s">
        <v>103</v>
      </c>
      <c r="C85" s="81">
        <v>0</v>
      </c>
      <c r="D85" s="83">
        <v>0</v>
      </c>
      <c r="E85" s="36">
        <v>0</v>
      </c>
      <c r="F85" s="90">
        <v>0</v>
      </c>
      <c r="G85" s="81">
        <v>0</v>
      </c>
      <c r="H85" s="83">
        <v>0</v>
      </c>
      <c r="I85" s="36">
        <v>0</v>
      </c>
      <c r="J85" s="90">
        <v>0</v>
      </c>
      <c r="K85" s="81">
        <v>800</v>
      </c>
      <c r="L85" s="83">
        <v>800</v>
      </c>
      <c r="M85" s="36">
        <v>0</v>
      </c>
      <c r="N85" s="90">
        <f>M85/L85</f>
        <v>0</v>
      </c>
    </row>
    <row r="86" spans="1:14" ht="19.95" customHeight="1" x14ac:dyDescent="0.25">
      <c r="A86" s="984"/>
      <c r="B86" s="92" t="s">
        <v>101</v>
      </c>
      <c r="C86" s="73">
        <v>0</v>
      </c>
      <c r="D86" s="87">
        <v>0</v>
      </c>
      <c r="E86" s="68">
        <v>0</v>
      </c>
      <c r="F86" s="101">
        <v>0</v>
      </c>
      <c r="G86" s="73">
        <v>0</v>
      </c>
      <c r="H86" s="87">
        <v>0</v>
      </c>
      <c r="I86" s="68">
        <v>0</v>
      </c>
      <c r="J86" s="101">
        <v>0</v>
      </c>
      <c r="K86" s="73">
        <v>0</v>
      </c>
      <c r="L86" s="87">
        <v>0</v>
      </c>
      <c r="M86" s="68">
        <v>-148</v>
      </c>
      <c r="N86" s="101">
        <v>0</v>
      </c>
    </row>
    <row r="87" spans="1:14" ht="38.25" customHeight="1" x14ac:dyDescent="0.25">
      <c r="A87" s="985"/>
      <c r="B87" s="539" t="s">
        <v>31</v>
      </c>
      <c r="C87" s="535">
        <f>SUM(C71:C86)</f>
        <v>0</v>
      </c>
      <c r="D87" s="536">
        <f>SUM(D71:D86)</f>
        <v>0</v>
      </c>
      <c r="E87" s="494">
        <f>SUM(E71:E86)</f>
        <v>0</v>
      </c>
      <c r="F87" s="499">
        <v>0</v>
      </c>
      <c r="G87" s="535">
        <f>SUM(G71:G86)</f>
        <v>0</v>
      </c>
      <c r="H87" s="536">
        <f>SUM(H71:H86)</f>
        <v>0</v>
      </c>
      <c r="I87" s="494">
        <f>SUM(I71:I86)</f>
        <v>0</v>
      </c>
      <c r="J87" s="499">
        <v>0</v>
      </c>
      <c r="K87" s="535">
        <f>SUM(K71:K86)</f>
        <v>1500</v>
      </c>
      <c r="L87" s="536">
        <f>SUM(L71:L86)</f>
        <v>1500</v>
      </c>
      <c r="M87" s="494">
        <f>SUM(M71:M86)</f>
        <v>448</v>
      </c>
      <c r="N87" s="499">
        <f>M87/L87</f>
        <v>0.29866666666666669</v>
      </c>
    </row>
    <row r="88" spans="1:14" ht="19.95" customHeight="1" x14ac:dyDescent="0.25">
      <c r="A88" s="983" t="s">
        <v>28</v>
      </c>
      <c r="B88" s="410" t="s">
        <v>3</v>
      </c>
      <c r="C88" s="77">
        <v>0</v>
      </c>
      <c r="D88" s="88">
        <v>0</v>
      </c>
      <c r="E88" s="34">
        <v>0</v>
      </c>
      <c r="F88" s="89">
        <v>0</v>
      </c>
      <c r="G88" s="77">
        <v>0</v>
      </c>
      <c r="H88" s="88">
        <v>0</v>
      </c>
      <c r="I88" s="34">
        <v>0</v>
      </c>
      <c r="J88" s="89">
        <v>0</v>
      </c>
      <c r="K88" s="77">
        <v>4144</v>
      </c>
      <c r="L88" s="88">
        <v>4144</v>
      </c>
      <c r="M88" s="34">
        <v>4059</v>
      </c>
      <c r="N88" s="89">
        <f>M88/L88</f>
        <v>0.97948841698841704</v>
      </c>
    </row>
    <row r="89" spans="1:14" ht="19.95" customHeight="1" x14ac:dyDescent="0.25">
      <c r="A89" s="984"/>
      <c r="B89" s="412" t="s">
        <v>12</v>
      </c>
      <c r="C89" s="81">
        <v>0</v>
      </c>
      <c r="D89" s="83">
        <v>0</v>
      </c>
      <c r="E89" s="36">
        <v>0</v>
      </c>
      <c r="F89" s="90">
        <v>0</v>
      </c>
      <c r="G89" s="81">
        <v>0</v>
      </c>
      <c r="H89" s="83">
        <v>0</v>
      </c>
      <c r="I89" s="36">
        <v>0</v>
      </c>
      <c r="J89" s="90">
        <v>0</v>
      </c>
      <c r="K89" s="81">
        <v>0</v>
      </c>
      <c r="L89" s="83">
        <v>0</v>
      </c>
      <c r="M89" s="36">
        <v>0</v>
      </c>
      <c r="N89" s="90">
        <v>0</v>
      </c>
    </row>
    <row r="90" spans="1:14" ht="19.95" customHeight="1" x14ac:dyDescent="0.25">
      <c r="A90" s="984"/>
      <c r="B90" s="412" t="s">
        <v>4</v>
      </c>
      <c r="C90" s="81">
        <v>0</v>
      </c>
      <c r="D90" s="83">
        <v>0</v>
      </c>
      <c r="E90" s="36">
        <v>0</v>
      </c>
      <c r="F90" s="102">
        <v>0</v>
      </c>
      <c r="G90" s="81">
        <v>0</v>
      </c>
      <c r="H90" s="83">
        <v>0</v>
      </c>
      <c r="I90" s="36">
        <v>0</v>
      </c>
      <c r="J90" s="102">
        <v>0</v>
      </c>
      <c r="K90" s="81">
        <v>0</v>
      </c>
      <c r="L90" s="83">
        <v>0</v>
      </c>
      <c r="M90" s="36">
        <v>0</v>
      </c>
      <c r="N90" s="102">
        <v>0</v>
      </c>
    </row>
    <row r="91" spans="1:14" ht="19.95" customHeight="1" x14ac:dyDescent="0.25">
      <c r="A91" s="984"/>
      <c r="B91" s="412" t="s">
        <v>5</v>
      </c>
      <c r="C91" s="81">
        <v>0</v>
      </c>
      <c r="D91" s="83">
        <v>0</v>
      </c>
      <c r="E91" s="36">
        <v>0</v>
      </c>
      <c r="F91" s="90">
        <v>0</v>
      </c>
      <c r="G91" s="81">
        <v>0</v>
      </c>
      <c r="H91" s="83">
        <v>0</v>
      </c>
      <c r="I91" s="36">
        <v>0</v>
      </c>
      <c r="J91" s="90">
        <v>0</v>
      </c>
      <c r="K91" s="81">
        <v>0</v>
      </c>
      <c r="L91" s="83">
        <v>0</v>
      </c>
      <c r="M91" s="36">
        <v>0</v>
      </c>
      <c r="N91" s="90">
        <v>0</v>
      </c>
    </row>
    <row r="92" spans="1:14" ht="19.95" customHeight="1" x14ac:dyDescent="0.25">
      <c r="A92" s="984"/>
      <c r="B92" s="412" t="s">
        <v>36</v>
      </c>
      <c r="C92" s="81">
        <v>0</v>
      </c>
      <c r="D92" s="83">
        <v>600</v>
      </c>
      <c r="E92" s="36">
        <v>553</v>
      </c>
      <c r="F92" s="90">
        <f>E92/D92</f>
        <v>0.92166666666666663</v>
      </c>
      <c r="G92" s="81">
        <v>0</v>
      </c>
      <c r="H92" s="83">
        <v>516</v>
      </c>
      <c r="I92" s="36">
        <v>1327</v>
      </c>
      <c r="J92" s="90">
        <f>I92/H92</f>
        <v>2.5717054263565893</v>
      </c>
      <c r="K92" s="81">
        <v>0</v>
      </c>
      <c r="L92" s="83">
        <v>0</v>
      </c>
      <c r="M92" s="36">
        <v>191</v>
      </c>
      <c r="N92" s="90">
        <v>0</v>
      </c>
    </row>
    <row r="93" spans="1:14" ht="19.95" customHeight="1" x14ac:dyDescent="0.25">
      <c r="A93" s="984"/>
      <c r="B93" s="412" t="s">
        <v>34</v>
      </c>
      <c r="C93" s="81">
        <v>0</v>
      </c>
      <c r="D93" s="83">
        <v>0</v>
      </c>
      <c r="E93" s="36">
        <v>0</v>
      </c>
      <c r="F93" s="79">
        <v>0</v>
      </c>
      <c r="G93" s="81">
        <v>0</v>
      </c>
      <c r="H93" s="83">
        <v>0</v>
      </c>
      <c r="I93" s="36">
        <v>0</v>
      </c>
      <c r="J93" s="79">
        <v>0</v>
      </c>
      <c r="K93" s="81">
        <v>12000</v>
      </c>
      <c r="L93" s="83">
        <v>12000</v>
      </c>
      <c r="M93" s="36">
        <v>18489</v>
      </c>
      <c r="N93" s="79">
        <f>M93/L93</f>
        <v>1.5407500000000001</v>
      </c>
    </row>
    <row r="94" spans="1:14" ht="19.95" customHeight="1" x14ac:dyDescent="0.25">
      <c r="A94" s="984"/>
      <c r="B94" s="412" t="s">
        <v>205</v>
      </c>
      <c r="C94" s="81">
        <v>0</v>
      </c>
      <c r="D94" s="83">
        <v>0</v>
      </c>
      <c r="E94" s="36">
        <v>0</v>
      </c>
      <c r="F94" s="79">
        <v>0</v>
      </c>
      <c r="G94" s="81">
        <v>0</v>
      </c>
      <c r="H94" s="83">
        <v>0</v>
      </c>
      <c r="I94" s="36">
        <v>0</v>
      </c>
      <c r="J94" s="79">
        <v>0</v>
      </c>
      <c r="K94" s="81">
        <v>0</v>
      </c>
      <c r="L94" s="83">
        <v>0</v>
      </c>
      <c r="M94" s="36">
        <v>0</v>
      </c>
      <c r="N94" s="79">
        <v>0</v>
      </c>
    </row>
    <row r="95" spans="1:14" ht="19.95" customHeight="1" x14ac:dyDescent="0.25">
      <c r="A95" s="984"/>
      <c r="B95" s="412" t="s">
        <v>154</v>
      </c>
      <c r="C95" s="81">
        <v>0</v>
      </c>
      <c r="D95" s="83">
        <v>0</v>
      </c>
      <c r="E95" s="36">
        <v>0</v>
      </c>
      <c r="F95" s="79">
        <v>0</v>
      </c>
      <c r="G95" s="81">
        <v>0</v>
      </c>
      <c r="H95" s="83">
        <v>0</v>
      </c>
      <c r="I95" s="36">
        <v>0</v>
      </c>
      <c r="J95" s="79">
        <v>0</v>
      </c>
      <c r="K95" s="81">
        <v>34768</v>
      </c>
      <c r="L95" s="83">
        <v>34768</v>
      </c>
      <c r="M95" s="36">
        <v>9993</v>
      </c>
      <c r="N95" s="79">
        <f>M95/L95</f>
        <v>0.28741946617579384</v>
      </c>
    </row>
    <row r="96" spans="1:14" ht="19.95" customHeight="1" x14ac:dyDescent="0.25">
      <c r="A96" s="984"/>
      <c r="B96" s="412" t="s">
        <v>6</v>
      </c>
      <c r="C96" s="81">
        <v>0</v>
      </c>
      <c r="D96" s="83">
        <v>0</v>
      </c>
      <c r="E96" s="36">
        <v>0</v>
      </c>
      <c r="F96" s="90">
        <v>0</v>
      </c>
      <c r="G96" s="81">
        <v>0</v>
      </c>
      <c r="H96" s="83">
        <v>0</v>
      </c>
      <c r="I96" s="36">
        <v>0</v>
      </c>
      <c r="J96" s="90">
        <v>0</v>
      </c>
      <c r="K96" s="81">
        <v>0</v>
      </c>
      <c r="L96" s="83">
        <v>0</v>
      </c>
      <c r="M96" s="36">
        <v>0</v>
      </c>
      <c r="N96" s="90">
        <v>0</v>
      </c>
    </row>
    <row r="97" spans="1:14" ht="19.95" customHeight="1" x14ac:dyDescent="0.25">
      <c r="A97" s="984"/>
      <c r="B97" s="412" t="s">
        <v>35</v>
      </c>
      <c r="C97" s="81">
        <v>0</v>
      </c>
      <c r="D97" s="83">
        <v>0</v>
      </c>
      <c r="E97" s="36">
        <v>0</v>
      </c>
      <c r="F97" s="90">
        <v>0</v>
      </c>
      <c r="G97" s="81">
        <v>0</v>
      </c>
      <c r="H97" s="83">
        <v>0</v>
      </c>
      <c r="I97" s="36">
        <v>0</v>
      </c>
      <c r="J97" s="90">
        <v>0</v>
      </c>
      <c r="K97" s="81">
        <v>0</v>
      </c>
      <c r="L97" s="83">
        <v>0</v>
      </c>
      <c r="M97" s="36">
        <v>0</v>
      </c>
      <c r="N97" s="90">
        <v>0</v>
      </c>
    </row>
    <row r="98" spans="1:14" ht="19.95" customHeight="1" x14ac:dyDescent="0.25">
      <c r="A98" s="984"/>
      <c r="B98" s="455" t="s">
        <v>105</v>
      </c>
      <c r="C98" s="103">
        <v>0</v>
      </c>
      <c r="D98" s="104">
        <v>0</v>
      </c>
      <c r="E98" s="464">
        <v>0</v>
      </c>
      <c r="F98" s="102">
        <v>0</v>
      </c>
      <c r="G98" s="103">
        <v>0</v>
      </c>
      <c r="H98" s="104">
        <v>0</v>
      </c>
      <c r="I98" s="464">
        <v>0</v>
      </c>
      <c r="J98" s="102">
        <v>0</v>
      </c>
      <c r="K98" s="103">
        <v>0</v>
      </c>
      <c r="L98" s="104">
        <v>0</v>
      </c>
      <c r="M98" s="464">
        <v>0</v>
      </c>
      <c r="N98" s="102">
        <v>0</v>
      </c>
    </row>
    <row r="99" spans="1:14" ht="19.95" customHeight="1" x14ac:dyDescent="0.25">
      <c r="A99" s="984"/>
      <c r="B99" s="92" t="s">
        <v>543</v>
      </c>
      <c r="C99" s="103">
        <v>0</v>
      </c>
      <c r="D99" s="104">
        <v>0</v>
      </c>
      <c r="E99" s="464">
        <v>0</v>
      </c>
      <c r="F99" s="102">
        <v>0</v>
      </c>
      <c r="G99" s="103">
        <v>0</v>
      </c>
      <c r="H99" s="104">
        <v>0</v>
      </c>
      <c r="I99" s="464">
        <v>0</v>
      </c>
      <c r="J99" s="102">
        <v>0</v>
      </c>
      <c r="K99" s="103">
        <v>0</v>
      </c>
      <c r="L99" s="104">
        <v>0</v>
      </c>
      <c r="M99" s="464">
        <v>0</v>
      </c>
      <c r="N99" s="102">
        <v>0</v>
      </c>
    </row>
    <row r="100" spans="1:14" ht="40.049999999999997" customHeight="1" x14ac:dyDescent="0.25">
      <c r="A100" s="985"/>
      <c r="B100" s="539" t="s">
        <v>31</v>
      </c>
      <c r="C100" s="535">
        <f>SUM(C88:C98)</f>
        <v>0</v>
      </c>
      <c r="D100" s="519">
        <f>SUM(D88:D98)</f>
        <v>600</v>
      </c>
      <c r="E100" s="494">
        <f>SUM(E88:E98)</f>
        <v>553</v>
      </c>
      <c r="F100" s="499">
        <f>E100/D100</f>
        <v>0.92166666666666663</v>
      </c>
      <c r="G100" s="535">
        <f>SUM(G88:G98)</f>
        <v>0</v>
      </c>
      <c r="H100" s="519">
        <f>SUM(H88:H98)</f>
        <v>516</v>
      </c>
      <c r="I100" s="494">
        <f>SUM(I88:I98)</f>
        <v>1327</v>
      </c>
      <c r="J100" s="499">
        <f>I100/H100</f>
        <v>2.5717054263565893</v>
      </c>
      <c r="K100" s="535">
        <f>SUM(K88:K98)</f>
        <v>50912</v>
      </c>
      <c r="L100" s="519">
        <f>SUM(L88:L98)</f>
        <v>50912</v>
      </c>
      <c r="M100" s="494">
        <f>SUM(M88:M98)</f>
        <v>32732</v>
      </c>
      <c r="N100" s="499">
        <f>M100/L100</f>
        <v>0.64291326209930866</v>
      </c>
    </row>
    <row r="101" spans="1:14" ht="81" customHeight="1" x14ac:dyDescent="0.25">
      <c r="A101" s="1078" t="s">
        <v>539</v>
      </c>
      <c r="B101" s="1078"/>
      <c r="C101" s="1078"/>
      <c r="D101" s="1078"/>
      <c r="E101" s="1078"/>
      <c r="F101" s="673" t="s">
        <v>538</v>
      </c>
      <c r="G101" s="106"/>
      <c r="H101" s="106"/>
      <c r="I101" s="106"/>
      <c r="J101" s="106"/>
      <c r="K101" s="106"/>
      <c r="L101" s="106"/>
      <c r="M101" s="106"/>
      <c r="N101" s="99"/>
    </row>
    <row r="102" spans="1:14" ht="36.75" customHeight="1" x14ac:dyDescent="0.25">
      <c r="A102" s="1079" t="s">
        <v>17</v>
      </c>
      <c r="B102" s="1080"/>
      <c r="C102" s="1072" t="s">
        <v>37</v>
      </c>
      <c r="D102" s="1073"/>
      <c r="E102" s="1073"/>
      <c r="F102" s="1074"/>
      <c r="G102" s="1075"/>
      <c r="H102" s="1076"/>
      <c r="I102" s="1076"/>
      <c r="J102" s="1076"/>
      <c r="K102" s="1076"/>
      <c r="L102" s="1076"/>
      <c r="M102" s="1076"/>
      <c r="N102" s="1076"/>
    </row>
    <row r="103" spans="1:14" ht="35.25" customHeight="1" x14ac:dyDescent="0.25">
      <c r="A103" s="1080"/>
      <c r="B103" s="1080"/>
      <c r="C103" s="407" t="s">
        <v>18</v>
      </c>
      <c r="D103" s="408" t="s">
        <v>322</v>
      </c>
      <c r="E103" s="408" t="s">
        <v>19</v>
      </c>
      <c r="F103" s="544" t="s">
        <v>20</v>
      </c>
      <c r="G103" s="545"/>
      <c r="H103" s="546"/>
      <c r="I103" s="546"/>
      <c r="J103" s="547"/>
      <c r="K103" s="546"/>
      <c r="L103" s="546"/>
      <c r="M103" s="546"/>
      <c r="N103" s="547"/>
    </row>
    <row r="104" spans="1:14" ht="19.95" customHeight="1" x14ac:dyDescent="0.25">
      <c r="A104" s="983" t="s">
        <v>27</v>
      </c>
      <c r="B104" s="410" t="s">
        <v>38</v>
      </c>
      <c r="C104" s="423">
        <f t="shared" ref="C104:C119" si="0">K71+G71+C71+K38+G38+C38+K4+G4+C4</f>
        <v>19500</v>
      </c>
      <c r="D104" s="424">
        <f t="shared" ref="D104:D119" si="1">L71+H71+D71+L38+H38+D38+L4+H4+D4</f>
        <v>19500</v>
      </c>
      <c r="E104" s="67">
        <f t="shared" ref="E104:E119" si="2">M71+I71+E71+M38+I38+E38+M4+I4+E4</f>
        <v>10588</v>
      </c>
      <c r="F104" s="79">
        <f>E104/D104</f>
        <v>0.54297435897435897</v>
      </c>
      <c r="G104" s="71"/>
      <c r="H104" s="93"/>
      <c r="I104" s="93"/>
      <c r="J104" s="37"/>
      <c r="K104" s="93"/>
      <c r="L104" s="93"/>
      <c r="M104" s="93"/>
      <c r="N104" s="37"/>
    </row>
    <row r="105" spans="1:14" ht="19.95" customHeight="1" x14ac:dyDescent="0.25">
      <c r="A105" s="984"/>
      <c r="B105" s="412" t="s">
        <v>39</v>
      </c>
      <c r="C105" s="548">
        <f t="shared" si="0"/>
        <v>2000</v>
      </c>
      <c r="D105" s="549">
        <f t="shared" si="1"/>
        <v>2000</v>
      </c>
      <c r="E105" s="67">
        <f t="shared" si="2"/>
        <v>616</v>
      </c>
      <c r="F105" s="79">
        <f t="shared" ref="F105:F118" si="3">E105/D105</f>
        <v>0.308</v>
      </c>
      <c r="G105" s="71"/>
      <c r="H105" s="93"/>
      <c r="I105" s="93"/>
      <c r="J105" s="37"/>
      <c r="K105" s="93"/>
      <c r="L105" s="93"/>
      <c r="M105" s="93"/>
      <c r="N105" s="37"/>
    </row>
    <row r="106" spans="1:14" ht="19.95" customHeight="1" x14ac:dyDescent="0.25">
      <c r="A106" s="984"/>
      <c r="B106" s="414" t="s">
        <v>32</v>
      </c>
      <c r="C106" s="70">
        <f t="shared" si="0"/>
        <v>1400</v>
      </c>
      <c r="D106" s="452">
        <f t="shared" si="1"/>
        <v>1400</v>
      </c>
      <c r="E106" s="67">
        <f t="shared" si="2"/>
        <v>314</v>
      </c>
      <c r="F106" s="79">
        <f t="shared" si="3"/>
        <v>0.22428571428571428</v>
      </c>
      <c r="G106" s="71"/>
      <c r="H106" s="93"/>
      <c r="I106" s="93"/>
      <c r="J106" s="37"/>
      <c r="K106" s="93"/>
      <c r="L106" s="93"/>
      <c r="M106" s="93"/>
      <c r="N106" s="37"/>
    </row>
    <row r="107" spans="1:14" ht="19.95" customHeight="1" x14ac:dyDescent="0.25">
      <c r="A107" s="984"/>
      <c r="B107" s="412" t="s">
        <v>7</v>
      </c>
      <c r="C107" s="70">
        <f t="shared" si="0"/>
        <v>1300</v>
      </c>
      <c r="D107" s="452">
        <f t="shared" si="1"/>
        <v>1300</v>
      </c>
      <c r="E107" s="67">
        <f t="shared" si="2"/>
        <v>440</v>
      </c>
      <c r="F107" s="79">
        <f t="shared" si="3"/>
        <v>0.33846153846153848</v>
      </c>
      <c r="G107" s="71"/>
      <c r="H107" s="93"/>
      <c r="I107" s="93"/>
      <c r="J107" s="37"/>
      <c r="K107" s="93"/>
      <c r="L107" s="93"/>
      <c r="M107" s="93"/>
      <c r="N107" s="37"/>
    </row>
    <row r="108" spans="1:14" ht="19.95" customHeight="1" x14ac:dyDescent="0.25">
      <c r="A108" s="984"/>
      <c r="B108" s="412" t="s">
        <v>8</v>
      </c>
      <c r="C108" s="70">
        <f t="shared" si="0"/>
        <v>0</v>
      </c>
      <c r="D108" s="452">
        <f t="shared" si="1"/>
        <v>0</v>
      </c>
      <c r="E108" s="67">
        <f t="shared" si="2"/>
        <v>0</v>
      </c>
      <c r="F108" s="79">
        <v>0</v>
      </c>
      <c r="G108" s="71"/>
      <c r="H108" s="93"/>
      <c r="I108" s="93"/>
      <c r="J108" s="37"/>
      <c r="K108" s="93"/>
      <c r="L108" s="93"/>
      <c r="M108" s="93"/>
      <c r="N108" s="37"/>
    </row>
    <row r="109" spans="1:14" ht="19.95" customHeight="1" x14ac:dyDescent="0.25">
      <c r="A109" s="984"/>
      <c r="B109" s="412" t="s">
        <v>9</v>
      </c>
      <c r="C109" s="70">
        <f t="shared" si="0"/>
        <v>200</v>
      </c>
      <c r="D109" s="452">
        <f t="shared" si="1"/>
        <v>200</v>
      </c>
      <c r="E109" s="67">
        <f t="shared" si="2"/>
        <v>0</v>
      </c>
      <c r="F109" s="79">
        <f t="shared" si="3"/>
        <v>0</v>
      </c>
      <c r="G109" s="71"/>
      <c r="H109" s="93"/>
      <c r="I109" s="93"/>
      <c r="J109" s="37"/>
      <c r="K109" s="93"/>
      <c r="L109" s="93"/>
      <c r="M109" s="93"/>
      <c r="N109" s="37"/>
    </row>
    <row r="110" spans="1:14" ht="19.95" customHeight="1" x14ac:dyDescent="0.25">
      <c r="A110" s="984"/>
      <c r="B110" s="412" t="s">
        <v>10</v>
      </c>
      <c r="C110" s="70">
        <f t="shared" si="0"/>
        <v>9770</v>
      </c>
      <c r="D110" s="452">
        <f t="shared" si="1"/>
        <v>9300</v>
      </c>
      <c r="E110" s="67">
        <f t="shared" si="2"/>
        <v>5254</v>
      </c>
      <c r="F110" s="79">
        <f t="shared" si="3"/>
        <v>0.56494623655913978</v>
      </c>
      <c r="G110" s="71"/>
      <c r="H110" s="93"/>
      <c r="I110" s="93"/>
      <c r="J110" s="37"/>
      <c r="K110" s="93"/>
      <c r="L110" s="93"/>
      <c r="M110" s="93"/>
      <c r="N110" s="37"/>
    </row>
    <row r="111" spans="1:14" ht="19.95" customHeight="1" x14ac:dyDescent="0.25">
      <c r="A111" s="984"/>
      <c r="B111" s="412" t="s">
        <v>133</v>
      </c>
      <c r="C111" s="70">
        <f t="shared" si="0"/>
        <v>0</v>
      </c>
      <c r="D111" s="452">
        <f t="shared" si="1"/>
        <v>0</v>
      </c>
      <c r="E111" s="67">
        <f t="shared" si="2"/>
        <v>0</v>
      </c>
      <c r="F111" s="79">
        <v>0</v>
      </c>
      <c r="G111" s="71"/>
      <c r="H111" s="93"/>
      <c r="I111" s="93"/>
      <c r="J111" s="37"/>
      <c r="K111" s="93"/>
      <c r="L111" s="93"/>
      <c r="M111" s="93"/>
      <c r="N111" s="37"/>
    </row>
    <row r="112" spans="1:14" ht="19.95" customHeight="1" x14ac:dyDescent="0.25">
      <c r="A112" s="984"/>
      <c r="B112" s="412" t="s">
        <v>134</v>
      </c>
      <c r="C112" s="70">
        <f t="shared" si="0"/>
        <v>24000</v>
      </c>
      <c r="D112" s="452">
        <f t="shared" si="1"/>
        <v>24000</v>
      </c>
      <c r="E112" s="67">
        <f t="shared" si="2"/>
        <v>23982</v>
      </c>
      <c r="F112" s="79">
        <f t="shared" si="3"/>
        <v>0.99924999999999997</v>
      </c>
      <c r="G112" s="71"/>
      <c r="H112" s="93"/>
      <c r="I112" s="93"/>
      <c r="J112" s="37"/>
      <c r="K112" s="93"/>
      <c r="L112" s="93"/>
      <c r="M112" s="93"/>
      <c r="N112" s="37"/>
    </row>
    <row r="113" spans="1:14" ht="19.95" customHeight="1" x14ac:dyDescent="0.25">
      <c r="A113" s="984"/>
      <c r="B113" s="412" t="s">
        <v>33</v>
      </c>
      <c r="C113" s="70">
        <f t="shared" si="0"/>
        <v>26131</v>
      </c>
      <c r="D113" s="452">
        <f t="shared" si="1"/>
        <v>26601</v>
      </c>
      <c r="E113" s="67">
        <f t="shared" si="2"/>
        <v>26415</v>
      </c>
      <c r="F113" s="79">
        <f t="shared" si="3"/>
        <v>0.99300778166234349</v>
      </c>
      <c r="G113" s="71"/>
      <c r="H113" s="93"/>
      <c r="I113" s="93"/>
      <c r="J113" s="37"/>
      <c r="K113" s="93"/>
      <c r="L113" s="93"/>
      <c r="M113" s="93"/>
      <c r="N113" s="37"/>
    </row>
    <row r="114" spans="1:14" ht="19.95" customHeight="1" x14ac:dyDescent="0.25">
      <c r="A114" s="984"/>
      <c r="B114" s="412" t="s">
        <v>11</v>
      </c>
      <c r="C114" s="70">
        <f t="shared" si="0"/>
        <v>100</v>
      </c>
      <c r="D114" s="452">
        <f t="shared" si="1"/>
        <v>100</v>
      </c>
      <c r="E114" s="67">
        <f t="shared" si="2"/>
        <v>0</v>
      </c>
      <c r="F114" s="79">
        <f t="shared" si="3"/>
        <v>0</v>
      </c>
      <c r="G114" s="71"/>
      <c r="H114" s="93"/>
      <c r="I114" s="93"/>
      <c r="J114" s="37"/>
      <c r="K114" s="93"/>
      <c r="L114" s="93"/>
      <c r="M114" s="93"/>
      <c r="N114" s="37"/>
    </row>
    <row r="115" spans="1:14" ht="19.95" customHeight="1" x14ac:dyDescent="0.25">
      <c r="A115" s="984"/>
      <c r="B115" s="412" t="s">
        <v>106</v>
      </c>
      <c r="C115" s="70">
        <f t="shared" si="0"/>
        <v>0</v>
      </c>
      <c r="D115" s="452">
        <f t="shared" si="1"/>
        <v>0</v>
      </c>
      <c r="E115" s="67">
        <f t="shared" si="2"/>
        <v>0</v>
      </c>
      <c r="F115" s="79">
        <v>0</v>
      </c>
      <c r="G115" s="71"/>
      <c r="H115" s="93"/>
      <c r="I115" s="93"/>
      <c r="J115" s="37"/>
      <c r="K115" s="93"/>
      <c r="L115" s="93"/>
      <c r="M115" s="93"/>
      <c r="N115" s="37"/>
    </row>
    <row r="116" spans="1:14" ht="19.95" customHeight="1" x14ac:dyDescent="0.25">
      <c r="A116" s="984"/>
      <c r="B116" s="412" t="s">
        <v>531</v>
      </c>
      <c r="C116" s="70">
        <f t="shared" si="0"/>
        <v>0</v>
      </c>
      <c r="D116" s="452">
        <f t="shared" si="1"/>
        <v>0</v>
      </c>
      <c r="E116" s="67">
        <f t="shared" si="2"/>
        <v>271</v>
      </c>
      <c r="F116" s="79">
        <v>0</v>
      </c>
      <c r="G116" s="71"/>
      <c r="H116" s="93"/>
      <c r="I116" s="93"/>
      <c r="J116" s="37"/>
      <c r="K116" s="93"/>
      <c r="L116" s="93"/>
      <c r="M116" s="93"/>
      <c r="N116" s="37"/>
    </row>
    <row r="117" spans="1:14" ht="19.95" customHeight="1" x14ac:dyDescent="0.25">
      <c r="A117" s="984"/>
      <c r="B117" s="412" t="s">
        <v>135</v>
      </c>
      <c r="C117" s="70">
        <f t="shared" si="0"/>
        <v>3197</v>
      </c>
      <c r="D117" s="452">
        <f t="shared" si="1"/>
        <v>3197</v>
      </c>
      <c r="E117" s="67">
        <f t="shared" si="2"/>
        <v>16851</v>
      </c>
      <c r="F117" s="79">
        <f t="shared" si="3"/>
        <v>5.2708789490147012</v>
      </c>
      <c r="G117" s="71"/>
      <c r="H117" s="93"/>
      <c r="I117" s="93"/>
      <c r="J117" s="37"/>
      <c r="K117" s="93"/>
      <c r="L117" s="93"/>
      <c r="M117" s="93"/>
      <c r="N117" s="37"/>
    </row>
    <row r="118" spans="1:14" ht="19.95" customHeight="1" x14ac:dyDescent="0.25">
      <c r="A118" s="984"/>
      <c r="B118" s="412" t="s">
        <v>103</v>
      </c>
      <c r="C118" s="74">
        <f t="shared" si="0"/>
        <v>17363</v>
      </c>
      <c r="D118" s="550">
        <f t="shared" si="1"/>
        <v>17363</v>
      </c>
      <c r="E118" s="67">
        <f t="shared" si="2"/>
        <v>8731</v>
      </c>
      <c r="F118" s="79">
        <f t="shared" si="3"/>
        <v>0.50285088982318726</v>
      </c>
      <c r="G118" s="71"/>
      <c r="H118" s="93"/>
      <c r="I118" s="93"/>
      <c r="J118" s="37"/>
      <c r="K118" s="93"/>
      <c r="L118" s="93"/>
      <c r="M118" s="93"/>
      <c r="N118" s="37"/>
    </row>
    <row r="119" spans="1:14" ht="19.95" customHeight="1" x14ac:dyDescent="0.25">
      <c r="A119" s="984"/>
      <c r="B119" s="92" t="s">
        <v>101</v>
      </c>
      <c r="C119" s="513">
        <f t="shared" si="0"/>
        <v>0</v>
      </c>
      <c r="D119" s="483">
        <f t="shared" si="1"/>
        <v>0</v>
      </c>
      <c r="E119" s="67">
        <f t="shared" si="2"/>
        <v>-148</v>
      </c>
      <c r="F119" s="94">
        <v>0</v>
      </c>
      <c r="G119" s="71"/>
      <c r="H119" s="93"/>
      <c r="I119" s="93"/>
      <c r="J119" s="37"/>
      <c r="K119" s="93"/>
      <c r="L119" s="93"/>
      <c r="M119" s="93"/>
      <c r="N119" s="37"/>
    </row>
    <row r="120" spans="1:14" ht="39.75" customHeight="1" x14ac:dyDescent="0.25">
      <c r="A120" s="985"/>
      <c r="B120" s="551" t="s">
        <v>31</v>
      </c>
      <c r="C120" s="552">
        <f>SUM(C104:C119)</f>
        <v>104961</v>
      </c>
      <c r="D120" s="553">
        <f>SUM(D104:D119)</f>
        <v>104961</v>
      </c>
      <c r="E120" s="554">
        <f>SUM(E104:E119)</f>
        <v>93314</v>
      </c>
      <c r="F120" s="555">
        <f>E120/D120</f>
        <v>0.88903497489543737</v>
      </c>
      <c r="G120" s="556"/>
      <c r="H120" s="97"/>
      <c r="I120" s="97"/>
      <c r="J120" s="98"/>
      <c r="K120" s="97"/>
      <c r="L120" s="97"/>
      <c r="M120" s="97"/>
      <c r="N120" s="98"/>
    </row>
    <row r="121" spans="1:14" ht="19.95" customHeight="1" x14ac:dyDescent="0.25">
      <c r="A121" s="983" t="s">
        <v>28</v>
      </c>
      <c r="B121" s="410" t="s">
        <v>3</v>
      </c>
      <c r="C121" s="423">
        <f t="shared" ref="C121:C132" si="4">K88+G88+C88+K55+G55+C55+K21+G21+C21</f>
        <v>4144</v>
      </c>
      <c r="D121" s="424">
        <f t="shared" ref="D121:D132" si="5">L88+H88+D88+L55+H55+D55+L21+H21+D21</f>
        <v>4144</v>
      </c>
      <c r="E121" s="88">
        <f t="shared" ref="E121:E132" si="6">M88+I88+E88+M55+I55+E55+M21+I21+E21</f>
        <v>4059</v>
      </c>
      <c r="F121" s="89">
        <f>E121/D121</f>
        <v>0.97948841698841704</v>
      </c>
      <c r="G121" s="71"/>
      <c r="H121" s="93"/>
      <c r="I121" s="93"/>
      <c r="J121" s="37"/>
      <c r="K121" s="93"/>
      <c r="L121" s="93"/>
      <c r="M121" s="93"/>
      <c r="N121" s="37"/>
    </row>
    <row r="122" spans="1:14" ht="19.95" customHeight="1" x14ac:dyDescent="0.25">
      <c r="A122" s="984"/>
      <c r="B122" s="412" t="s">
        <v>12</v>
      </c>
      <c r="C122" s="107">
        <f t="shared" si="4"/>
        <v>8820</v>
      </c>
      <c r="D122" s="66">
        <f t="shared" si="5"/>
        <v>8820</v>
      </c>
      <c r="E122" s="83">
        <f t="shared" si="6"/>
        <v>9307</v>
      </c>
      <c r="F122" s="90">
        <f t="shared" ref="F122:F131" si="7">E122/D122</f>
        <v>1.0552154195011338</v>
      </c>
      <c r="G122" s="71"/>
      <c r="H122" s="93"/>
      <c r="I122" s="93"/>
      <c r="J122" s="37"/>
      <c r="K122" s="93"/>
      <c r="L122" s="93"/>
      <c r="M122" s="93"/>
      <c r="N122" s="37"/>
    </row>
    <row r="123" spans="1:14" ht="19.95" customHeight="1" x14ac:dyDescent="0.25">
      <c r="A123" s="984"/>
      <c r="B123" s="412" t="s">
        <v>4</v>
      </c>
      <c r="C123" s="107">
        <f t="shared" si="4"/>
        <v>2000</v>
      </c>
      <c r="D123" s="66">
        <f t="shared" si="5"/>
        <v>2000</v>
      </c>
      <c r="E123" s="83">
        <f t="shared" si="6"/>
        <v>2448</v>
      </c>
      <c r="F123" s="102">
        <f t="shared" si="7"/>
        <v>1.224</v>
      </c>
      <c r="G123" s="71"/>
      <c r="H123" s="93"/>
      <c r="I123" s="93"/>
      <c r="J123" s="37"/>
      <c r="K123" s="93"/>
      <c r="L123" s="93"/>
      <c r="M123" s="93"/>
      <c r="N123" s="37"/>
    </row>
    <row r="124" spans="1:14" ht="19.95" customHeight="1" x14ac:dyDescent="0.25">
      <c r="A124" s="984"/>
      <c r="B124" s="412" t="s">
        <v>5</v>
      </c>
      <c r="C124" s="107">
        <f t="shared" si="4"/>
        <v>1400</v>
      </c>
      <c r="D124" s="66">
        <f t="shared" si="5"/>
        <v>1400</v>
      </c>
      <c r="E124" s="83">
        <f t="shared" si="6"/>
        <v>119</v>
      </c>
      <c r="F124" s="90">
        <f t="shared" si="7"/>
        <v>8.5000000000000006E-2</v>
      </c>
      <c r="G124" s="71"/>
      <c r="H124" s="93"/>
      <c r="I124" s="93"/>
      <c r="J124" s="37"/>
      <c r="K124" s="93"/>
      <c r="L124" s="93"/>
      <c r="M124" s="93"/>
      <c r="N124" s="37"/>
    </row>
    <row r="125" spans="1:14" ht="19.95" customHeight="1" x14ac:dyDescent="0.25">
      <c r="A125" s="984"/>
      <c r="B125" s="412" t="s">
        <v>36</v>
      </c>
      <c r="C125" s="107">
        <f t="shared" si="4"/>
        <v>4017.5</v>
      </c>
      <c r="D125" s="66">
        <f t="shared" si="5"/>
        <v>5133.5</v>
      </c>
      <c r="E125" s="83">
        <f t="shared" si="6"/>
        <v>6883</v>
      </c>
      <c r="F125" s="79">
        <f t="shared" si="7"/>
        <v>1.3408006233563845</v>
      </c>
      <c r="G125" s="71"/>
      <c r="H125" s="93"/>
      <c r="I125" s="93"/>
      <c r="J125" s="37"/>
      <c r="K125" s="93"/>
      <c r="L125" s="93"/>
      <c r="M125" s="93"/>
      <c r="N125" s="37"/>
    </row>
    <row r="126" spans="1:14" ht="19.95" customHeight="1" x14ac:dyDescent="0.25">
      <c r="A126" s="984"/>
      <c r="B126" s="412" t="s">
        <v>34</v>
      </c>
      <c r="C126" s="107">
        <f t="shared" si="4"/>
        <v>12000</v>
      </c>
      <c r="D126" s="66">
        <f t="shared" si="5"/>
        <v>12000</v>
      </c>
      <c r="E126" s="83">
        <f t="shared" si="6"/>
        <v>18489</v>
      </c>
      <c r="F126" s="90">
        <f t="shared" si="7"/>
        <v>1.5407500000000001</v>
      </c>
      <c r="G126" s="71"/>
      <c r="H126" s="93"/>
      <c r="I126" s="93"/>
      <c r="J126" s="37"/>
      <c r="K126" s="93"/>
      <c r="L126" s="93"/>
      <c r="M126" s="93"/>
      <c r="N126" s="37"/>
    </row>
    <row r="127" spans="1:14" ht="19.95" customHeight="1" x14ac:dyDescent="0.25">
      <c r="A127" s="984"/>
      <c r="B127" s="412" t="s">
        <v>205</v>
      </c>
      <c r="C127" s="107">
        <f t="shared" si="4"/>
        <v>0</v>
      </c>
      <c r="D127" s="66">
        <f t="shared" si="5"/>
        <v>0</v>
      </c>
      <c r="E127" s="83">
        <f t="shared" si="6"/>
        <v>0</v>
      </c>
      <c r="F127" s="90">
        <v>0</v>
      </c>
      <c r="G127" s="71"/>
      <c r="H127" s="93"/>
      <c r="I127" s="93"/>
      <c r="J127" s="37"/>
      <c r="K127" s="93"/>
      <c r="L127" s="93"/>
      <c r="M127" s="93"/>
      <c r="N127" s="37"/>
    </row>
    <row r="128" spans="1:14" ht="19.95" customHeight="1" x14ac:dyDescent="0.25">
      <c r="A128" s="984"/>
      <c r="B128" s="412" t="s">
        <v>154</v>
      </c>
      <c r="C128" s="107">
        <f t="shared" si="4"/>
        <v>34768</v>
      </c>
      <c r="D128" s="66">
        <f t="shared" si="5"/>
        <v>34768</v>
      </c>
      <c r="E128" s="83">
        <f t="shared" si="6"/>
        <v>9993</v>
      </c>
      <c r="F128" s="90">
        <v>0</v>
      </c>
      <c r="G128" s="71"/>
      <c r="H128" s="93"/>
      <c r="I128" s="93"/>
      <c r="J128" s="37"/>
      <c r="K128" s="93"/>
      <c r="L128" s="93"/>
      <c r="M128" s="93"/>
      <c r="N128" s="37"/>
    </row>
    <row r="129" spans="1:14" ht="19.95" customHeight="1" x14ac:dyDescent="0.25">
      <c r="A129" s="984"/>
      <c r="B129" s="412" t="s">
        <v>6</v>
      </c>
      <c r="C129" s="107">
        <f t="shared" si="4"/>
        <v>100</v>
      </c>
      <c r="D129" s="66">
        <f t="shared" si="5"/>
        <v>100</v>
      </c>
      <c r="E129" s="83">
        <f t="shared" si="6"/>
        <v>0</v>
      </c>
      <c r="F129" s="90">
        <f t="shared" si="7"/>
        <v>0</v>
      </c>
      <c r="G129" s="71"/>
      <c r="H129" s="93"/>
      <c r="I129" s="93"/>
      <c r="J129" s="37"/>
      <c r="K129" s="93"/>
      <c r="L129" s="93"/>
      <c r="M129" s="93"/>
      <c r="N129" s="37"/>
    </row>
    <row r="130" spans="1:14" ht="19.95" customHeight="1" x14ac:dyDescent="0.25">
      <c r="A130" s="984"/>
      <c r="B130" s="412" t="s">
        <v>35</v>
      </c>
      <c r="C130" s="460">
        <f t="shared" si="4"/>
        <v>2000</v>
      </c>
      <c r="D130" s="466">
        <f t="shared" si="5"/>
        <v>2000</v>
      </c>
      <c r="E130" s="104">
        <f t="shared" si="6"/>
        <v>3315</v>
      </c>
      <c r="F130" s="102">
        <f t="shared" si="7"/>
        <v>1.6575</v>
      </c>
      <c r="G130" s="71"/>
      <c r="H130" s="93"/>
      <c r="I130" s="93"/>
      <c r="J130" s="37"/>
      <c r="K130" s="93"/>
      <c r="L130" s="93"/>
      <c r="M130" s="93"/>
      <c r="N130" s="37"/>
    </row>
    <row r="131" spans="1:14" ht="19.95" customHeight="1" x14ac:dyDescent="0.25">
      <c r="A131" s="984"/>
      <c r="B131" s="455" t="s">
        <v>105</v>
      </c>
      <c r="C131" s="516">
        <f t="shared" si="4"/>
        <v>57713</v>
      </c>
      <c r="D131" s="517">
        <f t="shared" si="5"/>
        <v>57713</v>
      </c>
      <c r="E131" s="578">
        <f t="shared" si="6"/>
        <v>23618</v>
      </c>
      <c r="F131" s="579">
        <f t="shared" si="7"/>
        <v>0.40923188882920658</v>
      </c>
      <c r="G131" s="71"/>
      <c r="H131" s="93"/>
      <c r="I131" s="93"/>
      <c r="J131" s="37"/>
      <c r="K131" s="93"/>
      <c r="L131" s="93"/>
      <c r="M131" s="93"/>
      <c r="N131" s="37"/>
    </row>
    <row r="132" spans="1:14" ht="19.95" customHeight="1" x14ac:dyDescent="0.25">
      <c r="A132" s="984"/>
      <c r="B132" s="92" t="s">
        <v>543</v>
      </c>
      <c r="C132" s="516">
        <f t="shared" si="4"/>
        <v>0</v>
      </c>
      <c r="D132" s="517">
        <f t="shared" si="5"/>
        <v>0</v>
      </c>
      <c r="E132" s="578">
        <f t="shared" si="6"/>
        <v>-11099</v>
      </c>
      <c r="F132" s="579">
        <v>0</v>
      </c>
      <c r="G132" s="71"/>
      <c r="H132" s="93"/>
      <c r="I132" s="93"/>
      <c r="J132" s="37"/>
      <c r="K132" s="93"/>
      <c r="L132" s="93"/>
      <c r="M132" s="93"/>
      <c r="N132" s="37"/>
    </row>
    <row r="133" spans="1:14" ht="39.75" customHeight="1" x14ac:dyDescent="0.25">
      <c r="A133" s="985"/>
      <c r="B133" s="551" t="s">
        <v>534</v>
      </c>
      <c r="C133" s="552">
        <f>SUM(C121:C131)</f>
        <v>126962.5</v>
      </c>
      <c r="D133" s="553">
        <f>SUM(D121:D131)</f>
        <v>128078.5</v>
      </c>
      <c r="E133" s="554">
        <f>SUM(E121:E132)</f>
        <v>67132</v>
      </c>
      <c r="F133" s="555">
        <f>E133/D133</f>
        <v>0.52414730028849499</v>
      </c>
      <c r="G133" s="556"/>
      <c r="H133" s="97"/>
      <c r="I133" s="97"/>
      <c r="J133" s="98"/>
      <c r="K133" s="97"/>
      <c r="L133" s="97"/>
      <c r="M133" s="97"/>
      <c r="N133" s="98"/>
    </row>
    <row r="134" spans="1:14" x14ac:dyDescent="0.25"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</row>
    <row r="135" spans="1:14" x14ac:dyDescent="0.25"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</row>
    <row r="136" spans="1:14" x14ac:dyDescent="0.25"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</row>
    <row r="137" spans="1:14" x14ac:dyDescent="0.25"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</row>
    <row r="138" spans="1:14" x14ac:dyDescent="0.25"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</row>
    <row r="139" spans="1:14" x14ac:dyDescent="0.25"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</row>
    <row r="140" spans="1:14" x14ac:dyDescent="0.25"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</row>
    <row r="141" spans="1:14" x14ac:dyDescent="0.25"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</row>
    <row r="142" spans="1:14" x14ac:dyDescent="0.25"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</row>
    <row r="143" spans="1:14" x14ac:dyDescent="0.25"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</row>
    <row r="144" spans="1:14" x14ac:dyDescent="0.25"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</row>
    <row r="145" spans="2:14" x14ac:dyDescent="0.25"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</row>
    <row r="146" spans="2:14" x14ac:dyDescent="0.25"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</row>
    <row r="147" spans="2:14" x14ac:dyDescent="0.25"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</row>
    <row r="148" spans="2:14" x14ac:dyDescent="0.25"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</row>
    <row r="149" spans="2:14" x14ac:dyDescent="0.25"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</row>
    <row r="150" spans="2:14" x14ac:dyDescent="0.25"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</row>
  </sheetData>
  <mergeCells count="31">
    <mergeCell ref="A104:A120"/>
    <mergeCell ref="A121:A133"/>
    <mergeCell ref="A102:B103"/>
    <mergeCell ref="A21:A33"/>
    <mergeCell ref="A35:L35"/>
    <mergeCell ref="A69:B70"/>
    <mergeCell ref="A55:A67"/>
    <mergeCell ref="A68:L68"/>
    <mergeCell ref="A36:B37"/>
    <mergeCell ref="C36:F36"/>
    <mergeCell ref="G36:J36"/>
    <mergeCell ref="K36:N36"/>
    <mergeCell ref="A38:A54"/>
    <mergeCell ref="M68:N68"/>
    <mergeCell ref="M35:N35"/>
    <mergeCell ref="A1:L1"/>
    <mergeCell ref="C102:F102"/>
    <mergeCell ref="G102:J102"/>
    <mergeCell ref="K102:N102"/>
    <mergeCell ref="C69:F69"/>
    <mergeCell ref="G69:J69"/>
    <mergeCell ref="K69:N69"/>
    <mergeCell ref="M1:N1"/>
    <mergeCell ref="K2:N2"/>
    <mergeCell ref="A71:A87"/>
    <mergeCell ref="A88:A100"/>
    <mergeCell ref="A101:E101"/>
    <mergeCell ref="G2:J2"/>
    <mergeCell ref="A4:A20"/>
    <mergeCell ref="A2:B3"/>
    <mergeCell ref="C2:F2"/>
  </mergeCells>
  <printOptions horizontalCentered="1"/>
  <pageMargins left="0.15748031496062992" right="0.15748031496062992" top="0.39370078740157483" bottom="0.47244094488188981" header="0" footer="0.19685039370078741"/>
  <pageSetup paperSize="9" scale="71" fitToHeight="3" orientation="landscape" r:id="rId1"/>
  <headerFooter alignWithMargins="0">
    <oddFooter>&amp;L&amp;"Arial,Obyčejné"&amp;9Přehled o hospodaření za rok 2021</oddFooter>
  </headerFooter>
  <rowBreaks count="3" manualBreakCount="3">
    <brk id="34" max="13" man="1"/>
    <brk id="67" max="13" man="1"/>
    <brk id="100" max="13" man="1"/>
  </rowBreaks>
  <ignoredErrors>
    <ignoredError sqref="J20 F54 J54 F67 J67 C120:E120" formula="1"/>
    <ignoredError sqref="C33:E33 G33:H33 C67:E67 G67:I67 K67:M67 C100:E100 G100:I100 K100:M10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O39"/>
  <sheetViews>
    <sheetView view="pageBreakPreview" topLeftCell="A7" zoomScale="80" zoomScaleNormal="100" zoomScaleSheetLayoutView="80" workbookViewId="0">
      <selection activeCell="J32" sqref="J32"/>
    </sheetView>
  </sheetViews>
  <sheetFormatPr defaultRowHeight="15" x14ac:dyDescent="0.25"/>
  <cols>
    <col min="1" max="1" width="4.5546875" style="42" customWidth="1"/>
    <col min="2" max="2" width="31.21875" style="42" customWidth="1"/>
    <col min="3" max="5" width="10.77734375" style="42" customWidth="1"/>
    <col min="6" max="6" width="11" style="42" customWidth="1"/>
    <col min="7" max="9" width="10.77734375" style="42" customWidth="1"/>
    <col min="10" max="10" width="10.5546875" style="42" customWidth="1"/>
    <col min="11" max="13" width="10.77734375" style="42" customWidth="1"/>
    <col min="14" max="14" width="11.21875" style="42" customWidth="1"/>
    <col min="15" max="15" width="22.44140625" style="42" customWidth="1"/>
    <col min="16" max="256" width="9.21875" style="42"/>
    <col min="257" max="257" width="4.5546875" style="42" customWidth="1"/>
    <col min="258" max="258" width="31.21875" style="42" customWidth="1"/>
    <col min="259" max="261" width="10.77734375" style="42" customWidth="1"/>
    <col min="262" max="262" width="11" style="42" customWidth="1"/>
    <col min="263" max="265" width="10.77734375" style="42" customWidth="1"/>
    <col min="266" max="266" width="10.5546875" style="42" customWidth="1"/>
    <col min="267" max="270" width="10.77734375" style="42" customWidth="1"/>
    <col min="271" max="271" width="22.44140625" style="42" customWidth="1"/>
    <col min="272" max="512" width="9.21875" style="42"/>
    <col min="513" max="513" width="4.5546875" style="42" customWidth="1"/>
    <col min="514" max="514" width="31.21875" style="42" customWidth="1"/>
    <col min="515" max="517" width="10.77734375" style="42" customWidth="1"/>
    <col min="518" max="518" width="11" style="42" customWidth="1"/>
    <col min="519" max="521" width="10.77734375" style="42" customWidth="1"/>
    <col min="522" max="522" width="10.5546875" style="42" customWidth="1"/>
    <col min="523" max="526" width="10.77734375" style="42" customWidth="1"/>
    <col min="527" max="527" width="22.44140625" style="42" customWidth="1"/>
    <col min="528" max="768" width="9.21875" style="42"/>
    <col min="769" max="769" width="4.5546875" style="42" customWidth="1"/>
    <col min="770" max="770" width="31.21875" style="42" customWidth="1"/>
    <col min="771" max="773" width="10.77734375" style="42" customWidth="1"/>
    <col min="774" max="774" width="11" style="42" customWidth="1"/>
    <col min="775" max="777" width="10.77734375" style="42" customWidth="1"/>
    <col min="778" max="778" width="10.5546875" style="42" customWidth="1"/>
    <col min="779" max="782" width="10.77734375" style="42" customWidth="1"/>
    <col min="783" max="783" width="22.44140625" style="42" customWidth="1"/>
    <col min="784" max="1024" width="9.21875" style="42"/>
    <col min="1025" max="1025" width="4.5546875" style="42" customWidth="1"/>
    <col min="1026" max="1026" width="31.21875" style="42" customWidth="1"/>
    <col min="1027" max="1029" width="10.77734375" style="42" customWidth="1"/>
    <col min="1030" max="1030" width="11" style="42" customWidth="1"/>
    <col min="1031" max="1033" width="10.77734375" style="42" customWidth="1"/>
    <col min="1034" max="1034" width="10.5546875" style="42" customWidth="1"/>
    <col min="1035" max="1038" width="10.77734375" style="42" customWidth="1"/>
    <col min="1039" max="1039" width="22.44140625" style="42" customWidth="1"/>
    <col min="1040" max="1280" width="9.21875" style="42"/>
    <col min="1281" max="1281" width="4.5546875" style="42" customWidth="1"/>
    <col min="1282" max="1282" width="31.21875" style="42" customWidth="1"/>
    <col min="1283" max="1285" width="10.77734375" style="42" customWidth="1"/>
    <col min="1286" max="1286" width="11" style="42" customWidth="1"/>
    <col min="1287" max="1289" width="10.77734375" style="42" customWidth="1"/>
    <col min="1290" max="1290" width="10.5546875" style="42" customWidth="1"/>
    <col min="1291" max="1294" width="10.77734375" style="42" customWidth="1"/>
    <col min="1295" max="1295" width="22.44140625" style="42" customWidth="1"/>
    <col min="1296" max="1536" width="9.21875" style="42"/>
    <col min="1537" max="1537" width="4.5546875" style="42" customWidth="1"/>
    <col min="1538" max="1538" width="31.21875" style="42" customWidth="1"/>
    <col min="1539" max="1541" width="10.77734375" style="42" customWidth="1"/>
    <col min="1542" max="1542" width="11" style="42" customWidth="1"/>
    <col min="1543" max="1545" width="10.77734375" style="42" customWidth="1"/>
    <col min="1546" max="1546" width="10.5546875" style="42" customWidth="1"/>
    <col min="1547" max="1550" width="10.77734375" style="42" customWidth="1"/>
    <col min="1551" max="1551" width="22.44140625" style="42" customWidth="1"/>
    <col min="1552" max="1792" width="9.21875" style="42"/>
    <col min="1793" max="1793" width="4.5546875" style="42" customWidth="1"/>
    <col min="1794" max="1794" width="31.21875" style="42" customWidth="1"/>
    <col min="1795" max="1797" width="10.77734375" style="42" customWidth="1"/>
    <col min="1798" max="1798" width="11" style="42" customWidth="1"/>
    <col min="1799" max="1801" width="10.77734375" style="42" customWidth="1"/>
    <col min="1802" max="1802" width="10.5546875" style="42" customWidth="1"/>
    <col min="1803" max="1806" width="10.77734375" style="42" customWidth="1"/>
    <col min="1807" max="1807" width="22.44140625" style="42" customWidth="1"/>
    <col min="1808" max="2048" width="9.21875" style="42"/>
    <col min="2049" max="2049" width="4.5546875" style="42" customWidth="1"/>
    <col min="2050" max="2050" width="31.21875" style="42" customWidth="1"/>
    <col min="2051" max="2053" width="10.77734375" style="42" customWidth="1"/>
    <col min="2054" max="2054" width="11" style="42" customWidth="1"/>
    <col min="2055" max="2057" width="10.77734375" style="42" customWidth="1"/>
    <col min="2058" max="2058" width="10.5546875" style="42" customWidth="1"/>
    <col min="2059" max="2062" width="10.77734375" style="42" customWidth="1"/>
    <col min="2063" max="2063" width="22.44140625" style="42" customWidth="1"/>
    <col min="2064" max="2304" width="9.21875" style="42"/>
    <col min="2305" max="2305" width="4.5546875" style="42" customWidth="1"/>
    <col min="2306" max="2306" width="31.21875" style="42" customWidth="1"/>
    <col min="2307" max="2309" width="10.77734375" style="42" customWidth="1"/>
    <col min="2310" max="2310" width="11" style="42" customWidth="1"/>
    <col min="2311" max="2313" width="10.77734375" style="42" customWidth="1"/>
    <col min="2314" max="2314" width="10.5546875" style="42" customWidth="1"/>
    <col min="2315" max="2318" width="10.77734375" style="42" customWidth="1"/>
    <col min="2319" max="2319" width="22.44140625" style="42" customWidth="1"/>
    <col min="2320" max="2560" width="9.21875" style="42"/>
    <col min="2561" max="2561" width="4.5546875" style="42" customWidth="1"/>
    <col min="2562" max="2562" width="31.21875" style="42" customWidth="1"/>
    <col min="2563" max="2565" width="10.77734375" style="42" customWidth="1"/>
    <col min="2566" max="2566" width="11" style="42" customWidth="1"/>
    <col min="2567" max="2569" width="10.77734375" style="42" customWidth="1"/>
    <col min="2570" max="2570" width="10.5546875" style="42" customWidth="1"/>
    <col min="2571" max="2574" width="10.77734375" style="42" customWidth="1"/>
    <col min="2575" max="2575" width="22.44140625" style="42" customWidth="1"/>
    <col min="2576" max="2816" width="9.21875" style="42"/>
    <col min="2817" max="2817" width="4.5546875" style="42" customWidth="1"/>
    <col min="2818" max="2818" width="31.21875" style="42" customWidth="1"/>
    <col min="2819" max="2821" width="10.77734375" style="42" customWidth="1"/>
    <col min="2822" max="2822" width="11" style="42" customWidth="1"/>
    <col min="2823" max="2825" width="10.77734375" style="42" customWidth="1"/>
    <col min="2826" max="2826" width="10.5546875" style="42" customWidth="1"/>
    <col min="2827" max="2830" width="10.77734375" style="42" customWidth="1"/>
    <col min="2831" max="2831" width="22.44140625" style="42" customWidth="1"/>
    <col min="2832" max="3072" width="9.21875" style="42"/>
    <col min="3073" max="3073" width="4.5546875" style="42" customWidth="1"/>
    <col min="3074" max="3074" width="31.21875" style="42" customWidth="1"/>
    <col min="3075" max="3077" width="10.77734375" style="42" customWidth="1"/>
    <col min="3078" max="3078" width="11" style="42" customWidth="1"/>
    <col min="3079" max="3081" width="10.77734375" style="42" customWidth="1"/>
    <col min="3082" max="3082" width="10.5546875" style="42" customWidth="1"/>
    <col min="3083" max="3086" width="10.77734375" style="42" customWidth="1"/>
    <col min="3087" max="3087" width="22.44140625" style="42" customWidth="1"/>
    <col min="3088" max="3328" width="9.21875" style="42"/>
    <col min="3329" max="3329" width="4.5546875" style="42" customWidth="1"/>
    <col min="3330" max="3330" width="31.21875" style="42" customWidth="1"/>
    <col min="3331" max="3333" width="10.77734375" style="42" customWidth="1"/>
    <col min="3334" max="3334" width="11" style="42" customWidth="1"/>
    <col min="3335" max="3337" width="10.77734375" style="42" customWidth="1"/>
    <col min="3338" max="3338" width="10.5546875" style="42" customWidth="1"/>
    <col min="3339" max="3342" width="10.77734375" style="42" customWidth="1"/>
    <col min="3343" max="3343" width="22.44140625" style="42" customWidth="1"/>
    <col min="3344" max="3584" width="9.21875" style="42"/>
    <col min="3585" max="3585" width="4.5546875" style="42" customWidth="1"/>
    <col min="3586" max="3586" width="31.21875" style="42" customWidth="1"/>
    <col min="3587" max="3589" width="10.77734375" style="42" customWidth="1"/>
    <col min="3590" max="3590" width="11" style="42" customWidth="1"/>
    <col min="3591" max="3593" width="10.77734375" style="42" customWidth="1"/>
    <col min="3594" max="3594" width="10.5546875" style="42" customWidth="1"/>
    <col min="3595" max="3598" width="10.77734375" style="42" customWidth="1"/>
    <col min="3599" max="3599" width="22.44140625" style="42" customWidth="1"/>
    <col min="3600" max="3840" width="9.21875" style="42"/>
    <col min="3841" max="3841" width="4.5546875" style="42" customWidth="1"/>
    <col min="3842" max="3842" width="31.21875" style="42" customWidth="1"/>
    <col min="3843" max="3845" width="10.77734375" style="42" customWidth="1"/>
    <col min="3846" max="3846" width="11" style="42" customWidth="1"/>
    <col min="3847" max="3849" width="10.77734375" style="42" customWidth="1"/>
    <col min="3850" max="3850" width="10.5546875" style="42" customWidth="1"/>
    <col min="3851" max="3854" width="10.77734375" style="42" customWidth="1"/>
    <col min="3855" max="3855" width="22.44140625" style="42" customWidth="1"/>
    <col min="3856" max="4096" width="9.21875" style="42"/>
    <col min="4097" max="4097" width="4.5546875" style="42" customWidth="1"/>
    <col min="4098" max="4098" width="31.21875" style="42" customWidth="1"/>
    <col min="4099" max="4101" width="10.77734375" style="42" customWidth="1"/>
    <col min="4102" max="4102" width="11" style="42" customWidth="1"/>
    <col min="4103" max="4105" width="10.77734375" style="42" customWidth="1"/>
    <col min="4106" max="4106" width="10.5546875" style="42" customWidth="1"/>
    <col min="4107" max="4110" width="10.77734375" style="42" customWidth="1"/>
    <col min="4111" max="4111" width="22.44140625" style="42" customWidth="1"/>
    <col min="4112" max="4352" width="9.21875" style="42"/>
    <col min="4353" max="4353" width="4.5546875" style="42" customWidth="1"/>
    <col min="4354" max="4354" width="31.21875" style="42" customWidth="1"/>
    <col min="4355" max="4357" width="10.77734375" style="42" customWidth="1"/>
    <col min="4358" max="4358" width="11" style="42" customWidth="1"/>
    <col min="4359" max="4361" width="10.77734375" style="42" customWidth="1"/>
    <col min="4362" max="4362" width="10.5546875" style="42" customWidth="1"/>
    <col min="4363" max="4366" width="10.77734375" style="42" customWidth="1"/>
    <col min="4367" max="4367" width="22.44140625" style="42" customWidth="1"/>
    <col min="4368" max="4608" width="9.21875" style="42"/>
    <col min="4609" max="4609" width="4.5546875" style="42" customWidth="1"/>
    <col min="4610" max="4610" width="31.21875" style="42" customWidth="1"/>
    <col min="4611" max="4613" width="10.77734375" style="42" customWidth="1"/>
    <col min="4614" max="4614" width="11" style="42" customWidth="1"/>
    <col min="4615" max="4617" width="10.77734375" style="42" customWidth="1"/>
    <col min="4618" max="4618" width="10.5546875" style="42" customWidth="1"/>
    <col min="4619" max="4622" width="10.77734375" style="42" customWidth="1"/>
    <col min="4623" max="4623" width="22.44140625" style="42" customWidth="1"/>
    <col min="4624" max="4864" width="9.21875" style="42"/>
    <col min="4865" max="4865" width="4.5546875" style="42" customWidth="1"/>
    <col min="4866" max="4866" width="31.21875" style="42" customWidth="1"/>
    <col min="4867" max="4869" width="10.77734375" style="42" customWidth="1"/>
    <col min="4870" max="4870" width="11" style="42" customWidth="1"/>
    <col min="4871" max="4873" width="10.77734375" style="42" customWidth="1"/>
    <col min="4874" max="4874" width="10.5546875" style="42" customWidth="1"/>
    <col min="4875" max="4878" width="10.77734375" style="42" customWidth="1"/>
    <col min="4879" max="4879" width="22.44140625" style="42" customWidth="1"/>
    <col min="4880" max="5120" width="9.21875" style="42"/>
    <col min="5121" max="5121" width="4.5546875" style="42" customWidth="1"/>
    <col min="5122" max="5122" width="31.21875" style="42" customWidth="1"/>
    <col min="5123" max="5125" width="10.77734375" style="42" customWidth="1"/>
    <col min="5126" max="5126" width="11" style="42" customWidth="1"/>
    <col min="5127" max="5129" width="10.77734375" style="42" customWidth="1"/>
    <col min="5130" max="5130" width="10.5546875" style="42" customWidth="1"/>
    <col min="5131" max="5134" width="10.77734375" style="42" customWidth="1"/>
    <col min="5135" max="5135" width="22.44140625" style="42" customWidth="1"/>
    <col min="5136" max="5376" width="9.21875" style="42"/>
    <col min="5377" max="5377" width="4.5546875" style="42" customWidth="1"/>
    <col min="5378" max="5378" width="31.21875" style="42" customWidth="1"/>
    <col min="5379" max="5381" width="10.77734375" style="42" customWidth="1"/>
    <col min="5382" max="5382" width="11" style="42" customWidth="1"/>
    <col min="5383" max="5385" width="10.77734375" style="42" customWidth="1"/>
    <col min="5386" max="5386" width="10.5546875" style="42" customWidth="1"/>
    <col min="5387" max="5390" width="10.77734375" style="42" customWidth="1"/>
    <col min="5391" max="5391" width="22.44140625" style="42" customWidth="1"/>
    <col min="5392" max="5632" width="9.21875" style="42"/>
    <col min="5633" max="5633" width="4.5546875" style="42" customWidth="1"/>
    <col min="5634" max="5634" width="31.21875" style="42" customWidth="1"/>
    <col min="5635" max="5637" width="10.77734375" style="42" customWidth="1"/>
    <col min="5638" max="5638" width="11" style="42" customWidth="1"/>
    <col min="5639" max="5641" width="10.77734375" style="42" customWidth="1"/>
    <col min="5642" max="5642" width="10.5546875" style="42" customWidth="1"/>
    <col min="5643" max="5646" width="10.77734375" style="42" customWidth="1"/>
    <col min="5647" max="5647" width="22.44140625" style="42" customWidth="1"/>
    <col min="5648" max="5888" width="9.21875" style="42"/>
    <col min="5889" max="5889" width="4.5546875" style="42" customWidth="1"/>
    <col min="5890" max="5890" width="31.21875" style="42" customWidth="1"/>
    <col min="5891" max="5893" width="10.77734375" style="42" customWidth="1"/>
    <col min="5894" max="5894" width="11" style="42" customWidth="1"/>
    <col min="5895" max="5897" width="10.77734375" style="42" customWidth="1"/>
    <col min="5898" max="5898" width="10.5546875" style="42" customWidth="1"/>
    <col min="5899" max="5902" width="10.77734375" style="42" customWidth="1"/>
    <col min="5903" max="5903" width="22.44140625" style="42" customWidth="1"/>
    <col min="5904" max="6144" width="9.21875" style="42"/>
    <col min="6145" max="6145" width="4.5546875" style="42" customWidth="1"/>
    <col min="6146" max="6146" width="31.21875" style="42" customWidth="1"/>
    <col min="6147" max="6149" width="10.77734375" style="42" customWidth="1"/>
    <col min="6150" max="6150" width="11" style="42" customWidth="1"/>
    <col min="6151" max="6153" width="10.77734375" style="42" customWidth="1"/>
    <col min="6154" max="6154" width="10.5546875" style="42" customWidth="1"/>
    <col min="6155" max="6158" width="10.77734375" style="42" customWidth="1"/>
    <col min="6159" max="6159" width="22.44140625" style="42" customWidth="1"/>
    <col min="6160" max="6400" width="9.21875" style="42"/>
    <col min="6401" max="6401" width="4.5546875" style="42" customWidth="1"/>
    <col min="6402" max="6402" width="31.21875" style="42" customWidth="1"/>
    <col min="6403" max="6405" width="10.77734375" style="42" customWidth="1"/>
    <col min="6406" max="6406" width="11" style="42" customWidth="1"/>
    <col min="6407" max="6409" width="10.77734375" style="42" customWidth="1"/>
    <col min="6410" max="6410" width="10.5546875" style="42" customWidth="1"/>
    <col min="6411" max="6414" width="10.77734375" style="42" customWidth="1"/>
    <col min="6415" max="6415" width="22.44140625" style="42" customWidth="1"/>
    <col min="6416" max="6656" width="9.21875" style="42"/>
    <col min="6657" max="6657" width="4.5546875" style="42" customWidth="1"/>
    <col min="6658" max="6658" width="31.21875" style="42" customWidth="1"/>
    <col min="6659" max="6661" width="10.77734375" style="42" customWidth="1"/>
    <col min="6662" max="6662" width="11" style="42" customWidth="1"/>
    <col min="6663" max="6665" width="10.77734375" style="42" customWidth="1"/>
    <col min="6666" max="6666" width="10.5546875" style="42" customWidth="1"/>
    <col min="6667" max="6670" width="10.77734375" style="42" customWidth="1"/>
    <col min="6671" max="6671" width="22.44140625" style="42" customWidth="1"/>
    <col min="6672" max="6912" width="9.21875" style="42"/>
    <col min="6913" max="6913" width="4.5546875" style="42" customWidth="1"/>
    <col min="6914" max="6914" width="31.21875" style="42" customWidth="1"/>
    <col min="6915" max="6917" width="10.77734375" style="42" customWidth="1"/>
    <col min="6918" max="6918" width="11" style="42" customWidth="1"/>
    <col min="6919" max="6921" width="10.77734375" style="42" customWidth="1"/>
    <col min="6922" max="6922" width="10.5546875" style="42" customWidth="1"/>
    <col min="6923" max="6926" width="10.77734375" style="42" customWidth="1"/>
    <col min="6927" max="6927" width="22.44140625" style="42" customWidth="1"/>
    <col min="6928" max="7168" width="9.21875" style="42"/>
    <col min="7169" max="7169" width="4.5546875" style="42" customWidth="1"/>
    <col min="7170" max="7170" width="31.21875" style="42" customWidth="1"/>
    <col min="7171" max="7173" width="10.77734375" style="42" customWidth="1"/>
    <col min="7174" max="7174" width="11" style="42" customWidth="1"/>
    <col min="7175" max="7177" width="10.77734375" style="42" customWidth="1"/>
    <col min="7178" max="7178" width="10.5546875" style="42" customWidth="1"/>
    <col min="7179" max="7182" width="10.77734375" style="42" customWidth="1"/>
    <col min="7183" max="7183" width="22.44140625" style="42" customWidth="1"/>
    <col min="7184" max="7424" width="9.21875" style="42"/>
    <col min="7425" max="7425" width="4.5546875" style="42" customWidth="1"/>
    <col min="7426" max="7426" width="31.21875" style="42" customWidth="1"/>
    <col min="7427" max="7429" width="10.77734375" style="42" customWidth="1"/>
    <col min="7430" max="7430" width="11" style="42" customWidth="1"/>
    <col min="7431" max="7433" width="10.77734375" style="42" customWidth="1"/>
    <col min="7434" max="7434" width="10.5546875" style="42" customWidth="1"/>
    <col min="7435" max="7438" width="10.77734375" style="42" customWidth="1"/>
    <col min="7439" max="7439" width="22.44140625" style="42" customWidth="1"/>
    <col min="7440" max="7680" width="9.21875" style="42"/>
    <col min="7681" max="7681" width="4.5546875" style="42" customWidth="1"/>
    <col min="7682" max="7682" width="31.21875" style="42" customWidth="1"/>
    <col min="7683" max="7685" width="10.77734375" style="42" customWidth="1"/>
    <col min="7686" max="7686" width="11" style="42" customWidth="1"/>
    <col min="7687" max="7689" width="10.77734375" style="42" customWidth="1"/>
    <col min="7690" max="7690" width="10.5546875" style="42" customWidth="1"/>
    <col min="7691" max="7694" width="10.77734375" style="42" customWidth="1"/>
    <col min="7695" max="7695" width="22.44140625" style="42" customWidth="1"/>
    <col min="7696" max="7936" width="9.21875" style="42"/>
    <col min="7937" max="7937" width="4.5546875" style="42" customWidth="1"/>
    <col min="7938" max="7938" width="31.21875" style="42" customWidth="1"/>
    <col min="7939" max="7941" width="10.77734375" style="42" customWidth="1"/>
    <col min="7942" max="7942" width="11" style="42" customWidth="1"/>
    <col min="7943" max="7945" width="10.77734375" style="42" customWidth="1"/>
    <col min="7946" max="7946" width="10.5546875" style="42" customWidth="1"/>
    <col min="7947" max="7950" width="10.77734375" style="42" customWidth="1"/>
    <col min="7951" max="7951" width="22.44140625" style="42" customWidth="1"/>
    <col min="7952" max="8192" width="9.21875" style="42"/>
    <col min="8193" max="8193" width="4.5546875" style="42" customWidth="1"/>
    <col min="8194" max="8194" width="31.21875" style="42" customWidth="1"/>
    <col min="8195" max="8197" width="10.77734375" style="42" customWidth="1"/>
    <col min="8198" max="8198" width="11" style="42" customWidth="1"/>
    <col min="8199" max="8201" width="10.77734375" style="42" customWidth="1"/>
    <col min="8202" max="8202" width="10.5546875" style="42" customWidth="1"/>
    <col min="8203" max="8206" width="10.77734375" style="42" customWidth="1"/>
    <col min="8207" max="8207" width="22.44140625" style="42" customWidth="1"/>
    <col min="8208" max="8448" width="9.21875" style="42"/>
    <col min="8449" max="8449" width="4.5546875" style="42" customWidth="1"/>
    <col min="8450" max="8450" width="31.21875" style="42" customWidth="1"/>
    <col min="8451" max="8453" width="10.77734375" style="42" customWidth="1"/>
    <col min="8454" max="8454" width="11" style="42" customWidth="1"/>
    <col min="8455" max="8457" width="10.77734375" style="42" customWidth="1"/>
    <col min="8458" max="8458" width="10.5546875" style="42" customWidth="1"/>
    <col min="8459" max="8462" width="10.77734375" style="42" customWidth="1"/>
    <col min="8463" max="8463" width="22.44140625" style="42" customWidth="1"/>
    <col min="8464" max="8704" width="9.21875" style="42"/>
    <col min="8705" max="8705" width="4.5546875" style="42" customWidth="1"/>
    <col min="8706" max="8706" width="31.21875" style="42" customWidth="1"/>
    <col min="8707" max="8709" width="10.77734375" style="42" customWidth="1"/>
    <col min="8710" max="8710" width="11" style="42" customWidth="1"/>
    <col min="8711" max="8713" width="10.77734375" style="42" customWidth="1"/>
    <col min="8714" max="8714" width="10.5546875" style="42" customWidth="1"/>
    <col min="8715" max="8718" width="10.77734375" style="42" customWidth="1"/>
    <col min="8719" max="8719" width="22.44140625" style="42" customWidth="1"/>
    <col min="8720" max="8960" width="9.21875" style="42"/>
    <col min="8961" max="8961" width="4.5546875" style="42" customWidth="1"/>
    <col min="8962" max="8962" width="31.21875" style="42" customWidth="1"/>
    <col min="8963" max="8965" width="10.77734375" style="42" customWidth="1"/>
    <col min="8966" max="8966" width="11" style="42" customWidth="1"/>
    <col min="8967" max="8969" width="10.77734375" style="42" customWidth="1"/>
    <col min="8970" max="8970" width="10.5546875" style="42" customWidth="1"/>
    <col min="8971" max="8974" width="10.77734375" style="42" customWidth="1"/>
    <col min="8975" max="8975" width="22.44140625" style="42" customWidth="1"/>
    <col min="8976" max="9216" width="9.21875" style="42"/>
    <col min="9217" max="9217" width="4.5546875" style="42" customWidth="1"/>
    <col min="9218" max="9218" width="31.21875" style="42" customWidth="1"/>
    <col min="9219" max="9221" width="10.77734375" style="42" customWidth="1"/>
    <col min="9222" max="9222" width="11" style="42" customWidth="1"/>
    <col min="9223" max="9225" width="10.77734375" style="42" customWidth="1"/>
    <col min="9226" max="9226" width="10.5546875" style="42" customWidth="1"/>
    <col min="9227" max="9230" width="10.77734375" style="42" customWidth="1"/>
    <col min="9231" max="9231" width="22.44140625" style="42" customWidth="1"/>
    <col min="9232" max="9472" width="9.21875" style="42"/>
    <col min="9473" max="9473" width="4.5546875" style="42" customWidth="1"/>
    <col min="9474" max="9474" width="31.21875" style="42" customWidth="1"/>
    <col min="9475" max="9477" width="10.77734375" style="42" customWidth="1"/>
    <col min="9478" max="9478" width="11" style="42" customWidth="1"/>
    <col min="9479" max="9481" width="10.77734375" style="42" customWidth="1"/>
    <col min="9482" max="9482" width="10.5546875" style="42" customWidth="1"/>
    <col min="9483" max="9486" width="10.77734375" style="42" customWidth="1"/>
    <col min="9487" max="9487" width="22.44140625" style="42" customWidth="1"/>
    <col min="9488" max="9728" width="9.21875" style="42"/>
    <col min="9729" max="9729" width="4.5546875" style="42" customWidth="1"/>
    <col min="9730" max="9730" width="31.21875" style="42" customWidth="1"/>
    <col min="9731" max="9733" width="10.77734375" style="42" customWidth="1"/>
    <col min="9734" max="9734" width="11" style="42" customWidth="1"/>
    <col min="9735" max="9737" width="10.77734375" style="42" customWidth="1"/>
    <col min="9738" max="9738" width="10.5546875" style="42" customWidth="1"/>
    <col min="9739" max="9742" width="10.77734375" style="42" customWidth="1"/>
    <col min="9743" max="9743" width="22.44140625" style="42" customWidth="1"/>
    <col min="9744" max="9984" width="9.21875" style="42"/>
    <col min="9985" max="9985" width="4.5546875" style="42" customWidth="1"/>
    <col min="9986" max="9986" width="31.21875" style="42" customWidth="1"/>
    <col min="9987" max="9989" width="10.77734375" style="42" customWidth="1"/>
    <col min="9990" max="9990" width="11" style="42" customWidth="1"/>
    <col min="9991" max="9993" width="10.77734375" style="42" customWidth="1"/>
    <col min="9994" max="9994" width="10.5546875" style="42" customWidth="1"/>
    <col min="9995" max="9998" width="10.77734375" style="42" customWidth="1"/>
    <col min="9999" max="9999" width="22.44140625" style="42" customWidth="1"/>
    <col min="10000" max="10240" width="9.21875" style="42"/>
    <col min="10241" max="10241" width="4.5546875" style="42" customWidth="1"/>
    <col min="10242" max="10242" width="31.21875" style="42" customWidth="1"/>
    <col min="10243" max="10245" width="10.77734375" style="42" customWidth="1"/>
    <col min="10246" max="10246" width="11" style="42" customWidth="1"/>
    <col min="10247" max="10249" width="10.77734375" style="42" customWidth="1"/>
    <col min="10250" max="10250" width="10.5546875" style="42" customWidth="1"/>
    <col min="10251" max="10254" width="10.77734375" style="42" customWidth="1"/>
    <col min="10255" max="10255" width="22.44140625" style="42" customWidth="1"/>
    <col min="10256" max="10496" width="9.21875" style="42"/>
    <col min="10497" max="10497" width="4.5546875" style="42" customWidth="1"/>
    <col min="10498" max="10498" width="31.21875" style="42" customWidth="1"/>
    <col min="10499" max="10501" width="10.77734375" style="42" customWidth="1"/>
    <col min="10502" max="10502" width="11" style="42" customWidth="1"/>
    <col min="10503" max="10505" width="10.77734375" style="42" customWidth="1"/>
    <col min="10506" max="10506" width="10.5546875" style="42" customWidth="1"/>
    <col min="10507" max="10510" width="10.77734375" style="42" customWidth="1"/>
    <col min="10511" max="10511" width="22.44140625" style="42" customWidth="1"/>
    <col min="10512" max="10752" width="9.21875" style="42"/>
    <col min="10753" max="10753" width="4.5546875" style="42" customWidth="1"/>
    <col min="10754" max="10754" width="31.21875" style="42" customWidth="1"/>
    <col min="10755" max="10757" width="10.77734375" style="42" customWidth="1"/>
    <col min="10758" max="10758" width="11" style="42" customWidth="1"/>
    <col min="10759" max="10761" width="10.77734375" style="42" customWidth="1"/>
    <col min="10762" max="10762" width="10.5546875" style="42" customWidth="1"/>
    <col min="10763" max="10766" width="10.77734375" style="42" customWidth="1"/>
    <col min="10767" max="10767" width="22.44140625" style="42" customWidth="1"/>
    <col min="10768" max="11008" width="9.21875" style="42"/>
    <col min="11009" max="11009" width="4.5546875" style="42" customWidth="1"/>
    <col min="11010" max="11010" width="31.21875" style="42" customWidth="1"/>
    <col min="11011" max="11013" width="10.77734375" style="42" customWidth="1"/>
    <col min="11014" max="11014" width="11" style="42" customWidth="1"/>
    <col min="11015" max="11017" width="10.77734375" style="42" customWidth="1"/>
    <col min="11018" max="11018" width="10.5546875" style="42" customWidth="1"/>
    <col min="11019" max="11022" width="10.77734375" style="42" customWidth="1"/>
    <col min="11023" max="11023" width="22.44140625" style="42" customWidth="1"/>
    <col min="11024" max="11264" width="9.21875" style="42"/>
    <col min="11265" max="11265" width="4.5546875" style="42" customWidth="1"/>
    <col min="11266" max="11266" width="31.21875" style="42" customWidth="1"/>
    <col min="11267" max="11269" width="10.77734375" style="42" customWidth="1"/>
    <col min="11270" max="11270" width="11" style="42" customWidth="1"/>
    <col min="11271" max="11273" width="10.77734375" style="42" customWidth="1"/>
    <col min="11274" max="11274" width="10.5546875" style="42" customWidth="1"/>
    <col min="11275" max="11278" width="10.77734375" style="42" customWidth="1"/>
    <col min="11279" max="11279" width="22.44140625" style="42" customWidth="1"/>
    <col min="11280" max="11520" width="9.21875" style="42"/>
    <col min="11521" max="11521" width="4.5546875" style="42" customWidth="1"/>
    <col min="11522" max="11522" width="31.21875" style="42" customWidth="1"/>
    <col min="11523" max="11525" width="10.77734375" style="42" customWidth="1"/>
    <col min="11526" max="11526" width="11" style="42" customWidth="1"/>
    <col min="11527" max="11529" width="10.77734375" style="42" customWidth="1"/>
    <col min="11530" max="11530" width="10.5546875" style="42" customWidth="1"/>
    <col min="11531" max="11534" width="10.77734375" style="42" customWidth="1"/>
    <col min="11535" max="11535" width="22.44140625" style="42" customWidth="1"/>
    <col min="11536" max="11776" width="9.21875" style="42"/>
    <col min="11777" max="11777" width="4.5546875" style="42" customWidth="1"/>
    <col min="11778" max="11778" width="31.21875" style="42" customWidth="1"/>
    <col min="11779" max="11781" width="10.77734375" style="42" customWidth="1"/>
    <col min="11782" max="11782" width="11" style="42" customWidth="1"/>
    <col min="11783" max="11785" width="10.77734375" style="42" customWidth="1"/>
    <col min="11786" max="11786" width="10.5546875" style="42" customWidth="1"/>
    <col min="11787" max="11790" width="10.77734375" style="42" customWidth="1"/>
    <col min="11791" max="11791" width="22.44140625" style="42" customWidth="1"/>
    <col min="11792" max="12032" width="9.21875" style="42"/>
    <col min="12033" max="12033" width="4.5546875" style="42" customWidth="1"/>
    <col min="12034" max="12034" width="31.21875" style="42" customWidth="1"/>
    <col min="12035" max="12037" width="10.77734375" style="42" customWidth="1"/>
    <col min="12038" max="12038" width="11" style="42" customWidth="1"/>
    <col min="12039" max="12041" width="10.77734375" style="42" customWidth="1"/>
    <col min="12042" max="12042" width="10.5546875" style="42" customWidth="1"/>
    <col min="12043" max="12046" width="10.77734375" style="42" customWidth="1"/>
    <col min="12047" max="12047" width="22.44140625" style="42" customWidth="1"/>
    <col min="12048" max="12288" width="9.21875" style="42"/>
    <col min="12289" max="12289" width="4.5546875" style="42" customWidth="1"/>
    <col min="12290" max="12290" width="31.21875" style="42" customWidth="1"/>
    <col min="12291" max="12293" width="10.77734375" style="42" customWidth="1"/>
    <col min="12294" max="12294" width="11" style="42" customWidth="1"/>
    <col min="12295" max="12297" width="10.77734375" style="42" customWidth="1"/>
    <col min="12298" max="12298" width="10.5546875" style="42" customWidth="1"/>
    <col min="12299" max="12302" width="10.77734375" style="42" customWidth="1"/>
    <col min="12303" max="12303" width="22.44140625" style="42" customWidth="1"/>
    <col min="12304" max="12544" width="9.21875" style="42"/>
    <col min="12545" max="12545" width="4.5546875" style="42" customWidth="1"/>
    <col min="12546" max="12546" width="31.21875" style="42" customWidth="1"/>
    <col min="12547" max="12549" width="10.77734375" style="42" customWidth="1"/>
    <col min="12550" max="12550" width="11" style="42" customWidth="1"/>
    <col min="12551" max="12553" width="10.77734375" style="42" customWidth="1"/>
    <col min="12554" max="12554" width="10.5546875" style="42" customWidth="1"/>
    <col min="12555" max="12558" width="10.77734375" style="42" customWidth="1"/>
    <col min="12559" max="12559" width="22.44140625" style="42" customWidth="1"/>
    <col min="12560" max="12800" width="9.21875" style="42"/>
    <col min="12801" max="12801" width="4.5546875" style="42" customWidth="1"/>
    <col min="12802" max="12802" width="31.21875" style="42" customWidth="1"/>
    <col min="12803" max="12805" width="10.77734375" style="42" customWidth="1"/>
    <col min="12806" max="12806" width="11" style="42" customWidth="1"/>
    <col min="12807" max="12809" width="10.77734375" style="42" customWidth="1"/>
    <col min="12810" max="12810" width="10.5546875" style="42" customWidth="1"/>
    <col min="12811" max="12814" width="10.77734375" style="42" customWidth="1"/>
    <col min="12815" max="12815" width="22.44140625" style="42" customWidth="1"/>
    <col min="12816" max="13056" width="9.21875" style="42"/>
    <col min="13057" max="13057" width="4.5546875" style="42" customWidth="1"/>
    <col min="13058" max="13058" width="31.21875" style="42" customWidth="1"/>
    <col min="13059" max="13061" width="10.77734375" style="42" customWidth="1"/>
    <col min="13062" max="13062" width="11" style="42" customWidth="1"/>
    <col min="13063" max="13065" width="10.77734375" style="42" customWidth="1"/>
    <col min="13066" max="13066" width="10.5546875" style="42" customWidth="1"/>
    <col min="13067" max="13070" width="10.77734375" style="42" customWidth="1"/>
    <col min="13071" max="13071" width="22.44140625" style="42" customWidth="1"/>
    <col min="13072" max="13312" width="9.21875" style="42"/>
    <col min="13313" max="13313" width="4.5546875" style="42" customWidth="1"/>
    <col min="13314" max="13314" width="31.21875" style="42" customWidth="1"/>
    <col min="13315" max="13317" width="10.77734375" style="42" customWidth="1"/>
    <col min="13318" max="13318" width="11" style="42" customWidth="1"/>
    <col min="13319" max="13321" width="10.77734375" style="42" customWidth="1"/>
    <col min="13322" max="13322" width="10.5546875" style="42" customWidth="1"/>
    <col min="13323" max="13326" width="10.77734375" style="42" customWidth="1"/>
    <col min="13327" max="13327" width="22.44140625" style="42" customWidth="1"/>
    <col min="13328" max="13568" width="9.21875" style="42"/>
    <col min="13569" max="13569" width="4.5546875" style="42" customWidth="1"/>
    <col min="13570" max="13570" width="31.21875" style="42" customWidth="1"/>
    <col min="13571" max="13573" width="10.77734375" style="42" customWidth="1"/>
    <col min="13574" max="13574" width="11" style="42" customWidth="1"/>
    <col min="13575" max="13577" width="10.77734375" style="42" customWidth="1"/>
    <col min="13578" max="13578" width="10.5546875" style="42" customWidth="1"/>
    <col min="13579" max="13582" width="10.77734375" style="42" customWidth="1"/>
    <col min="13583" max="13583" width="22.44140625" style="42" customWidth="1"/>
    <col min="13584" max="13824" width="9.21875" style="42"/>
    <col min="13825" max="13825" width="4.5546875" style="42" customWidth="1"/>
    <col min="13826" max="13826" width="31.21875" style="42" customWidth="1"/>
    <col min="13827" max="13829" width="10.77734375" style="42" customWidth="1"/>
    <col min="13830" max="13830" width="11" style="42" customWidth="1"/>
    <col min="13831" max="13833" width="10.77734375" style="42" customWidth="1"/>
    <col min="13834" max="13834" width="10.5546875" style="42" customWidth="1"/>
    <col min="13835" max="13838" width="10.77734375" style="42" customWidth="1"/>
    <col min="13839" max="13839" width="22.44140625" style="42" customWidth="1"/>
    <col min="13840" max="14080" width="9.21875" style="42"/>
    <col min="14081" max="14081" width="4.5546875" style="42" customWidth="1"/>
    <col min="14082" max="14082" width="31.21875" style="42" customWidth="1"/>
    <col min="14083" max="14085" width="10.77734375" style="42" customWidth="1"/>
    <col min="14086" max="14086" width="11" style="42" customWidth="1"/>
    <col min="14087" max="14089" width="10.77734375" style="42" customWidth="1"/>
    <col min="14090" max="14090" width="10.5546875" style="42" customWidth="1"/>
    <col min="14091" max="14094" width="10.77734375" style="42" customWidth="1"/>
    <col min="14095" max="14095" width="22.44140625" style="42" customWidth="1"/>
    <col min="14096" max="14336" width="9.21875" style="42"/>
    <col min="14337" max="14337" width="4.5546875" style="42" customWidth="1"/>
    <col min="14338" max="14338" width="31.21875" style="42" customWidth="1"/>
    <col min="14339" max="14341" width="10.77734375" style="42" customWidth="1"/>
    <col min="14342" max="14342" width="11" style="42" customWidth="1"/>
    <col min="14343" max="14345" width="10.77734375" style="42" customWidth="1"/>
    <col min="14346" max="14346" width="10.5546875" style="42" customWidth="1"/>
    <col min="14347" max="14350" width="10.77734375" style="42" customWidth="1"/>
    <col min="14351" max="14351" width="22.44140625" style="42" customWidth="1"/>
    <col min="14352" max="14592" width="9.21875" style="42"/>
    <col min="14593" max="14593" width="4.5546875" style="42" customWidth="1"/>
    <col min="14594" max="14594" width="31.21875" style="42" customWidth="1"/>
    <col min="14595" max="14597" width="10.77734375" style="42" customWidth="1"/>
    <col min="14598" max="14598" width="11" style="42" customWidth="1"/>
    <col min="14599" max="14601" width="10.77734375" style="42" customWidth="1"/>
    <col min="14602" max="14602" width="10.5546875" style="42" customWidth="1"/>
    <col min="14603" max="14606" width="10.77734375" style="42" customWidth="1"/>
    <col min="14607" max="14607" width="22.44140625" style="42" customWidth="1"/>
    <col min="14608" max="14848" width="9.21875" style="42"/>
    <col min="14849" max="14849" width="4.5546875" style="42" customWidth="1"/>
    <col min="14850" max="14850" width="31.21875" style="42" customWidth="1"/>
    <col min="14851" max="14853" width="10.77734375" style="42" customWidth="1"/>
    <col min="14854" max="14854" width="11" style="42" customWidth="1"/>
    <col min="14855" max="14857" width="10.77734375" style="42" customWidth="1"/>
    <col min="14858" max="14858" width="10.5546875" style="42" customWidth="1"/>
    <col min="14859" max="14862" width="10.77734375" style="42" customWidth="1"/>
    <col min="14863" max="14863" width="22.44140625" style="42" customWidth="1"/>
    <col min="14864" max="15104" width="9.21875" style="42"/>
    <col min="15105" max="15105" width="4.5546875" style="42" customWidth="1"/>
    <col min="15106" max="15106" width="31.21875" style="42" customWidth="1"/>
    <col min="15107" max="15109" width="10.77734375" style="42" customWidth="1"/>
    <col min="15110" max="15110" width="11" style="42" customWidth="1"/>
    <col min="15111" max="15113" width="10.77734375" style="42" customWidth="1"/>
    <col min="15114" max="15114" width="10.5546875" style="42" customWidth="1"/>
    <col min="15115" max="15118" width="10.77734375" style="42" customWidth="1"/>
    <col min="15119" max="15119" width="22.44140625" style="42" customWidth="1"/>
    <col min="15120" max="15360" width="9.21875" style="42"/>
    <col min="15361" max="15361" width="4.5546875" style="42" customWidth="1"/>
    <col min="15362" max="15362" width="31.21875" style="42" customWidth="1"/>
    <col min="15363" max="15365" width="10.77734375" style="42" customWidth="1"/>
    <col min="15366" max="15366" width="11" style="42" customWidth="1"/>
    <col min="15367" max="15369" width="10.77734375" style="42" customWidth="1"/>
    <col min="15370" max="15370" width="10.5546875" style="42" customWidth="1"/>
    <col min="15371" max="15374" width="10.77734375" style="42" customWidth="1"/>
    <col min="15375" max="15375" width="22.44140625" style="42" customWidth="1"/>
    <col min="15376" max="15616" width="9.21875" style="42"/>
    <col min="15617" max="15617" width="4.5546875" style="42" customWidth="1"/>
    <col min="15618" max="15618" width="31.21875" style="42" customWidth="1"/>
    <col min="15619" max="15621" width="10.77734375" style="42" customWidth="1"/>
    <col min="15622" max="15622" width="11" style="42" customWidth="1"/>
    <col min="15623" max="15625" width="10.77734375" style="42" customWidth="1"/>
    <col min="15626" max="15626" width="10.5546875" style="42" customWidth="1"/>
    <col min="15627" max="15630" width="10.77734375" style="42" customWidth="1"/>
    <col min="15631" max="15631" width="22.44140625" style="42" customWidth="1"/>
    <col min="15632" max="15872" width="9.21875" style="42"/>
    <col min="15873" max="15873" width="4.5546875" style="42" customWidth="1"/>
    <col min="15874" max="15874" width="31.21875" style="42" customWidth="1"/>
    <col min="15875" max="15877" width="10.77734375" style="42" customWidth="1"/>
    <col min="15878" max="15878" width="11" style="42" customWidth="1"/>
    <col min="15879" max="15881" width="10.77734375" style="42" customWidth="1"/>
    <col min="15882" max="15882" width="10.5546875" style="42" customWidth="1"/>
    <col min="15883" max="15886" width="10.77734375" style="42" customWidth="1"/>
    <col min="15887" max="15887" width="22.44140625" style="42" customWidth="1"/>
    <col min="15888" max="16128" width="9.21875" style="42"/>
    <col min="16129" max="16129" width="4.5546875" style="42" customWidth="1"/>
    <col min="16130" max="16130" width="31.21875" style="42" customWidth="1"/>
    <col min="16131" max="16133" width="10.77734375" style="42" customWidth="1"/>
    <col min="16134" max="16134" width="11" style="42" customWidth="1"/>
    <col min="16135" max="16137" width="10.77734375" style="42" customWidth="1"/>
    <col min="16138" max="16138" width="10.5546875" style="42" customWidth="1"/>
    <col min="16139" max="16142" width="10.77734375" style="42" customWidth="1"/>
    <col min="16143" max="16143" width="22.44140625" style="42" customWidth="1"/>
    <col min="16144" max="16384" width="9.21875" style="42"/>
  </cols>
  <sheetData>
    <row r="1" spans="1:14" ht="54.6" customHeight="1" x14ac:dyDescent="0.25">
      <c r="A1" s="1071" t="s">
        <v>541</v>
      </c>
      <c r="B1" s="1071"/>
      <c r="C1" s="1071"/>
      <c r="D1" s="1071"/>
      <c r="E1" s="1071"/>
      <c r="F1" s="1071"/>
      <c r="G1" s="1071"/>
      <c r="H1" s="1071"/>
      <c r="I1" s="1071"/>
      <c r="J1" s="1071"/>
      <c r="K1" s="1082"/>
      <c r="L1" s="1082"/>
      <c r="M1" s="1083" t="s">
        <v>621</v>
      </c>
      <c r="N1" s="1083"/>
    </row>
    <row r="2" spans="1:14" s="557" customFormat="1" ht="56.25" customHeight="1" x14ac:dyDescent="0.25">
      <c r="A2" s="1011" t="s">
        <v>17</v>
      </c>
      <c r="B2" s="1084"/>
      <c r="C2" s="1087" t="s">
        <v>261</v>
      </c>
      <c r="D2" s="1007"/>
      <c r="E2" s="1007"/>
      <c r="F2" s="1007"/>
      <c r="G2" s="1006" t="s">
        <v>262</v>
      </c>
      <c r="H2" s="1007"/>
      <c r="I2" s="1007"/>
      <c r="J2" s="1007"/>
      <c r="K2" s="1088" t="s">
        <v>132</v>
      </c>
      <c r="L2" s="1007"/>
      <c r="M2" s="1007"/>
      <c r="N2" s="1007"/>
    </row>
    <row r="3" spans="1:14" s="557" customFormat="1" ht="21" customHeight="1" x14ac:dyDescent="0.25">
      <c r="A3" s="1085"/>
      <c r="B3" s="1086"/>
      <c r="C3" s="404" t="s">
        <v>300</v>
      </c>
      <c r="D3" s="405" t="s">
        <v>301</v>
      </c>
      <c r="E3" s="405" t="s">
        <v>19</v>
      </c>
      <c r="F3" s="326" t="s">
        <v>21</v>
      </c>
      <c r="G3" s="404" t="s">
        <v>300</v>
      </c>
      <c r="H3" s="405" t="s">
        <v>301</v>
      </c>
      <c r="I3" s="405" t="s">
        <v>19</v>
      </c>
      <c r="J3" s="326" t="s">
        <v>21</v>
      </c>
      <c r="K3" s="404" t="s">
        <v>300</v>
      </c>
      <c r="L3" s="405" t="s">
        <v>301</v>
      </c>
      <c r="M3" s="405" t="s">
        <v>19</v>
      </c>
      <c r="N3" s="326" t="s">
        <v>21</v>
      </c>
    </row>
    <row r="4" spans="1:14" s="557" customFormat="1" ht="13.8" x14ac:dyDescent="0.25">
      <c r="A4" s="1103" t="s">
        <v>29</v>
      </c>
      <c r="B4" s="558" t="s">
        <v>22</v>
      </c>
      <c r="C4" s="1106"/>
      <c r="D4" s="1107"/>
      <c r="E4" s="56">
        <f>'[1]3 ZČ, správní firmy'!BK4</f>
        <v>46</v>
      </c>
      <c r="F4" s="1112"/>
      <c r="G4" s="1115"/>
      <c r="H4" s="1116"/>
      <c r="I4" s="44">
        <v>0</v>
      </c>
      <c r="J4" s="1121"/>
      <c r="K4" s="1089"/>
      <c r="L4" s="1090"/>
      <c r="M4" s="45">
        <f>SUM(E4,I4)</f>
        <v>46</v>
      </c>
      <c r="N4" s="1095"/>
    </row>
    <row r="5" spans="1:14" s="557" customFormat="1" ht="13.8" x14ac:dyDescent="0.25">
      <c r="A5" s="1104"/>
      <c r="B5" s="559" t="s">
        <v>23</v>
      </c>
      <c r="C5" s="1108"/>
      <c r="D5" s="1109"/>
      <c r="E5" s="46">
        <f>'[1]3 ZČ, správní firmy'!BK5</f>
        <v>747</v>
      </c>
      <c r="F5" s="1113"/>
      <c r="G5" s="1117"/>
      <c r="H5" s="1118"/>
      <c r="I5" s="47">
        <v>0</v>
      </c>
      <c r="J5" s="1122"/>
      <c r="K5" s="1091"/>
      <c r="L5" s="1092"/>
      <c r="M5" s="48">
        <f>SUM(E5,I5)</f>
        <v>747</v>
      </c>
      <c r="N5" s="1096"/>
    </row>
    <row r="6" spans="1:14" s="557" customFormat="1" ht="13.8" x14ac:dyDescent="0.25">
      <c r="A6" s="1104"/>
      <c r="B6" s="559" t="s">
        <v>24</v>
      </c>
      <c r="C6" s="1108"/>
      <c r="D6" s="1109"/>
      <c r="E6" s="46">
        <f>'[1]3 ZČ, správní firmy'!BK6</f>
        <v>506</v>
      </c>
      <c r="F6" s="1113"/>
      <c r="G6" s="1117"/>
      <c r="H6" s="1118"/>
      <c r="I6" s="47">
        <v>0</v>
      </c>
      <c r="J6" s="1122"/>
      <c r="K6" s="1091"/>
      <c r="L6" s="1092"/>
      <c r="M6" s="48">
        <f>SUM(E6,I6)</f>
        <v>506</v>
      </c>
      <c r="N6" s="1096"/>
    </row>
    <row r="7" spans="1:14" s="557" customFormat="1" ht="13.8" x14ac:dyDescent="0.25">
      <c r="A7" s="1105"/>
      <c r="B7" s="49" t="s">
        <v>25</v>
      </c>
      <c r="C7" s="1110"/>
      <c r="D7" s="1111"/>
      <c r="E7" s="560">
        <f>'[1]3 ZČ, správní firmy'!BK7</f>
        <v>12</v>
      </c>
      <c r="F7" s="1114"/>
      <c r="G7" s="1119"/>
      <c r="H7" s="1120"/>
      <c r="I7" s="51">
        <v>0</v>
      </c>
      <c r="J7" s="1123"/>
      <c r="K7" s="1093"/>
      <c r="L7" s="1094"/>
      <c r="M7" s="52">
        <f>SUM(E7,I7)</f>
        <v>12</v>
      </c>
      <c r="N7" s="1097"/>
    </row>
    <row r="8" spans="1:14" s="557" customFormat="1" ht="13.8" x14ac:dyDescent="0.25">
      <c r="A8" s="1098" t="s">
        <v>27</v>
      </c>
      <c r="B8" s="558" t="s">
        <v>38</v>
      </c>
      <c r="C8" s="561">
        <f>'[2]3 ZČ, správní firmy'!BI8</f>
        <v>101500</v>
      </c>
      <c r="D8" s="56">
        <f>'[2]3 ZČ, správní firmy'!BJ8</f>
        <v>83053</v>
      </c>
      <c r="E8" s="43">
        <f>'[2]3 ZČ, správní firmy'!BK8</f>
        <v>37115</v>
      </c>
      <c r="F8" s="53">
        <f>E8/D8</f>
        <v>0.446883315473252</v>
      </c>
      <c r="G8" s="54">
        <f>'[2]4 ZČ, odbory'!C101</f>
        <v>19500</v>
      </c>
      <c r="H8" s="43">
        <f>'[2]4 ZČ, odbory'!D101</f>
        <v>19500</v>
      </c>
      <c r="I8" s="43">
        <f>'6 ZČ odbory'!E104</f>
        <v>10588</v>
      </c>
      <c r="J8" s="53">
        <f>I8/H8</f>
        <v>0.54297435897435897</v>
      </c>
      <c r="K8" s="55">
        <f>C8+G8</f>
        <v>121000</v>
      </c>
      <c r="L8" s="56">
        <f>D8+H8</f>
        <v>102553</v>
      </c>
      <c r="M8" s="56">
        <f>E8+I8</f>
        <v>47703</v>
      </c>
      <c r="N8" s="57">
        <f>M8/L8</f>
        <v>0.46515460298577321</v>
      </c>
    </row>
    <row r="9" spans="1:14" s="557" customFormat="1" ht="13.8" x14ac:dyDescent="0.25">
      <c r="A9" s="1099"/>
      <c r="B9" s="562" t="s">
        <v>39</v>
      </c>
      <c r="C9" s="58">
        <f>'[2]3 ZČ, správní firmy'!BI9</f>
        <v>17875.2</v>
      </c>
      <c r="D9" s="46">
        <f>'[2]3 ZČ, správní firmy'!BJ9</f>
        <v>17875.2</v>
      </c>
      <c r="E9" s="46">
        <f>'[2]3 ZČ, správní firmy'!BK9</f>
        <v>18224</v>
      </c>
      <c r="F9" s="59">
        <f t="shared" ref="F9:F37" si="0">E9/D9</f>
        <v>1.0195130683852487</v>
      </c>
      <c r="G9" s="58">
        <f>'[2]4 ZČ, odbory'!C102</f>
        <v>2000</v>
      </c>
      <c r="H9" s="46">
        <f>'[2]4 ZČ, odbory'!D102</f>
        <v>2000</v>
      </c>
      <c r="I9" s="46">
        <f>'6 ZČ odbory'!E105</f>
        <v>616</v>
      </c>
      <c r="J9" s="59">
        <f t="shared" ref="J9:J37" si="1">I9/H9</f>
        <v>0.308</v>
      </c>
      <c r="K9" s="58">
        <f t="shared" ref="K9:M23" si="2">C9+G9</f>
        <v>19875.2</v>
      </c>
      <c r="L9" s="46">
        <f t="shared" si="2"/>
        <v>19875.2</v>
      </c>
      <c r="M9" s="46">
        <f t="shared" si="2"/>
        <v>18840</v>
      </c>
      <c r="N9" s="59">
        <f t="shared" ref="N9:N37" si="3">M9/L9</f>
        <v>0.94791498953469644</v>
      </c>
    </row>
    <row r="10" spans="1:14" s="557" customFormat="1" ht="13.8" x14ac:dyDescent="0.25">
      <c r="A10" s="1099"/>
      <c r="B10" s="559" t="s">
        <v>32</v>
      </c>
      <c r="C10" s="58">
        <f>'[2]3 ZČ, správní firmy'!BI10</f>
        <v>0</v>
      </c>
      <c r="D10" s="46">
        <f>'[2]3 ZČ, správní firmy'!BJ10</f>
        <v>0</v>
      </c>
      <c r="E10" s="46">
        <f>'[2]3 ZČ, správní firmy'!BK10</f>
        <v>0</v>
      </c>
      <c r="F10" s="59">
        <v>0</v>
      </c>
      <c r="G10" s="58">
        <f>'[2]4 ZČ, odbory'!C103</f>
        <v>1400</v>
      </c>
      <c r="H10" s="46">
        <f>'[2]4 ZČ, odbory'!D103</f>
        <v>1400</v>
      </c>
      <c r="I10" s="46">
        <f>'6 ZČ odbory'!E106</f>
        <v>314</v>
      </c>
      <c r="J10" s="59">
        <v>0</v>
      </c>
      <c r="K10" s="58">
        <f t="shared" si="2"/>
        <v>1400</v>
      </c>
      <c r="L10" s="46">
        <f t="shared" si="2"/>
        <v>1400</v>
      </c>
      <c r="M10" s="46">
        <f t="shared" si="2"/>
        <v>314</v>
      </c>
      <c r="N10" s="59">
        <v>0</v>
      </c>
    </row>
    <row r="11" spans="1:14" s="557" customFormat="1" ht="13.8" x14ac:dyDescent="0.25">
      <c r="A11" s="1099"/>
      <c r="B11" s="562" t="s">
        <v>7</v>
      </c>
      <c r="C11" s="58">
        <f>'[2]3 ZČ, správní firmy'!BI11</f>
        <v>800</v>
      </c>
      <c r="D11" s="46">
        <f>'[2]3 ZČ, správní firmy'!BJ11</f>
        <v>800</v>
      </c>
      <c r="E11" s="46">
        <f>'[2]3 ZČ, správní firmy'!BK11</f>
        <v>4027</v>
      </c>
      <c r="F11" s="59">
        <f t="shared" si="0"/>
        <v>5.0337500000000004</v>
      </c>
      <c r="G11" s="58">
        <f>'[2]4 ZČ, odbory'!C104</f>
        <v>1300</v>
      </c>
      <c r="H11" s="46">
        <f>'[2]4 ZČ, odbory'!D104</f>
        <v>1300</v>
      </c>
      <c r="I11" s="46">
        <f>'6 ZČ odbory'!E107</f>
        <v>440</v>
      </c>
      <c r="J11" s="59">
        <f t="shared" si="1"/>
        <v>0.33846153846153848</v>
      </c>
      <c r="K11" s="58">
        <f t="shared" si="2"/>
        <v>2100</v>
      </c>
      <c r="L11" s="46">
        <f t="shared" si="2"/>
        <v>2100</v>
      </c>
      <c r="M11" s="46">
        <f t="shared" si="2"/>
        <v>4467</v>
      </c>
      <c r="N11" s="59">
        <f t="shared" si="3"/>
        <v>2.1271428571428572</v>
      </c>
    </row>
    <row r="12" spans="1:14" s="557" customFormat="1" ht="13.8" x14ac:dyDescent="0.25">
      <c r="A12" s="1099"/>
      <c r="B12" s="562" t="s">
        <v>8</v>
      </c>
      <c r="C12" s="58">
        <f>'[2]3 ZČ, správní firmy'!BI12</f>
        <v>8191.4</v>
      </c>
      <c r="D12" s="46">
        <f>'[2]3 ZČ, správní firmy'!BJ12</f>
        <v>8191.4</v>
      </c>
      <c r="E12" s="46">
        <f>'[2]3 ZČ, správní firmy'!BK12</f>
        <v>9271</v>
      </c>
      <c r="F12" s="59">
        <f t="shared" si="0"/>
        <v>1.1317967624581879</v>
      </c>
      <c r="G12" s="58">
        <f>'[2]4 ZČ, odbory'!C105</f>
        <v>0</v>
      </c>
      <c r="H12" s="46">
        <f>'[2]4 ZČ, odbory'!D105</f>
        <v>0</v>
      </c>
      <c r="I12" s="46">
        <f>'6 ZČ odbory'!E108</f>
        <v>0</v>
      </c>
      <c r="J12" s="59">
        <v>0</v>
      </c>
      <c r="K12" s="58">
        <f t="shared" si="2"/>
        <v>8191.4</v>
      </c>
      <c r="L12" s="46">
        <f t="shared" si="2"/>
        <v>8191.4</v>
      </c>
      <c r="M12" s="46">
        <f t="shared" si="2"/>
        <v>9271</v>
      </c>
      <c r="N12" s="59">
        <f t="shared" si="3"/>
        <v>1.1317967624581879</v>
      </c>
    </row>
    <row r="13" spans="1:14" s="557" customFormat="1" ht="13.8" x14ac:dyDescent="0.25">
      <c r="A13" s="1099"/>
      <c r="B13" s="562" t="s">
        <v>9</v>
      </c>
      <c r="C13" s="58">
        <f>'[2]3 ZČ, správní firmy'!BI13</f>
        <v>1560</v>
      </c>
      <c r="D13" s="46">
        <f>'[2]3 ZČ, správní firmy'!BJ13</f>
        <v>1560</v>
      </c>
      <c r="E13" s="46">
        <f>'[2]3 ZČ, správní firmy'!BK13</f>
        <v>1554</v>
      </c>
      <c r="F13" s="59">
        <f t="shared" si="0"/>
        <v>0.99615384615384617</v>
      </c>
      <c r="G13" s="58">
        <f>'[2]4 ZČ, odbory'!C106</f>
        <v>200</v>
      </c>
      <c r="H13" s="46">
        <f>'[2]4 ZČ, odbory'!D106</f>
        <v>200</v>
      </c>
      <c r="I13" s="46">
        <f>'6 ZČ odbory'!E109</f>
        <v>0</v>
      </c>
      <c r="J13" s="59">
        <f t="shared" si="1"/>
        <v>0</v>
      </c>
      <c r="K13" s="58">
        <f t="shared" si="2"/>
        <v>1760</v>
      </c>
      <c r="L13" s="46">
        <f t="shared" si="2"/>
        <v>1760</v>
      </c>
      <c r="M13" s="46">
        <f t="shared" si="2"/>
        <v>1554</v>
      </c>
      <c r="N13" s="59">
        <f t="shared" si="3"/>
        <v>0.88295454545454544</v>
      </c>
    </row>
    <row r="14" spans="1:14" s="557" customFormat="1" ht="13.8" x14ac:dyDescent="0.25">
      <c r="A14" s="1099"/>
      <c r="B14" s="562" t="s">
        <v>10</v>
      </c>
      <c r="C14" s="58">
        <f>'[2]3 ZČ, správní firmy'!BI14</f>
        <v>14016.6</v>
      </c>
      <c r="D14" s="46">
        <f>'[2]3 ZČ, správní firmy'!BJ14</f>
        <v>14016.6</v>
      </c>
      <c r="E14" s="46">
        <f>'[2]3 ZČ, správní firmy'!BK14</f>
        <v>6703</v>
      </c>
      <c r="F14" s="59">
        <f t="shared" si="0"/>
        <v>0.47821868356092062</v>
      </c>
      <c r="G14" s="58">
        <f>'[2]4 ZČ, odbory'!C107</f>
        <v>9770</v>
      </c>
      <c r="H14" s="46">
        <f>'[2]4 ZČ, odbory'!D107</f>
        <v>9300</v>
      </c>
      <c r="I14" s="46">
        <f>'6 ZČ odbory'!E110</f>
        <v>5254</v>
      </c>
      <c r="J14" s="59">
        <f t="shared" si="1"/>
        <v>0.56494623655913978</v>
      </c>
      <c r="K14" s="58">
        <f t="shared" si="2"/>
        <v>23786.6</v>
      </c>
      <c r="L14" s="46">
        <f t="shared" si="2"/>
        <v>23316.6</v>
      </c>
      <c r="M14" s="46">
        <f t="shared" si="2"/>
        <v>11957</v>
      </c>
      <c r="N14" s="59">
        <f t="shared" si="3"/>
        <v>0.51281061561291097</v>
      </c>
    </row>
    <row r="15" spans="1:14" s="557" customFormat="1" ht="13.8" hidden="1" x14ac:dyDescent="0.25">
      <c r="A15" s="1099"/>
      <c r="B15" s="562" t="s">
        <v>133</v>
      </c>
      <c r="C15" s="58">
        <f>'[2]3 ZČ, správní firmy'!BI15</f>
        <v>0</v>
      </c>
      <c r="D15" s="46">
        <f>'[2]3 ZČ, správní firmy'!BJ15</f>
        <v>0</v>
      </c>
      <c r="E15" s="46">
        <f>'[2]3 ZČ, správní firmy'!BK15</f>
        <v>0</v>
      </c>
      <c r="F15" s="59">
        <v>0</v>
      </c>
      <c r="G15" s="58">
        <f>'[2]4 ZČ, odbory'!C108</f>
        <v>0</v>
      </c>
      <c r="H15" s="46">
        <f>'[2]4 ZČ, odbory'!D108</f>
        <v>0</v>
      </c>
      <c r="I15" s="46">
        <f>'6 ZČ odbory'!E111</f>
        <v>0</v>
      </c>
      <c r="J15" s="59">
        <v>0</v>
      </c>
      <c r="K15" s="58">
        <f t="shared" si="2"/>
        <v>0</v>
      </c>
      <c r="L15" s="46">
        <f t="shared" si="2"/>
        <v>0</v>
      </c>
      <c r="M15" s="46">
        <f t="shared" si="2"/>
        <v>0</v>
      </c>
      <c r="N15" s="59">
        <v>0</v>
      </c>
    </row>
    <row r="16" spans="1:14" s="557" customFormat="1" ht="13.8" x14ac:dyDescent="0.25">
      <c r="A16" s="1099"/>
      <c r="B16" s="562" t="s">
        <v>134</v>
      </c>
      <c r="C16" s="58">
        <f>'[2]3 ZČ, správní firmy'!BI16</f>
        <v>0</v>
      </c>
      <c r="D16" s="46">
        <f>'[2]3 ZČ, správní firmy'!BJ16</f>
        <v>0</v>
      </c>
      <c r="E16" s="46">
        <f>'[2]3 ZČ, správní firmy'!BK16</f>
        <v>0</v>
      </c>
      <c r="F16" s="59">
        <v>0</v>
      </c>
      <c r="G16" s="58">
        <f>'[2]4 ZČ, odbory'!C109</f>
        <v>24000</v>
      </c>
      <c r="H16" s="46">
        <f>'[2]4 ZČ, odbory'!D109</f>
        <v>24000</v>
      </c>
      <c r="I16" s="46">
        <f>'6 ZČ odbory'!E112</f>
        <v>23982</v>
      </c>
      <c r="J16" s="59">
        <f t="shared" si="1"/>
        <v>0.99924999999999997</v>
      </c>
      <c r="K16" s="58">
        <f t="shared" si="2"/>
        <v>24000</v>
      </c>
      <c r="L16" s="46">
        <f t="shared" si="2"/>
        <v>24000</v>
      </c>
      <c r="M16" s="46">
        <f t="shared" si="2"/>
        <v>23982</v>
      </c>
      <c r="N16" s="59">
        <f t="shared" si="3"/>
        <v>0.99924999999999997</v>
      </c>
    </row>
    <row r="17" spans="1:15" s="557" customFormat="1" ht="13.8" x14ac:dyDescent="0.25">
      <c r="A17" s="1099"/>
      <c r="B17" s="562" t="s">
        <v>33</v>
      </c>
      <c r="C17" s="58">
        <f>'[2]3 ZČ, správní firmy'!BI17</f>
        <v>4365</v>
      </c>
      <c r="D17" s="46">
        <f>'[2]3 ZČ, správní firmy'!BJ17</f>
        <v>31272</v>
      </c>
      <c r="E17" s="46">
        <f>'[2]3 ZČ, správní firmy'!BK17</f>
        <v>54847</v>
      </c>
      <c r="F17" s="59">
        <f t="shared" si="0"/>
        <v>1.753869276029675</v>
      </c>
      <c r="G17" s="58">
        <f>'[2]4 ZČ, odbory'!C110</f>
        <v>26131</v>
      </c>
      <c r="H17" s="46">
        <f>'[2]4 ZČ, odbory'!D110</f>
        <v>26601</v>
      </c>
      <c r="I17" s="46">
        <f>'6 ZČ odbory'!E113</f>
        <v>26415</v>
      </c>
      <c r="J17" s="59">
        <f t="shared" si="1"/>
        <v>0.99300778166234349</v>
      </c>
      <c r="K17" s="58">
        <f t="shared" si="2"/>
        <v>30496</v>
      </c>
      <c r="L17" s="46">
        <f t="shared" si="2"/>
        <v>57873</v>
      </c>
      <c r="M17" s="46">
        <f t="shared" si="2"/>
        <v>81262</v>
      </c>
      <c r="N17" s="59">
        <f t="shared" si="3"/>
        <v>1.4041435557168283</v>
      </c>
    </row>
    <row r="18" spans="1:15" s="557" customFormat="1" ht="13.8" x14ac:dyDescent="0.25">
      <c r="A18" s="1099"/>
      <c r="B18" s="562" t="s">
        <v>11</v>
      </c>
      <c r="C18" s="58">
        <f>'[2]3 ZČ, správní firmy'!BI18</f>
        <v>1320</v>
      </c>
      <c r="D18" s="46">
        <f>'[2]3 ZČ, správní firmy'!BJ18</f>
        <v>1620</v>
      </c>
      <c r="E18" s="46">
        <f>'[2]3 ZČ, správní firmy'!BK18</f>
        <v>1775</v>
      </c>
      <c r="F18" s="59">
        <f t="shared" si="0"/>
        <v>1.095679012345679</v>
      </c>
      <c r="G18" s="58">
        <f>'[2]4 ZČ, odbory'!C111</f>
        <v>100</v>
      </c>
      <c r="H18" s="46">
        <f>'[2]4 ZČ, odbory'!D111</f>
        <v>100</v>
      </c>
      <c r="I18" s="46">
        <f>'6 ZČ odbory'!E114</f>
        <v>0</v>
      </c>
      <c r="J18" s="59">
        <f t="shared" si="1"/>
        <v>0</v>
      </c>
      <c r="K18" s="58">
        <f t="shared" si="2"/>
        <v>1420</v>
      </c>
      <c r="L18" s="46">
        <f t="shared" si="2"/>
        <v>1720</v>
      </c>
      <c r="M18" s="46">
        <f t="shared" si="2"/>
        <v>1775</v>
      </c>
      <c r="N18" s="59">
        <f t="shared" si="3"/>
        <v>1.0319767441860466</v>
      </c>
    </row>
    <row r="19" spans="1:15" s="557" customFormat="1" ht="13.8" hidden="1" x14ac:dyDescent="0.25">
      <c r="A19" s="1099"/>
      <c r="B19" s="559" t="s">
        <v>106</v>
      </c>
      <c r="C19" s="58">
        <f>'[2]3 ZČ, správní firmy'!BI19</f>
        <v>0</v>
      </c>
      <c r="D19" s="46">
        <f>'[2]3 ZČ, správní firmy'!BJ19</f>
        <v>0</v>
      </c>
      <c r="E19" s="46">
        <f>'[2]3 ZČ, správní firmy'!BK19</f>
        <v>0</v>
      </c>
      <c r="F19" s="59">
        <v>0</v>
      </c>
      <c r="G19" s="58">
        <f>'[2]4 ZČ, odbory'!C112</f>
        <v>0</v>
      </c>
      <c r="H19" s="46">
        <f>'[2]4 ZČ, odbory'!D112</f>
        <v>0</v>
      </c>
      <c r="I19" s="46">
        <f>'6 ZČ odbory'!E115</f>
        <v>0</v>
      </c>
      <c r="J19" s="59">
        <v>0</v>
      </c>
      <c r="K19" s="58">
        <f t="shared" si="2"/>
        <v>0</v>
      </c>
      <c r="L19" s="46">
        <f t="shared" si="2"/>
        <v>0</v>
      </c>
      <c r="M19" s="46">
        <f t="shared" si="2"/>
        <v>0</v>
      </c>
      <c r="N19" s="59">
        <v>0</v>
      </c>
    </row>
    <row r="20" spans="1:15" s="557" customFormat="1" ht="13.8" x14ac:dyDescent="0.25">
      <c r="A20" s="1099"/>
      <c r="B20" s="562" t="s">
        <v>531</v>
      </c>
      <c r="C20" s="58">
        <f>'[2]3 ZČ, správní firmy'!BI20</f>
        <v>0</v>
      </c>
      <c r="D20" s="46">
        <f>'[2]3 ZČ, správní firmy'!BJ20</f>
        <v>0</v>
      </c>
      <c r="E20" s="46">
        <f>'[2]3 ZČ, správní firmy'!BK20</f>
        <v>0</v>
      </c>
      <c r="F20" s="59">
        <v>0</v>
      </c>
      <c r="G20" s="58">
        <f>'[2]4 ZČ, odbory'!C113</f>
        <v>0</v>
      </c>
      <c r="H20" s="46">
        <f>'[2]4 ZČ, odbory'!D113</f>
        <v>0</v>
      </c>
      <c r="I20" s="46">
        <f>'6 ZČ odbory'!E116</f>
        <v>271</v>
      </c>
      <c r="J20" s="59">
        <v>0</v>
      </c>
      <c r="K20" s="58">
        <f t="shared" si="2"/>
        <v>0</v>
      </c>
      <c r="L20" s="46">
        <f t="shared" si="2"/>
        <v>0</v>
      </c>
      <c r="M20" s="46">
        <f t="shared" si="2"/>
        <v>271</v>
      </c>
      <c r="N20" s="59">
        <v>0</v>
      </c>
    </row>
    <row r="21" spans="1:15" s="557" customFormat="1" ht="13.8" x14ac:dyDescent="0.25">
      <c r="A21" s="1099"/>
      <c r="B21" s="562" t="s">
        <v>135</v>
      </c>
      <c r="C21" s="58">
        <f>'[2]3 ZČ, správní firmy'!BI21</f>
        <v>0</v>
      </c>
      <c r="D21" s="46">
        <f>'[2]3 ZČ, správní firmy'!BJ21</f>
        <v>0</v>
      </c>
      <c r="E21" s="46">
        <f>'[2]3 ZČ, správní firmy'!BK21</f>
        <v>0</v>
      </c>
      <c r="F21" s="59">
        <v>0</v>
      </c>
      <c r="G21" s="58">
        <f>'[2]4 ZČ, odbory'!C114</f>
        <v>3197</v>
      </c>
      <c r="H21" s="46">
        <f>'[2]4 ZČ, odbory'!D114</f>
        <v>3197</v>
      </c>
      <c r="I21" s="46">
        <f>'6 ZČ odbory'!E117</f>
        <v>16851</v>
      </c>
      <c r="J21" s="59">
        <f t="shared" si="1"/>
        <v>5.2708789490147012</v>
      </c>
      <c r="K21" s="58">
        <f t="shared" si="2"/>
        <v>3197</v>
      </c>
      <c r="L21" s="46">
        <f t="shared" si="2"/>
        <v>3197</v>
      </c>
      <c r="M21" s="46">
        <f t="shared" si="2"/>
        <v>16851</v>
      </c>
      <c r="N21" s="59">
        <f t="shared" si="3"/>
        <v>5.2708789490147012</v>
      </c>
    </row>
    <row r="22" spans="1:15" s="557" customFormat="1" ht="13.8" x14ac:dyDescent="0.25">
      <c r="A22" s="1099"/>
      <c r="B22" s="559" t="s">
        <v>103</v>
      </c>
      <c r="C22" s="58">
        <f>'[2]3 ZČ, správní firmy'!BI22</f>
        <v>0</v>
      </c>
      <c r="D22" s="46">
        <f>'[2]3 ZČ, správní firmy'!BJ22</f>
        <v>0</v>
      </c>
      <c r="E22" s="46">
        <f>'[2]3 ZČ, správní firmy'!BK22</f>
        <v>0</v>
      </c>
      <c r="F22" s="59">
        <v>0</v>
      </c>
      <c r="G22" s="58">
        <f>'[2]4 ZČ, odbory'!C115</f>
        <v>17363</v>
      </c>
      <c r="H22" s="46">
        <f>'[2]4 ZČ, odbory'!D115</f>
        <v>17363</v>
      </c>
      <c r="I22" s="46">
        <f>'6 ZČ odbory'!E118</f>
        <v>8731</v>
      </c>
      <c r="J22" s="59">
        <f t="shared" si="1"/>
        <v>0.50285088982318726</v>
      </c>
      <c r="K22" s="58">
        <f t="shared" si="2"/>
        <v>17363</v>
      </c>
      <c r="L22" s="46">
        <f t="shared" si="2"/>
        <v>17363</v>
      </c>
      <c r="M22" s="46">
        <f t="shared" si="2"/>
        <v>8731</v>
      </c>
      <c r="N22" s="59">
        <f t="shared" si="3"/>
        <v>0.50285088982318726</v>
      </c>
    </row>
    <row r="23" spans="1:15" s="557" customFormat="1" ht="13.8" x14ac:dyDescent="0.25">
      <c r="A23" s="1099"/>
      <c r="B23" s="60" t="s">
        <v>101</v>
      </c>
      <c r="C23" s="65">
        <f>'[2]3 ZČ, správní firmy'!BI23</f>
        <v>0</v>
      </c>
      <c r="D23" s="50">
        <f>'[2]3 ZČ, správní firmy'!BJ23</f>
        <v>0</v>
      </c>
      <c r="E23" s="46">
        <f>'[2]3 ZČ, správní firmy'!BK23</f>
        <v>0</v>
      </c>
      <c r="F23" s="61">
        <v>0</v>
      </c>
      <c r="G23" s="65">
        <f>'[2]4 ZČ, odbory'!C116</f>
        <v>0</v>
      </c>
      <c r="H23" s="50">
        <f>'[2]4 ZČ, odbory'!D116</f>
        <v>0</v>
      </c>
      <c r="I23" s="671">
        <f>'6 ZČ odbory'!E119</f>
        <v>-148</v>
      </c>
      <c r="J23" s="61">
        <v>0</v>
      </c>
      <c r="K23" s="62">
        <f t="shared" si="2"/>
        <v>0</v>
      </c>
      <c r="L23" s="63">
        <f t="shared" si="2"/>
        <v>0</v>
      </c>
      <c r="M23" s="46">
        <f t="shared" si="2"/>
        <v>-148</v>
      </c>
      <c r="N23" s="64">
        <v>0</v>
      </c>
    </row>
    <row r="24" spans="1:15" s="557" customFormat="1" ht="27.6" customHeight="1" x14ac:dyDescent="0.25">
      <c r="A24" s="1100"/>
      <c r="B24" s="563" t="s">
        <v>31</v>
      </c>
      <c r="C24" s="564">
        <f>SUM(C8:C23)</f>
        <v>149628.19999999998</v>
      </c>
      <c r="D24" s="565">
        <f>SUM(D8:D23)</f>
        <v>158388.20000000001</v>
      </c>
      <c r="E24" s="565">
        <f>SUM(E8:E23)</f>
        <v>133516</v>
      </c>
      <c r="F24" s="566">
        <f t="shared" si="0"/>
        <v>0.84296683717600174</v>
      </c>
      <c r="G24" s="564">
        <f>SUM(G8:G23)</f>
        <v>104961</v>
      </c>
      <c r="H24" s="565">
        <f>SUM(H8:H23)</f>
        <v>104961</v>
      </c>
      <c r="I24" s="567">
        <f>SUM(I8:I23)</f>
        <v>93314</v>
      </c>
      <c r="J24" s="566">
        <f t="shared" si="1"/>
        <v>0.88903497489543737</v>
      </c>
      <c r="K24" s="568">
        <f>SUM(K8:K23)</f>
        <v>254589.2</v>
      </c>
      <c r="L24" s="567">
        <f>SUM(L8:L23)</f>
        <v>263349.2</v>
      </c>
      <c r="M24" s="567">
        <f>SUM(M8:M23)</f>
        <v>226830</v>
      </c>
      <c r="N24" s="569">
        <f t="shared" si="3"/>
        <v>0.86132784910681326</v>
      </c>
      <c r="O24" s="570"/>
    </row>
    <row r="25" spans="1:15" s="557" customFormat="1" ht="13.8" x14ac:dyDescent="0.25">
      <c r="A25" s="1098" t="s">
        <v>28</v>
      </c>
      <c r="B25" s="558" t="s">
        <v>3</v>
      </c>
      <c r="C25" s="54">
        <f>'[2]3 ZČ, správní firmy'!BI25</f>
        <v>45630</v>
      </c>
      <c r="D25" s="43">
        <f>'[2]3 ZČ, správní firmy'!BJ25</f>
        <v>47050</v>
      </c>
      <c r="E25" s="43">
        <f>'[2]3 ZČ, správní firmy'!BK25</f>
        <v>45092</v>
      </c>
      <c r="F25" s="53">
        <f t="shared" si="0"/>
        <v>0.95838469713071206</v>
      </c>
      <c r="G25" s="54">
        <f>'[2]4 ZČ, odbory'!C118</f>
        <v>4144</v>
      </c>
      <c r="H25" s="43">
        <f>'[2]4 ZČ, odbory'!D118</f>
        <v>4144</v>
      </c>
      <c r="I25" s="50">
        <f>'6 ZČ odbory'!E121</f>
        <v>4059</v>
      </c>
      <c r="J25" s="53">
        <f t="shared" si="1"/>
        <v>0.97948841698841704</v>
      </c>
      <c r="K25" s="65">
        <f>C25+G25</f>
        <v>49774</v>
      </c>
      <c r="L25" s="50">
        <f>D25+H25</f>
        <v>51194</v>
      </c>
      <c r="M25" s="50">
        <f>E25+I25</f>
        <v>49151</v>
      </c>
      <c r="N25" s="61">
        <f t="shared" si="3"/>
        <v>0.96009297964605222</v>
      </c>
    </row>
    <row r="26" spans="1:15" s="557" customFormat="1" ht="13.8" x14ac:dyDescent="0.25">
      <c r="A26" s="1099"/>
      <c r="B26" s="562" t="s">
        <v>12</v>
      </c>
      <c r="C26" s="58">
        <f>'[2]3 ZČ, správní firmy'!BI26</f>
        <v>89928.7</v>
      </c>
      <c r="D26" s="46">
        <f>'[2]3 ZČ, správní firmy'!BJ26</f>
        <v>89928.7</v>
      </c>
      <c r="E26" s="46">
        <f>'[2]3 ZČ, správní firmy'!BK26</f>
        <v>88166</v>
      </c>
      <c r="F26" s="59">
        <f t="shared" si="0"/>
        <v>0.98039891603014395</v>
      </c>
      <c r="G26" s="58">
        <f>'[2]4 ZČ, odbory'!C119</f>
        <v>8820</v>
      </c>
      <c r="H26" s="46">
        <f>'[2]4 ZČ, odbory'!D119</f>
        <v>8820</v>
      </c>
      <c r="I26" s="50">
        <f>'6 ZČ odbory'!E122</f>
        <v>9307</v>
      </c>
      <c r="J26" s="59">
        <f t="shared" si="1"/>
        <v>1.0552154195011338</v>
      </c>
      <c r="K26" s="58">
        <f t="shared" ref="K26:L35" si="4">C26+G26</f>
        <v>98748.7</v>
      </c>
      <c r="L26" s="46">
        <f t="shared" si="4"/>
        <v>98748.7</v>
      </c>
      <c r="M26" s="50">
        <f>E26+I26</f>
        <v>97473</v>
      </c>
      <c r="N26" s="59">
        <f t="shared" si="3"/>
        <v>0.98708134891902377</v>
      </c>
    </row>
    <row r="27" spans="1:15" s="557" customFormat="1" ht="13.8" x14ac:dyDescent="0.25">
      <c r="A27" s="1099"/>
      <c r="B27" s="562" t="s">
        <v>4</v>
      </c>
      <c r="C27" s="58">
        <f>'[2]3 ZČ, správní firmy'!BI27</f>
        <v>850</v>
      </c>
      <c r="D27" s="46">
        <f>'[2]3 ZČ, správní firmy'!BJ27</f>
        <v>850</v>
      </c>
      <c r="E27" s="46">
        <f>'[2]3 ZČ, správní firmy'!BK27</f>
        <v>1481</v>
      </c>
      <c r="F27" s="59">
        <f t="shared" si="0"/>
        <v>1.7423529411764707</v>
      </c>
      <c r="G27" s="58">
        <f>'[2]4 ZČ, odbory'!C120</f>
        <v>2000</v>
      </c>
      <c r="H27" s="46">
        <f>'[2]4 ZČ, odbory'!D120</f>
        <v>2000</v>
      </c>
      <c r="I27" s="50">
        <f>'6 ZČ odbory'!E123</f>
        <v>2448</v>
      </c>
      <c r="J27" s="59">
        <f t="shared" si="1"/>
        <v>1.224</v>
      </c>
      <c r="K27" s="58">
        <f t="shared" si="4"/>
        <v>2850</v>
      </c>
      <c r="L27" s="46">
        <f t="shared" si="4"/>
        <v>2850</v>
      </c>
      <c r="M27" s="50">
        <f>E27+I27</f>
        <v>3929</v>
      </c>
      <c r="N27" s="59">
        <f t="shared" si="3"/>
        <v>1.3785964912280702</v>
      </c>
    </row>
    <row r="28" spans="1:15" s="557" customFormat="1" ht="13.8" x14ac:dyDescent="0.25">
      <c r="A28" s="1099"/>
      <c r="B28" s="562" t="s">
        <v>5</v>
      </c>
      <c r="C28" s="58">
        <f>'[2]3 ZČ, správní firmy'!BI28</f>
        <v>332</v>
      </c>
      <c r="D28" s="46">
        <f>'[2]3 ZČ, správní firmy'!BJ28</f>
        <v>332</v>
      </c>
      <c r="E28" s="46">
        <f>'[2]3 ZČ, správní firmy'!BK28</f>
        <v>52</v>
      </c>
      <c r="F28" s="59">
        <f t="shared" si="0"/>
        <v>0.15662650602409639</v>
      </c>
      <c r="G28" s="58">
        <f>'[2]4 ZČ, odbory'!C121</f>
        <v>1400</v>
      </c>
      <c r="H28" s="46">
        <f>'[2]4 ZČ, odbory'!D121</f>
        <v>1400</v>
      </c>
      <c r="I28" s="50">
        <f>'6 ZČ odbory'!E124</f>
        <v>119</v>
      </c>
      <c r="J28" s="59">
        <f t="shared" si="1"/>
        <v>8.5000000000000006E-2</v>
      </c>
      <c r="K28" s="58">
        <f t="shared" si="4"/>
        <v>1732</v>
      </c>
      <c r="L28" s="46">
        <f t="shared" si="4"/>
        <v>1732</v>
      </c>
      <c r="M28" s="50">
        <f>E28+I28</f>
        <v>171</v>
      </c>
      <c r="N28" s="59">
        <f t="shared" si="3"/>
        <v>9.8729792147806E-2</v>
      </c>
    </row>
    <row r="29" spans="1:15" s="557" customFormat="1" ht="13.8" x14ac:dyDescent="0.25">
      <c r="A29" s="1099"/>
      <c r="B29" s="562" t="s">
        <v>36</v>
      </c>
      <c r="C29" s="58">
        <f>'[2]3 ZČ, správní firmy'!BI29</f>
        <v>1965.3</v>
      </c>
      <c r="D29" s="46">
        <f>'[2]3 ZČ, správní firmy'!BJ29</f>
        <v>1965.3</v>
      </c>
      <c r="E29" s="46">
        <f>'[2]3 ZČ, správní firmy'!BK29</f>
        <v>2033</v>
      </c>
      <c r="F29" s="59">
        <f t="shared" si="0"/>
        <v>1.0344476670228464</v>
      </c>
      <c r="G29" s="58">
        <f>'[2]4 ZČ, odbory'!C122</f>
        <v>4017.5</v>
      </c>
      <c r="H29" s="46">
        <f>'[2]4 ZČ, odbory'!D122</f>
        <v>5133.5</v>
      </c>
      <c r="I29" s="50">
        <f>'6 ZČ odbory'!E125</f>
        <v>6883</v>
      </c>
      <c r="J29" s="59">
        <f t="shared" si="1"/>
        <v>1.3408006233563845</v>
      </c>
      <c r="K29" s="58">
        <f t="shared" si="4"/>
        <v>5982.8</v>
      </c>
      <c r="L29" s="46">
        <f t="shared" si="4"/>
        <v>7098.8</v>
      </c>
      <c r="M29" s="50">
        <f>E29+I29</f>
        <v>8916</v>
      </c>
      <c r="N29" s="59">
        <f t="shared" si="3"/>
        <v>1.2559869273680058</v>
      </c>
    </row>
    <row r="30" spans="1:15" s="557" customFormat="1" ht="13.8" x14ac:dyDescent="0.25">
      <c r="A30" s="1099"/>
      <c r="B30" s="562" t="s">
        <v>34</v>
      </c>
      <c r="C30" s="58">
        <f>'[2]3 ZČ, správní firmy'!BI30</f>
        <v>0</v>
      </c>
      <c r="D30" s="46">
        <f>'[2]3 ZČ, správní firmy'!BJ30</f>
        <v>0</v>
      </c>
      <c r="E30" s="46">
        <f>'[2]3 ZČ, správní firmy'!BK30</f>
        <v>0</v>
      </c>
      <c r="F30" s="59">
        <v>0</v>
      </c>
      <c r="G30" s="58">
        <f>'[2]4 ZČ, odbory'!C123</f>
        <v>12000</v>
      </c>
      <c r="H30" s="46">
        <f>'[2]4 ZČ, odbory'!D123</f>
        <v>12000</v>
      </c>
      <c r="I30" s="50">
        <f>'6 ZČ odbory'!E126</f>
        <v>18489</v>
      </c>
      <c r="J30" s="59">
        <f t="shared" si="1"/>
        <v>1.5407500000000001</v>
      </c>
      <c r="K30" s="58">
        <f t="shared" si="4"/>
        <v>12000</v>
      </c>
      <c r="L30" s="46">
        <f t="shared" si="4"/>
        <v>12000</v>
      </c>
      <c r="M30" s="50">
        <f>E30+I30</f>
        <v>18489</v>
      </c>
      <c r="N30" s="59">
        <f t="shared" si="3"/>
        <v>1.5407500000000001</v>
      </c>
    </row>
    <row r="31" spans="1:15" s="557" customFormat="1" ht="13.8" x14ac:dyDescent="0.25">
      <c r="A31" s="1099"/>
      <c r="B31" s="562" t="s">
        <v>205</v>
      </c>
      <c r="C31" s="58">
        <f>'[2]3 ZČ, správní firmy'!BI31</f>
        <v>0</v>
      </c>
      <c r="D31" s="46">
        <f>'[2]3 ZČ, správní firmy'!BJ31</f>
        <v>0</v>
      </c>
      <c r="E31" s="46">
        <f>'[2]3 ZČ, správní firmy'!BK31</f>
        <v>0</v>
      </c>
      <c r="F31" s="59">
        <v>0</v>
      </c>
      <c r="G31" s="58">
        <v>0</v>
      </c>
      <c r="H31" s="46">
        <v>0</v>
      </c>
      <c r="I31" s="50">
        <f>'6 ZČ odbory'!E127</f>
        <v>0</v>
      </c>
      <c r="J31" s="59">
        <v>0</v>
      </c>
      <c r="K31" s="58">
        <f t="shared" si="4"/>
        <v>0</v>
      </c>
      <c r="L31" s="46">
        <f t="shared" si="4"/>
        <v>0</v>
      </c>
      <c r="M31" s="50">
        <f t="shared" ref="M31:M36" si="5">E31+I31</f>
        <v>0</v>
      </c>
      <c r="N31" s="59">
        <v>0</v>
      </c>
    </row>
    <row r="32" spans="1:15" s="557" customFormat="1" ht="13.8" x14ac:dyDescent="0.25">
      <c r="A32" s="1099"/>
      <c r="B32" s="562" t="s">
        <v>154</v>
      </c>
      <c r="C32" s="58">
        <f>'[2]3 ZČ, správní firmy'!BI32</f>
        <v>0</v>
      </c>
      <c r="D32" s="46">
        <f>'[2]3 ZČ, správní firmy'!BJ32</f>
        <v>0</v>
      </c>
      <c r="E32" s="46">
        <f>'[2]3 ZČ, správní firmy'!BK32</f>
        <v>0</v>
      </c>
      <c r="F32" s="59">
        <v>0</v>
      </c>
      <c r="G32" s="50">
        <f>'6 ZČ odbory'!C128</f>
        <v>34768</v>
      </c>
      <c r="H32" s="50">
        <f>'6 ZČ odbory'!D128</f>
        <v>34768</v>
      </c>
      <c r="I32" s="50">
        <f>'6 ZČ odbory'!E128</f>
        <v>9993</v>
      </c>
      <c r="J32" s="59">
        <f t="shared" si="1"/>
        <v>0.28741946617579384</v>
      </c>
      <c r="K32" s="58">
        <f t="shared" si="4"/>
        <v>34768</v>
      </c>
      <c r="L32" s="46">
        <f t="shared" si="4"/>
        <v>34768</v>
      </c>
      <c r="M32" s="50">
        <f t="shared" si="5"/>
        <v>9993</v>
      </c>
      <c r="N32" s="59">
        <f t="shared" si="3"/>
        <v>0.28741946617579384</v>
      </c>
    </row>
    <row r="33" spans="1:14" s="557" customFormat="1" ht="13.8" x14ac:dyDescent="0.25">
      <c r="A33" s="1099"/>
      <c r="B33" s="562" t="s">
        <v>6</v>
      </c>
      <c r="C33" s="58">
        <f>'[2]3 ZČ, správní firmy'!BI33</f>
        <v>4510</v>
      </c>
      <c r="D33" s="46">
        <f>'[2]3 ZČ, správní firmy'!BJ33</f>
        <v>20398</v>
      </c>
      <c r="E33" s="46">
        <f>'[2]3 ZČ, správní firmy'!BK33</f>
        <v>29859</v>
      </c>
      <c r="F33" s="59">
        <f t="shared" si="0"/>
        <v>1.4638199823512108</v>
      </c>
      <c r="G33" s="58">
        <f>'[2]4 ZČ, odbory'!C126</f>
        <v>100</v>
      </c>
      <c r="H33" s="46">
        <f>'[2]4 ZČ, odbory'!D126</f>
        <v>100</v>
      </c>
      <c r="I33" s="50">
        <f>'6 ZČ odbory'!E129</f>
        <v>0</v>
      </c>
      <c r="J33" s="59">
        <f t="shared" si="1"/>
        <v>0</v>
      </c>
      <c r="K33" s="58">
        <f t="shared" si="4"/>
        <v>4610</v>
      </c>
      <c r="L33" s="46">
        <f t="shared" si="4"/>
        <v>20498</v>
      </c>
      <c r="M33" s="50">
        <f t="shared" si="5"/>
        <v>29859</v>
      </c>
      <c r="N33" s="59">
        <f t="shared" si="3"/>
        <v>1.4566787003610109</v>
      </c>
    </row>
    <row r="34" spans="1:14" s="557" customFormat="1" ht="13.8" x14ac:dyDescent="0.25">
      <c r="A34" s="1099"/>
      <c r="B34" s="562" t="s">
        <v>35</v>
      </c>
      <c r="C34" s="58">
        <f>'[2]3 ZČ, správní firmy'!BI34</f>
        <v>0</v>
      </c>
      <c r="D34" s="46">
        <f>'[2]3 ZČ, správní firmy'!BJ34</f>
        <v>0</v>
      </c>
      <c r="E34" s="46">
        <f>'[2]3 ZČ, správní firmy'!BK34</f>
        <v>0</v>
      </c>
      <c r="F34" s="59">
        <v>0</v>
      </c>
      <c r="G34" s="58">
        <f>'[2]4 ZČ, odbory'!C127</f>
        <v>2000</v>
      </c>
      <c r="H34" s="46">
        <f>'[2]4 ZČ, odbory'!D127</f>
        <v>2000</v>
      </c>
      <c r="I34" s="50">
        <f>'6 ZČ odbory'!E130</f>
        <v>3315</v>
      </c>
      <c r="J34" s="59">
        <f t="shared" si="1"/>
        <v>1.6575</v>
      </c>
      <c r="K34" s="58">
        <f t="shared" si="4"/>
        <v>2000</v>
      </c>
      <c r="L34" s="46">
        <f t="shared" si="4"/>
        <v>2000</v>
      </c>
      <c r="M34" s="50">
        <f t="shared" si="5"/>
        <v>3315</v>
      </c>
      <c r="N34" s="59">
        <f t="shared" si="3"/>
        <v>1.6575</v>
      </c>
    </row>
    <row r="35" spans="1:14" s="557" customFormat="1" ht="13.8" x14ac:dyDescent="0.25">
      <c r="A35" s="1099"/>
      <c r="B35" s="672" t="s">
        <v>105</v>
      </c>
      <c r="C35" s="65">
        <f>'[2]3 ZČ, správní firmy'!BI35</f>
        <v>0</v>
      </c>
      <c r="D35" s="50">
        <f>'[2]3 ZČ, správní firmy'!BJ35</f>
        <v>0</v>
      </c>
      <c r="E35" s="46">
        <f>'[2]3 ZČ, správní firmy'!BK35</f>
        <v>0</v>
      </c>
      <c r="F35" s="61">
        <v>0</v>
      </c>
      <c r="G35" s="65">
        <f>'[2]4 ZČ, odbory'!C128</f>
        <v>57713</v>
      </c>
      <c r="H35" s="50">
        <f>'[2]4 ZČ, odbory'!D128</f>
        <v>57713</v>
      </c>
      <c r="I35" s="50">
        <f>'6 ZČ odbory'!E131</f>
        <v>23618</v>
      </c>
      <c r="J35" s="61">
        <f t="shared" si="1"/>
        <v>0.40923188882920658</v>
      </c>
      <c r="K35" s="58">
        <f t="shared" si="4"/>
        <v>57713</v>
      </c>
      <c r="L35" s="46">
        <f t="shared" si="4"/>
        <v>57713</v>
      </c>
      <c r="M35" s="50">
        <f t="shared" si="5"/>
        <v>23618</v>
      </c>
      <c r="N35" s="59">
        <f t="shared" si="3"/>
        <v>0.40923188882920658</v>
      </c>
    </row>
    <row r="36" spans="1:14" s="557" customFormat="1" ht="13.8" x14ac:dyDescent="0.25">
      <c r="A36" s="1099"/>
      <c r="B36" s="581" t="s">
        <v>543</v>
      </c>
      <c r="C36" s="65">
        <f>'5 ZČ správní firmy'!BI36</f>
        <v>0</v>
      </c>
      <c r="D36" s="50">
        <f>'5 ZČ správní firmy'!BJ36</f>
        <v>0</v>
      </c>
      <c r="E36" s="46">
        <f>'5 ZČ správní firmy'!BK36</f>
        <v>0</v>
      </c>
      <c r="F36" s="61">
        <v>0</v>
      </c>
      <c r="G36" s="65">
        <f>'6 ZČ odbory'!C132</f>
        <v>0</v>
      </c>
      <c r="H36" s="50">
        <f>'6 ZČ odbory'!D132</f>
        <v>0</v>
      </c>
      <c r="I36" s="50">
        <f>'6 ZČ odbory'!E132</f>
        <v>-11099</v>
      </c>
      <c r="J36" s="61">
        <v>0</v>
      </c>
      <c r="K36" s="58">
        <f t="shared" ref="K36" si="6">C36+G36</f>
        <v>0</v>
      </c>
      <c r="L36" s="46">
        <f t="shared" ref="L36" si="7">D36+H36</f>
        <v>0</v>
      </c>
      <c r="M36" s="50">
        <f t="shared" si="5"/>
        <v>-11099</v>
      </c>
      <c r="N36" s="59">
        <v>0</v>
      </c>
    </row>
    <row r="37" spans="1:14" s="557" customFormat="1" ht="27.6" customHeight="1" x14ac:dyDescent="0.25">
      <c r="A37" s="1100"/>
      <c r="B37" s="571" t="s">
        <v>31</v>
      </c>
      <c r="C37" s="564">
        <f>SUM(C25:C35)</f>
        <v>143216</v>
      </c>
      <c r="D37" s="565">
        <f>SUM(D25:D35)</f>
        <v>160524</v>
      </c>
      <c r="E37" s="565">
        <f>SUM(E25:E35)</f>
        <v>166683</v>
      </c>
      <c r="F37" s="566">
        <f t="shared" si="0"/>
        <v>1.0383680944905436</v>
      </c>
      <c r="G37" s="564">
        <f>SUM(G25:G35)</f>
        <v>126962.5</v>
      </c>
      <c r="H37" s="565">
        <f>SUM(H25:H35)</f>
        <v>128078.5</v>
      </c>
      <c r="I37" s="565">
        <f>SUM(I25:I36)</f>
        <v>67132</v>
      </c>
      <c r="J37" s="566">
        <f t="shared" si="1"/>
        <v>0.52414730028849499</v>
      </c>
      <c r="K37" s="568">
        <f>C37+G37</f>
        <v>270178.5</v>
      </c>
      <c r="L37" s="567">
        <f>D37+H37</f>
        <v>288602.5</v>
      </c>
      <c r="M37" s="567">
        <f>I37+E37</f>
        <v>233815</v>
      </c>
      <c r="N37" s="569">
        <f t="shared" si="3"/>
        <v>0.81016276712779689</v>
      </c>
    </row>
    <row r="38" spans="1:14" s="557" customFormat="1" ht="37.5" customHeight="1" x14ac:dyDescent="0.25">
      <c r="A38" s="1101" t="s">
        <v>30</v>
      </c>
      <c r="B38" s="1102"/>
      <c r="C38" s="330">
        <f>C37-C24</f>
        <v>-6412.1999999999825</v>
      </c>
      <c r="D38" s="572">
        <f>D37-D24</f>
        <v>2135.7999999999884</v>
      </c>
      <c r="E38" s="573">
        <f>E37-E24</f>
        <v>33167</v>
      </c>
      <c r="F38" s="331">
        <f>E38/D38</f>
        <v>15.529075756157027</v>
      </c>
      <c r="G38" s="574">
        <f>G37-G24</f>
        <v>22001.5</v>
      </c>
      <c r="H38" s="572">
        <f>H37-H24</f>
        <v>23117.5</v>
      </c>
      <c r="I38" s="572">
        <f>I37-I24</f>
        <v>-26182</v>
      </c>
      <c r="J38" s="331"/>
      <c r="K38" s="574">
        <f>K37-K24</f>
        <v>15589.299999999988</v>
      </c>
      <c r="L38" s="572">
        <f>L37-L24</f>
        <v>25253.299999999988</v>
      </c>
      <c r="M38" s="572">
        <f>M37-M24</f>
        <v>6985</v>
      </c>
      <c r="N38" s="331">
        <f>M38/L38</f>
        <v>0.27659751398827098</v>
      </c>
    </row>
    <row r="39" spans="1:14" s="557" customFormat="1" ht="13.8" x14ac:dyDescent="0.25">
      <c r="F39" s="37"/>
      <c r="G39" s="575"/>
    </row>
  </sheetData>
  <mergeCells count="16">
    <mergeCell ref="K4:L7"/>
    <mergeCell ref="N4:N7"/>
    <mergeCell ref="A8:A24"/>
    <mergeCell ref="A25:A37"/>
    <mergeCell ref="A38:B38"/>
    <mergeCell ref="A4:A7"/>
    <mergeCell ref="C4:D7"/>
    <mergeCell ref="F4:F7"/>
    <mergeCell ref="G4:H7"/>
    <mergeCell ref="J4:J7"/>
    <mergeCell ref="A1:L1"/>
    <mergeCell ref="M1:N1"/>
    <mergeCell ref="A2:B3"/>
    <mergeCell ref="C2:F2"/>
    <mergeCell ref="G2:J2"/>
    <mergeCell ref="K2:N2"/>
  </mergeCells>
  <printOptions horizontalCentered="1"/>
  <pageMargins left="0.15748031496062992" right="0.15748031496062992" top="0.39370078740157483" bottom="0.47244094488188981" header="0" footer="0.19685039370078741"/>
  <pageSetup paperSize="9" scale="89" orientation="landscape" r:id="rId1"/>
  <headerFooter alignWithMargins="0">
    <oddFooter>&amp;L&amp;"Arial,Obyčejné"&amp;9Přehled o hospodaření za rok 2021</oddFooter>
  </headerFooter>
  <ignoredErrors>
    <ignoredError sqref="F24 J24:M24 F37:F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11</vt:i4>
      </vt:variant>
    </vt:vector>
  </HeadingPairs>
  <TitlesOfParts>
    <vt:vector size="30" baseType="lpstr">
      <vt:lpstr>1 příjmy </vt:lpstr>
      <vt:lpstr>2 dotace</vt:lpstr>
      <vt:lpstr>List6</vt:lpstr>
      <vt:lpstr>List5</vt:lpstr>
      <vt:lpstr>3 výdaje</vt:lpstr>
      <vt:lpstr>4 investice</vt:lpstr>
      <vt:lpstr>5 ZČ správní firmy</vt:lpstr>
      <vt:lpstr>6 ZČ odbory</vt:lpstr>
      <vt:lpstr>7 ZČ celkem</vt:lpstr>
      <vt:lpstr>8 PO</vt:lpstr>
      <vt:lpstr>List3</vt:lpstr>
      <vt:lpstr>9 příděly do fondů PO</vt:lpstr>
      <vt:lpstr>List1</vt:lpstr>
      <vt:lpstr>10 odměňování zastupitelů</vt:lpstr>
      <vt:lpstr>List2</vt:lpstr>
      <vt:lpstr>11 přehled o pohybu majetku</vt:lpstr>
      <vt:lpstr>List4</vt:lpstr>
      <vt:lpstr>12 přehled o pohybu majetku PO</vt:lpstr>
      <vt:lpstr>13 vyúčtování fin vztahů</vt:lpstr>
      <vt:lpstr>'1 příjmy '!Oblast_tisku</vt:lpstr>
      <vt:lpstr>'11 přehled o pohybu majetku'!Oblast_tisku</vt:lpstr>
      <vt:lpstr>'12 přehled o pohybu majetku PO'!Oblast_tisku</vt:lpstr>
      <vt:lpstr>'13 vyúčtování fin vztahů'!Oblast_tisku</vt:lpstr>
      <vt:lpstr>'2 dotace'!Oblast_tisku</vt:lpstr>
      <vt:lpstr>'3 výdaje'!Oblast_tisku</vt:lpstr>
      <vt:lpstr>'4 investice'!Oblast_tisku</vt:lpstr>
      <vt:lpstr>'5 ZČ správní firmy'!Oblast_tisku</vt:lpstr>
      <vt:lpstr>'6 ZČ odbory'!Oblast_tisku</vt:lpstr>
      <vt:lpstr>'8 PO'!Oblast_tisku</vt:lpstr>
      <vt:lpstr>'9 příděly do fondů PO'!Oblast_tisku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Marcela</dc:creator>
  <cp:lastModifiedBy>Pechar Zdeněk</cp:lastModifiedBy>
  <cp:lastPrinted>2022-04-11T14:48:10Z</cp:lastPrinted>
  <dcterms:created xsi:type="dcterms:W3CDTF">2001-10-18T11:13:00Z</dcterms:created>
  <dcterms:modified xsi:type="dcterms:W3CDTF">2022-04-12T09:19:04Z</dcterms:modified>
</cp:coreProperties>
</file>