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375" yWindow="555" windowWidth="20520" windowHeight="12255" tabRatio="971" firstSheet="4" activeTab="10"/>
  </bookViews>
  <sheets>
    <sheet name="1 příjmy " sheetId="9" r:id="rId1"/>
    <sheet name="2 výdaje" sheetId="10" r:id="rId2"/>
    <sheet name="3 VH MČ 2010- nákl. a výn. zd" sheetId="12" r:id="rId3"/>
    <sheet name="4 Výsledky hospodaření PO" sheetId="5" r:id="rId4"/>
    <sheet name="5 Rozvaha hl.č." sheetId="2" r:id="rId5"/>
    <sheet name="6 Rozvaha zd.č." sheetId="4" r:id="rId6"/>
    <sheet name="7 Výkaz zisku a ztráty hl.č." sheetId="1" r:id="rId7"/>
    <sheet name="8 Výkaz zisku a ztráty zd.č." sheetId="8" r:id="rId8"/>
    <sheet name="9 Majetek MČ" sheetId="3" r:id="rId9"/>
    <sheet name="10 Majetek organizací zříz.MČ" sheetId="7" r:id="rId10"/>
    <sheet name="11 Vyúčtování FV" sheetId="6" r:id="rId11"/>
    <sheet name="List1" sheetId="13" r:id="rId12"/>
  </sheets>
  <definedNames>
    <definedName name="_xlnm._FilterDatabase" localSheetId="2" hidden="1">'3 VH MČ 2010- nákl. a výn. zd'!#REF!</definedName>
    <definedName name="_xlnm.Print_Area" localSheetId="0">'1 příjmy '!$A$1:$F$44</definedName>
    <definedName name="_xlnm.Print_Area" localSheetId="9">'10 Majetek organizací zříz.MČ'!$A$1:$M$13</definedName>
    <definedName name="_xlnm.Print_Area" localSheetId="10">'11 Vyúčtování FV'!$A$1:$B$61</definedName>
    <definedName name="_xlnm.Print_Area" localSheetId="1">'2 výdaje'!$A$1:$F$216</definedName>
    <definedName name="_xlnm.Print_Area" localSheetId="2">'3 VH MČ 2010- nákl. a výn. zd'!$A$1:$AX$43</definedName>
    <definedName name="_xlnm.Print_Area" localSheetId="3">'4 Výsledky hospodaření PO'!$A$1:$I$38</definedName>
    <definedName name="_xlnm.Print_Area" localSheetId="4">'5 Rozvaha hl.č.'!$A$1:$E$155</definedName>
    <definedName name="_xlnm.Print_Area" localSheetId="5">'6 Rozvaha zd.č.'!$A$1:$E$155</definedName>
    <definedName name="_xlnm.Print_Area" localSheetId="6">'7 Výkaz zisku a ztráty hl.č.'!$A$1:$D$97</definedName>
    <definedName name="_xlnm.Print_Area" localSheetId="7">'8 Výkaz zisku a ztráty zd.č.'!$A$1:$E$97</definedName>
    <definedName name="_xlnm.Print_Area" localSheetId="8">'9 Majetek MČ'!$A$1:$M$21</definedName>
  </definedNames>
  <calcPr calcId="125725"/>
</workbook>
</file>

<file path=xl/calcChain.xml><?xml version="1.0" encoding="utf-8"?>
<calcChain xmlns="http://schemas.openxmlformats.org/spreadsheetml/2006/main">
  <c r="E38" i="5"/>
  <c r="M17" i="3"/>
  <c r="M18"/>
  <c r="M11" i="7"/>
  <c r="M10"/>
  <c r="M9"/>
  <c r="M8"/>
  <c r="AU41" i="12" l="1"/>
  <c r="AU42"/>
  <c r="AU39"/>
  <c r="AU43" s="1"/>
  <c r="AU40"/>
  <c r="AS30"/>
  <c r="AT30"/>
  <c r="AU30"/>
  <c r="AS31"/>
  <c r="AT31"/>
  <c r="AU31"/>
  <c r="AS32"/>
  <c r="AT32"/>
  <c r="AU32"/>
  <c r="AS33"/>
  <c r="AT33"/>
  <c r="AU33"/>
  <c r="AS34"/>
  <c r="AT34"/>
  <c r="AU34"/>
  <c r="AS35"/>
  <c r="AT35"/>
  <c r="AU35"/>
  <c r="AS36"/>
  <c r="AT36"/>
  <c r="AU36"/>
  <c r="AS28"/>
  <c r="AT28"/>
  <c r="AU28"/>
  <c r="AS29"/>
  <c r="AT29"/>
  <c r="AU29"/>
  <c r="AU27"/>
  <c r="AT27"/>
  <c r="AV27" s="1"/>
  <c r="AS27"/>
  <c r="AS24"/>
  <c r="AT24"/>
  <c r="AU24"/>
  <c r="AS25"/>
  <c r="AT25"/>
  <c r="AU25"/>
  <c r="AS15"/>
  <c r="AT15"/>
  <c r="AU15"/>
  <c r="AS16"/>
  <c r="AT16"/>
  <c r="AU16"/>
  <c r="AS17"/>
  <c r="AT17"/>
  <c r="AU17"/>
  <c r="AS18"/>
  <c r="AT18"/>
  <c r="AU18"/>
  <c r="AS19"/>
  <c r="AT19"/>
  <c r="AU19"/>
  <c r="AS20"/>
  <c r="AT20"/>
  <c r="AU20"/>
  <c r="AS21"/>
  <c r="AT21"/>
  <c r="AU21"/>
  <c r="AS22"/>
  <c r="AT22"/>
  <c r="AU22"/>
  <c r="AS23"/>
  <c r="AT23"/>
  <c r="AU23"/>
  <c r="AS12"/>
  <c r="AT12"/>
  <c r="AS13"/>
  <c r="AT13"/>
  <c r="AS14"/>
  <c r="AT14"/>
  <c r="AV13"/>
  <c r="AS11"/>
  <c r="AT11"/>
  <c r="AV11" s="1"/>
  <c r="AU11"/>
  <c r="AU26" s="1"/>
  <c r="AU38" s="1"/>
  <c r="AU12"/>
  <c r="AV12" s="1"/>
  <c r="AU13"/>
  <c r="AU14"/>
  <c r="AV14" s="1"/>
  <c r="AU5"/>
  <c r="AU6"/>
  <c r="AU7"/>
  <c r="AU8"/>
  <c r="AU9"/>
  <c r="AU10"/>
  <c r="AU4"/>
  <c r="AH11"/>
  <c r="AP11"/>
  <c r="AH12"/>
  <c r="AL12"/>
  <c r="AP12"/>
  <c r="AH15"/>
  <c r="AL15"/>
  <c r="AP15"/>
  <c r="AH16"/>
  <c r="AH17"/>
  <c r="AL17"/>
  <c r="AP17"/>
  <c r="AP19"/>
  <c r="AL20"/>
  <c r="AH21"/>
  <c r="AP21"/>
  <c r="AH24"/>
  <c r="AL24"/>
  <c r="AP24"/>
  <c r="AE26"/>
  <c r="AF26"/>
  <c r="AG26"/>
  <c r="AI26"/>
  <c r="AJ26"/>
  <c r="AK26"/>
  <c r="AM26"/>
  <c r="AN26"/>
  <c r="AO26"/>
  <c r="AH27"/>
  <c r="AH28"/>
  <c r="AL28"/>
  <c r="AP28"/>
  <c r="AP29"/>
  <c r="AH30"/>
  <c r="AP30"/>
  <c r="AH31"/>
  <c r="AE37"/>
  <c r="AE38" s="1"/>
  <c r="AF37"/>
  <c r="AG37"/>
  <c r="AH37" s="1"/>
  <c r="AI37"/>
  <c r="AJ37"/>
  <c r="AJ38" s="1"/>
  <c r="AK37"/>
  <c r="AM37"/>
  <c r="AM38" s="1"/>
  <c r="AN37"/>
  <c r="AO37"/>
  <c r="AP37" s="1"/>
  <c r="AF38"/>
  <c r="AI38"/>
  <c r="AK38"/>
  <c r="AN38"/>
  <c r="AG43"/>
  <c r="AK43"/>
  <c r="AO43"/>
  <c r="AS26"/>
  <c r="AT26"/>
  <c r="AA43"/>
  <c r="W43"/>
  <c r="S43"/>
  <c r="M43"/>
  <c r="I43"/>
  <c r="E43"/>
  <c r="AA37"/>
  <c r="Z37"/>
  <c r="Y37"/>
  <c r="W37"/>
  <c r="V37"/>
  <c r="U37"/>
  <c r="S37"/>
  <c r="R37"/>
  <c r="Q37"/>
  <c r="M37"/>
  <c r="L37"/>
  <c r="K37"/>
  <c r="I37"/>
  <c r="H37"/>
  <c r="G37"/>
  <c r="E37"/>
  <c r="D37"/>
  <c r="C37"/>
  <c r="AV35"/>
  <c r="AB35"/>
  <c r="N35"/>
  <c r="J35"/>
  <c r="F35"/>
  <c r="AB34"/>
  <c r="N34"/>
  <c r="J34"/>
  <c r="F34"/>
  <c r="AB33"/>
  <c r="AB32"/>
  <c r="AV31"/>
  <c r="AB31"/>
  <c r="N31"/>
  <c r="J31"/>
  <c r="F31"/>
  <c r="AB30"/>
  <c r="X30"/>
  <c r="T30"/>
  <c r="N30"/>
  <c r="J30"/>
  <c r="F30"/>
  <c r="AB29"/>
  <c r="AV28"/>
  <c r="AB28"/>
  <c r="X28"/>
  <c r="T28"/>
  <c r="N28"/>
  <c r="J28"/>
  <c r="F28"/>
  <c r="AU37"/>
  <c r="AS37"/>
  <c r="X27"/>
  <c r="N27"/>
  <c r="J27"/>
  <c r="F27"/>
  <c r="AA26"/>
  <c r="Z26"/>
  <c r="Y26"/>
  <c r="W26"/>
  <c r="V26"/>
  <c r="U26"/>
  <c r="S26"/>
  <c r="R26"/>
  <c r="Q26"/>
  <c r="M26"/>
  <c r="L26"/>
  <c r="K26"/>
  <c r="I26"/>
  <c r="H26"/>
  <c r="G26"/>
  <c r="E26"/>
  <c r="D26"/>
  <c r="C26"/>
  <c r="AB25"/>
  <c r="X24"/>
  <c r="N24"/>
  <c r="J24"/>
  <c r="F24"/>
  <c r="AB23"/>
  <c r="X22"/>
  <c r="AB21"/>
  <c r="X21"/>
  <c r="T21"/>
  <c r="N21"/>
  <c r="J21"/>
  <c r="F21"/>
  <c r="AB20"/>
  <c r="T19"/>
  <c r="AB18"/>
  <c r="AB17"/>
  <c r="X17"/>
  <c r="T17"/>
  <c r="N17"/>
  <c r="J17"/>
  <c r="F17"/>
  <c r="N16"/>
  <c r="J16"/>
  <c r="F16"/>
  <c r="AB15"/>
  <c r="X15"/>
  <c r="T15"/>
  <c r="N15"/>
  <c r="J15"/>
  <c r="F15"/>
  <c r="AB14"/>
  <c r="X14"/>
  <c r="J14"/>
  <c r="F14"/>
  <c r="AB13"/>
  <c r="N13"/>
  <c r="J13"/>
  <c r="F13"/>
  <c r="AB12"/>
  <c r="X12"/>
  <c r="T12"/>
  <c r="N12"/>
  <c r="J12"/>
  <c r="F12"/>
  <c r="AB11"/>
  <c r="X11"/>
  <c r="N11"/>
  <c r="J11"/>
  <c r="F11"/>
  <c r="E209" i="10"/>
  <c r="F209" s="1"/>
  <c r="D209"/>
  <c r="C209"/>
  <c r="F208"/>
  <c r="F206"/>
  <c r="F205"/>
  <c r="F204"/>
  <c r="E202"/>
  <c r="F202" s="1"/>
  <c r="D202"/>
  <c r="C202"/>
  <c r="E201"/>
  <c r="F201" s="1"/>
  <c r="D201"/>
  <c r="C201"/>
  <c r="E200"/>
  <c r="F200" s="1"/>
  <c r="D200"/>
  <c r="C200"/>
  <c r="E199"/>
  <c r="E203" s="1"/>
  <c r="D199"/>
  <c r="D203" s="1"/>
  <c r="C199"/>
  <c r="C203" s="1"/>
  <c r="F198"/>
  <c r="F197"/>
  <c r="E195"/>
  <c r="F195" s="1"/>
  <c r="D195"/>
  <c r="C195"/>
  <c r="F194"/>
  <c r="F193"/>
  <c r="F192"/>
  <c r="F191"/>
  <c r="F190"/>
  <c r="F189"/>
  <c r="E188"/>
  <c r="F188" s="1"/>
  <c r="D188"/>
  <c r="C188"/>
  <c r="F187"/>
  <c r="F186"/>
  <c r="F185"/>
  <c r="F184"/>
  <c r="F183"/>
  <c r="E182"/>
  <c r="D182"/>
  <c r="F182" s="1"/>
  <c r="C182"/>
  <c r="F181"/>
  <c r="F180"/>
  <c r="F179"/>
  <c r="F178"/>
  <c r="F177"/>
  <c r="F176"/>
  <c r="E174"/>
  <c r="D174"/>
  <c r="F174" s="1"/>
  <c r="C174"/>
  <c r="E173"/>
  <c r="E175" s="1"/>
  <c r="D173"/>
  <c r="D175" s="1"/>
  <c r="C173"/>
  <c r="C175" s="1"/>
  <c r="E172"/>
  <c r="D172"/>
  <c r="F172" s="1"/>
  <c r="C172"/>
  <c r="F171"/>
  <c r="F170"/>
  <c r="C170"/>
  <c r="F169"/>
  <c r="F168"/>
  <c r="E167"/>
  <c r="F167" s="1"/>
  <c r="D167"/>
  <c r="C167"/>
  <c r="F166"/>
  <c r="F165"/>
  <c r="F164"/>
  <c r="E163"/>
  <c r="D163"/>
  <c r="F163" s="1"/>
  <c r="C163"/>
  <c r="F162"/>
  <c r="F161"/>
  <c r="F159"/>
  <c r="F158"/>
  <c r="D156"/>
  <c r="F155"/>
  <c r="E154"/>
  <c r="E156" s="1"/>
  <c r="F156" s="1"/>
  <c r="D154"/>
  <c r="C154"/>
  <c r="C156" s="1"/>
  <c r="E153"/>
  <c r="F153" s="1"/>
  <c r="D153"/>
  <c r="C153"/>
  <c r="F152"/>
  <c r="F151"/>
  <c r="E149"/>
  <c r="F149" s="1"/>
  <c r="D149"/>
  <c r="C149"/>
  <c r="E148"/>
  <c r="F148" s="1"/>
  <c r="D148"/>
  <c r="C148"/>
  <c r="E147"/>
  <c r="E150" s="1"/>
  <c r="D147"/>
  <c r="D150" s="1"/>
  <c r="C147"/>
  <c r="C150" s="1"/>
  <c r="E146"/>
  <c r="F146" s="1"/>
  <c r="D146"/>
  <c r="C146"/>
  <c r="F145"/>
  <c r="F144"/>
  <c r="F143"/>
  <c r="E142"/>
  <c r="D142"/>
  <c r="F142" s="1"/>
  <c r="C142"/>
  <c r="F141"/>
  <c r="F140"/>
  <c r="F139"/>
  <c r="F138"/>
  <c r="E137"/>
  <c r="D137"/>
  <c r="F137" s="1"/>
  <c r="C137"/>
  <c r="F136"/>
  <c r="F135"/>
  <c r="F134"/>
  <c r="F133"/>
  <c r="F132"/>
  <c r="F131"/>
  <c r="E130"/>
  <c r="D130"/>
  <c r="F130" s="1"/>
  <c r="C130"/>
  <c r="F129"/>
  <c r="F128"/>
  <c r="F127"/>
  <c r="E123"/>
  <c r="F123" s="1"/>
  <c r="D123"/>
  <c r="C123"/>
  <c r="E122"/>
  <c r="F122" s="1"/>
  <c r="D122"/>
  <c r="C122"/>
  <c r="E121"/>
  <c r="E212" s="1"/>
  <c r="F212" s="1"/>
  <c r="D121"/>
  <c r="D212" s="1"/>
  <c r="C121"/>
  <c r="C212" s="1"/>
  <c r="E120"/>
  <c r="D120"/>
  <c r="C120"/>
  <c r="E119"/>
  <c r="D119"/>
  <c r="F119" s="1"/>
  <c r="C119"/>
  <c r="E118"/>
  <c r="D118"/>
  <c r="F118" s="1"/>
  <c r="C118"/>
  <c r="F117"/>
  <c r="F116"/>
  <c r="F115"/>
  <c r="F114"/>
  <c r="F113"/>
  <c r="F112"/>
  <c r="E110"/>
  <c r="D110"/>
  <c r="F110" s="1"/>
  <c r="C110"/>
  <c r="F108"/>
  <c r="F107"/>
  <c r="F106"/>
  <c r="E105"/>
  <c r="F105" s="1"/>
  <c r="D105"/>
  <c r="C105"/>
  <c r="F104"/>
  <c r="F102"/>
  <c r="E101"/>
  <c r="F101" s="1"/>
  <c r="D101"/>
  <c r="C101"/>
  <c r="F100"/>
  <c r="F99"/>
  <c r="F98"/>
  <c r="E95"/>
  <c r="D95"/>
  <c r="F95" s="1"/>
  <c r="C95"/>
  <c r="E94"/>
  <c r="D94"/>
  <c r="F94" s="1"/>
  <c r="C94"/>
  <c r="E93"/>
  <c r="E96" s="1"/>
  <c r="D93"/>
  <c r="D96" s="1"/>
  <c r="C93"/>
  <c r="C96" s="1"/>
  <c r="E92"/>
  <c r="D92"/>
  <c r="F92" s="1"/>
  <c r="C92"/>
  <c r="F91"/>
  <c r="E89"/>
  <c r="F89" s="1"/>
  <c r="D89"/>
  <c r="C89"/>
  <c r="F87"/>
  <c r="F86"/>
  <c r="E84"/>
  <c r="E85" s="1"/>
  <c r="D84"/>
  <c r="C84"/>
  <c r="C85" s="1"/>
  <c r="F83"/>
  <c r="F82"/>
  <c r="F81"/>
  <c r="F80"/>
  <c r="F79"/>
  <c r="F78"/>
  <c r="F77"/>
  <c r="F76"/>
  <c r="F75"/>
  <c r="F74"/>
  <c r="F73"/>
  <c r="F72"/>
  <c r="F71"/>
  <c r="F68"/>
  <c r="F66"/>
  <c r="F65"/>
  <c r="F63"/>
  <c r="F61"/>
  <c r="F59"/>
  <c r="E58"/>
  <c r="D58"/>
  <c r="F58" s="1"/>
  <c r="C58"/>
  <c r="F57"/>
  <c r="F56"/>
  <c r="F55"/>
  <c r="F54"/>
  <c r="F52"/>
  <c r="F51"/>
  <c r="F50"/>
  <c r="F49"/>
  <c r="F47"/>
  <c r="F46"/>
  <c r="F45"/>
  <c r="F44"/>
  <c r="F43"/>
  <c r="F42"/>
  <c r="F41"/>
  <c r="F39"/>
  <c r="F38"/>
  <c r="F37"/>
  <c r="F35"/>
  <c r="F33"/>
  <c r="F31"/>
  <c r="E30"/>
  <c r="F30" s="1"/>
  <c r="D30"/>
  <c r="C30"/>
  <c r="F29"/>
  <c r="F27"/>
  <c r="E25"/>
  <c r="F25" s="1"/>
  <c r="D25"/>
  <c r="C25"/>
  <c r="E24"/>
  <c r="E26" s="1"/>
  <c r="D24"/>
  <c r="D26" s="1"/>
  <c r="C24"/>
  <c r="C26" s="1"/>
  <c r="E23"/>
  <c r="F23" s="1"/>
  <c r="D23"/>
  <c r="C23"/>
  <c r="F22"/>
  <c r="F21"/>
  <c r="E19"/>
  <c r="E213" s="1"/>
  <c r="D19"/>
  <c r="D213" s="1"/>
  <c r="C19"/>
  <c r="C213" s="1"/>
  <c r="E18"/>
  <c r="F18" s="1"/>
  <c r="D18"/>
  <c r="C18"/>
  <c r="E17"/>
  <c r="E20" s="1"/>
  <c r="D17"/>
  <c r="D20" s="1"/>
  <c r="C17"/>
  <c r="C20" s="1"/>
  <c r="F16"/>
  <c r="E15"/>
  <c r="D15"/>
  <c r="F15" s="1"/>
  <c r="C15"/>
  <c r="F14"/>
  <c r="F13"/>
  <c r="E12"/>
  <c r="D12"/>
  <c r="F12" s="1"/>
  <c r="C12"/>
  <c r="F11"/>
  <c r="F10"/>
  <c r="D9"/>
  <c r="E8"/>
  <c r="E211" s="1"/>
  <c r="D8"/>
  <c r="F8" s="1"/>
  <c r="C8"/>
  <c r="C211" s="1"/>
  <c r="E7"/>
  <c r="E210" s="1"/>
  <c r="D7"/>
  <c r="F7" s="1"/>
  <c r="C7"/>
  <c r="C210" s="1"/>
  <c r="F6"/>
  <c r="E5"/>
  <c r="E9" s="1"/>
  <c r="F9" s="1"/>
  <c r="D5"/>
  <c r="C5"/>
  <c r="C9" s="1"/>
  <c r="F4"/>
  <c r="F3"/>
  <c r="F43" i="9"/>
  <c r="F42"/>
  <c r="F41"/>
  <c r="E39"/>
  <c r="D39"/>
  <c r="F39" s="1"/>
  <c r="C39"/>
  <c r="F38"/>
  <c r="F37"/>
  <c r="F36"/>
  <c r="F35"/>
  <c r="F34"/>
  <c r="F33"/>
  <c r="F32"/>
  <c r="F31"/>
  <c r="F30"/>
  <c r="E27"/>
  <c r="E28" s="1"/>
  <c r="D27"/>
  <c r="C27"/>
  <c r="C28" s="1"/>
  <c r="C40" s="1"/>
  <c r="C44" s="1"/>
  <c r="F26"/>
  <c r="F25"/>
  <c r="F24"/>
  <c r="F23"/>
  <c r="F22"/>
  <c r="F21"/>
  <c r="F20"/>
  <c r="F19"/>
  <c r="F18"/>
  <c r="F17"/>
  <c r="F16"/>
  <c r="E14"/>
  <c r="D14"/>
  <c r="F14" s="1"/>
  <c r="C14"/>
  <c r="F13"/>
  <c r="F12"/>
  <c r="F11"/>
  <c r="F10"/>
  <c r="F9"/>
  <c r="F8"/>
  <c r="F7"/>
  <c r="F6"/>
  <c r="F5"/>
  <c r="F4"/>
  <c r="E37" i="5"/>
  <c r="E35"/>
  <c r="B20"/>
  <c r="B21"/>
  <c r="B22"/>
  <c r="B23"/>
  <c r="B24"/>
  <c r="B25"/>
  <c r="B26"/>
  <c r="B27"/>
  <c r="B28"/>
  <c r="B29"/>
  <c r="B30"/>
  <c r="B31"/>
  <c r="B32"/>
  <c r="B33"/>
  <c r="B19"/>
  <c r="E20"/>
  <c r="E21"/>
  <c r="E22"/>
  <c r="E23"/>
  <c r="E24"/>
  <c r="E25"/>
  <c r="E26"/>
  <c r="E27"/>
  <c r="E28"/>
  <c r="E29"/>
  <c r="E30"/>
  <c r="E31"/>
  <c r="E32"/>
  <c r="E33"/>
  <c r="E19"/>
  <c r="E6"/>
  <c r="E7"/>
  <c r="E8"/>
  <c r="E9"/>
  <c r="E10"/>
  <c r="E11"/>
  <c r="E12"/>
  <c r="E13"/>
  <c r="E14"/>
  <c r="E15"/>
  <c r="E16"/>
  <c r="E17"/>
  <c r="E5"/>
  <c r="N26" i="12" l="1"/>
  <c r="X26"/>
  <c r="AO38"/>
  <c r="AG38"/>
  <c r="AH38" s="1"/>
  <c r="AP26"/>
  <c r="AH26"/>
  <c r="AV33"/>
  <c r="AT37"/>
  <c r="AV30"/>
  <c r="AV25"/>
  <c r="AV23"/>
  <c r="AV17"/>
  <c r="AL26"/>
  <c r="AP38"/>
  <c r="AV21"/>
  <c r="AV19"/>
  <c r="AV16"/>
  <c r="AL38"/>
  <c r="AL37"/>
  <c r="J26"/>
  <c r="T26"/>
  <c r="AB26"/>
  <c r="AV20"/>
  <c r="AV15"/>
  <c r="AV24"/>
  <c r="AV18"/>
  <c r="D38"/>
  <c r="G38"/>
  <c r="I38"/>
  <c r="J38" s="1"/>
  <c r="L38"/>
  <c r="Q38"/>
  <c r="S38"/>
  <c r="V38"/>
  <c r="Y38"/>
  <c r="AA38"/>
  <c r="F26"/>
  <c r="AV34"/>
  <c r="C38"/>
  <c r="E38"/>
  <c r="F38" s="1"/>
  <c r="H38"/>
  <c r="K38"/>
  <c r="M38"/>
  <c r="N38" s="1"/>
  <c r="R38"/>
  <c r="U38"/>
  <c r="W38"/>
  <c r="X38" s="1"/>
  <c r="Z38"/>
  <c r="AV29"/>
  <c r="AV32"/>
  <c r="AT38"/>
  <c r="AS38"/>
  <c r="F37"/>
  <c r="J37"/>
  <c r="N37"/>
  <c r="T37"/>
  <c r="X37"/>
  <c r="AB37"/>
  <c r="E214" i="10"/>
  <c r="C214"/>
  <c r="C216" s="1"/>
  <c r="F20"/>
  <c r="F213"/>
  <c r="F26"/>
  <c r="F96"/>
  <c r="F150"/>
  <c r="F175"/>
  <c r="F203"/>
  <c r="F211"/>
  <c r="F5"/>
  <c r="F17"/>
  <c r="F19"/>
  <c r="F24"/>
  <c r="F84"/>
  <c r="D85"/>
  <c r="F85" s="1"/>
  <c r="F121"/>
  <c r="D124"/>
  <c r="F147"/>
  <c r="F154"/>
  <c r="F199"/>
  <c r="D210"/>
  <c r="D214" s="1"/>
  <c r="D216" s="1"/>
  <c r="D211"/>
  <c r="F93"/>
  <c r="C124"/>
  <c r="E124"/>
  <c r="F124" s="1"/>
  <c r="F173"/>
  <c r="E40" i="9"/>
  <c r="F27"/>
  <c r="D28"/>
  <c r="D40" s="1"/>
  <c r="D44" s="1"/>
  <c r="B58" i="6"/>
  <c r="B49"/>
  <c r="M15" i="3"/>
  <c r="M14"/>
  <c r="D87" i="1"/>
  <c r="D92" s="1"/>
  <c r="D78"/>
  <c r="D71"/>
  <c r="D46"/>
  <c r="D35"/>
  <c r="D4"/>
  <c r="E71" i="8"/>
  <c r="E92" s="1"/>
  <c r="E46"/>
  <c r="D46"/>
  <c r="D92" s="1"/>
  <c r="D41"/>
  <c r="D35"/>
  <c r="E4"/>
  <c r="E44" s="1"/>
  <c r="D4"/>
  <c r="D44" s="1"/>
  <c r="E124" i="4"/>
  <c r="D124"/>
  <c r="E114"/>
  <c r="D114"/>
  <c r="D109" s="1"/>
  <c r="E109"/>
  <c r="E105"/>
  <c r="D105"/>
  <c r="D95" s="1"/>
  <c r="E96"/>
  <c r="E95"/>
  <c r="E155" s="1"/>
  <c r="E93"/>
  <c r="E81"/>
  <c r="D81"/>
  <c r="D42" s="1"/>
  <c r="D93" s="1"/>
  <c r="E54"/>
  <c r="D54"/>
  <c r="E155" i="2"/>
  <c r="D155"/>
  <c r="E93"/>
  <c r="D93"/>
  <c r="B24" i="6"/>
  <c r="B11"/>
  <c r="M7" i="7"/>
  <c r="M6"/>
  <c r="M5"/>
  <c r="E5" i="3"/>
  <c r="E6"/>
  <c r="E7"/>
  <c r="E8"/>
  <c r="E9"/>
  <c r="E10"/>
  <c r="E11"/>
  <c r="E12"/>
  <c r="B13"/>
  <c r="C13"/>
  <c r="C19" s="1"/>
  <c r="D13"/>
  <c r="E13"/>
  <c r="E19" s="1"/>
  <c r="E14"/>
  <c r="E15"/>
  <c r="E16"/>
  <c r="B19"/>
  <c r="D19"/>
  <c r="J12" i="7"/>
  <c r="K12"/>
  <c r="L12"/>
  <c r="K13" i="3"/>
  <c r="K19" s="1"/>
  <c r="L13"/>
  <c r="L19" s="1"/>
  <c r="F12" i="7"/>
  <c r="G12"/>
  <c r="H12"/>
  <c r="I12"/>
  <c r="AB38" i="12" l="1"/>
  <c r="M12" i="7"/>
  <c r="T38" i="12"/>
  <c r="E216" i="10"/>
  <c r="F216" s="1"/>
  <c r="F214"/>
  <c r="F210"/>
  <c r="E44" i="9"/>
  <c r="F44" s="1"/>
  <c r="F40"/>
  <c r="F28"/>
  <c r="D97" i="8"/>
  <c r="E94"/>
  <c r="E97" s="1"/>
  <c r="D155" i="4"/>
  <c r="E12" i="7"/>
  <c r="D12" l="1"/>
  <c r="C12"/>
  <c r="B12"/>
  <c r="I16" i="3"/>
  <c r="I15"/>
  <c r="I14"/>
  <c r="B34" i="6"/>
  <c r="B50" s="1"/>
  <c r="B16"/>
  <c r="B17" s="1"/>
  <c r="I34" i="5"/>
  <c r="H34"/>
  <c r="G34"/>
  <c r="F34"/>
  <c r="D34"/>
  <c r="C34"/>
  <c r="B34"/>
  <c r="I18"/>
  <c r="H18"/>
  <c r="G18"/>
  <c r="F18"/>
  <c r="D18"/>
  <c r="C18"/>
  <c r="H13" i="3"/>
  <c r="H19" s="1"/>
  <c r="G13"/>
  <c r="G19" s="1"/>
  <c r="F10"/>
  <c r="I10" s="1"/>
  <c r="J10" s="1"/>
  <c r="M10" s="1"/>
  <c r="F6"/>
  <c r="I6" s="1"/>
  <c r="J6" s="1"/>
  <c r="M6" s="1"/>
  <c r="F7"/>
  <c r="I7" s="1"/>
  <c r="J7" s="1"/>
  <c r="M7" s="1"/>
  <c r="F8"/>
  <c r="I8" s="1"/>
  <c r="J8" s="1"/>
  <c r="M8" s="1"/>
  <c r="F9"/>
  <c r="I9" s="1"/>
  <c r="J9" s="1"/>
  <c r="M9" s="1"/>
  <c r="F11"/>
  <c r="I11" s="1"/>
  <c r="J11" s="1"/>
  <c r="M11" s="1"/>
  <c r="F12"/>
  <c r="I12" s="1"/>
  <c r="J12" s="1"/>
  <c r="M12" s="1"/>
  <c r="B59" i="6" l="1"/>
  <c r="B61" s="1"/>
  <c r="F5" i="3"/>
  <c r="E18" i="5"/>
  <c r="E34"/>
  <c r="B18"/>
  <c r="F13" i="3" l="1"/>
  <c r="F19" s="1"/>
  <c r="I5"/>
  <c r="I13" l="1"/>
  <c r="I19" s="1"/>
  <c r="J5"/>
  <c r="M5" s="1"/>
  <c r="M13" l="1"/>
  <c r="M19" s="1"/>
  <c r="J13"/>
  <c r="J19" s="1"/>
  <c r="D41" i="1"/>
  <c r="D44" l="1"/>
  <c r="D94" s="1"/>
  <c r="D97" s="1"/>
  <c r="F44" i="8"/>
</calcChain>
</file>

<file path=xl/sharedStrings.xml><?xml version="1.0" encoding="utf-8"?>
<sst xmlns="http://schemas.openxmlformats.org/spreadsheetml/2006/main" count="2215" uniqueCount="872">
  <si>
    <t>Účet</t>
  </si>
  <si>
    <t>Název položky</t>
  </si>
  <si>
    <t>Spotřeba materiálu</t>
  </si>
  <si>
    <t>Spotřeba energie</t>
  </si>
  <si>
    <t>Prodané zboží</t>
  </si>
  <si>
    <t>Opravy a udržování</t>
  </si>
  <si>
    <t>Cestovné</t>
  </si>
  <si>
    <t>Náklady na reprezentaci</t>
  </si>
  <si>
    <t>Ostatní služby</t>
  </si>
  <si>
    <t>Mzdové náklady</t>
  </si>
  <si>
    <t>Zákonné sociální pojištění</t>
  </si>
  <si>
    <t>Zákonné sociální náklady</t>
  </si>
  <si>
    <t>Daň silniční</t>
  </si>
  <si>
    <t>Daň z nemovitostí</t>
  </si>
  <si>
    <t>Smluvní pokuty a úroky z prodlení</t>
  </si>
  <si>
    <t>Úroky</t>
  </si>
  <si>
    <t>Dary</t>
  </si>
  <si>
    <t>Manka a škody</t>
  </si>
  <si>
    <t>Prodané cenné papíry a podíly</t>
  </si>
  <si>
    <t>Prodaný materiál</t>
  </si>
  <si>
    <t>Aktivace materiálu a zboží</t>
  </si>
  <si>
    <t>Aktivace vnitroorganizačních služeb</t>
  </si>
  <si>
    <t>Aktivace dlouhodobého nehmotného majetku</t>
  </si>
  <si>
    <t>Aktivace dlouhodobého hmotného majetku</t>
  </si>
  <si>
    <t>Výnosy z dlouhodobého finančního majetku</t>
  </si>
  <si>
    <t>Daň z příjmů</t>
  </si>
  <si>
    <t>Dodatečné odvody daně z příjmů</t>
  </si>
  <si>
    <t>Náklady</t>
  </si>
  <si>
    <t>Výnosy</t>
  </si>
  <si>
    <t>Stav k 1.1.</t>
  </si>
  <si>
    <t>A.</t>
  </si>
  <si>
    <t>1.</t>
  </si>
  <si>
    <t>Nehmotné výsledky výzkumu a vývoje</t>
  </si>
  <si>
    <t>Software</t>
  </si>
  <si>
    <t>Ocenitelná práva</t>
  </si>
  <si>
    <t>Drobný dlouhodobý nehmotný majetek</t>
  </si>
  <si>
    <t>Ostatní dlouhodobý nehmotný majetek</t>
  </si>
  <si>
    <t>Nedokončený dlouhodobý nehmotný majetek</t>
  </si>
  <si>
    <t>Poskytnuté zálohy na dlouhodobý nehmotný majetek</t>
  </si>
  <si>
    <t>2.</t>
  </si>
  <si>
    <t>3.</t>
  </si>
  <si>
    <t>Pozemky</t>
  </si>
  <si>
    <t>Stavby</t>
  </si>
  <si>
    <t>Samostatné movité věci a soubory movitých věcí</t>
  </si>
  <si>
    <t>Pěstitelské celky trvalých porostů</t>
  </si>
  <si>
    <t>Drobný dlouhodobý hmotný majetek</t>
  </si>
  <si>
    <t>Ostatní dlouhodobý hmotný majetek</t>
  </si>
  <si>
    <t>Nedokončený dlouhodobý hmotný majetek</t>
  </si>
  <si>
    <t>Poskytnuté zálohy na dlouhodobý hmotný majetek</t>
  </si>
  <si>
    <t>4.</t>
  </si>
  <si>
    <t>5.</t>
  </si>
  <si>
    <t>Majetkové účasti v osobách s rozhodujícím vlivem</t>
  </si>
  <si>
    <t>Majetkové účasti v osobách s podstatným vlivem</t>
  </si>
  <si>
    <t>Půjčky osobám ve skupině</t>
  </si>
  <si>
    <t>Ostatní dlouhodobý finanční majetek</t>
  </si>
  <si>
    <t>Pořizovaný dlouhodobý finanční majetek</t>
  </si>
  <si>
    <t>6.</t>
  </si>
  <si>
    <t>B.</t>
  </si>
  <si>
    <t>Materiál na skladě</t>
  </si>
  <si>
    <t>Nedokončená výroba</t>
  </si>
  <si>
    <t>Polotovary vlastní výroby</t>
  </si>
  <si>
    <t>Výrobky</t>
  </si>
  <si>
    <t>Zboží na skladě</t>
  </si>
  <si>
    <t>Odběratelé</t>
  </si>
  <si>
    <t>Směnky k inkasu</t>
  </si>
  <si>
    <t>Pohledávky za eskontované cenné papíry</t>
  </si>
  <si>
    <t>Pohledávky za účastníky sdružení</t>
  </si>
  <si>
    <t>Daň z přidané hodnoty</t>
  </si>
  <si>
    <t>Pohledávky za zaměstnanci</t>
  </si>
  <si>
    <t>Pohledávky z vydaných dluhopisů</t>
  </si>
  <si>
    <t>Pokladna</t>
  </si>
  <si>
    <t>Peníze na cestě</t>
  </si>
  <si>
    <t>Ceniny</t>
  </si>
  <si>
    <t>Běžný účet</t>
  </si>
  <si>
    <t>Finanční náklady</t>
  </si>
  <si>
    <t>Náklady příštích období</t>
  </si>
  <si>
    <t>Příjmy příštích období</t>
  </si>
  <si>
    <t>Dohadné účty aktivní</t>
  </si>
  <si>
    <t>C.</t>
  </si>
  <si>
    <t>Ostatní fondy</t>
  </si>
  <si>
    <t>VÝSLEDEK HOSPODAŘENÍ</t>
  </si>
  <si>
    <t>D.</t>
  </si>
  <si>
    <t>Vydané dluhopisy</t>
  </si>
  <si>
    <t>Závazky z pronájmu</t>
  </si>
  <si>
    <t>Dlouhodobé přijaté zálohy</t>
  </si>
  <si>
    <t>Dlouhodobé směnky k úhradě</t>
  </si>
  <si>
    <t>Ostatní dlouhodobé závazky</t>
  </si>
  <si>
    <t>Dodavatelé</t>
  </si>
  <si>
    <t>Směnky k úhradě</t>
  </si>
  <si>
    <t>Přijaté zálohy daní</t>
  </si>
  <si>
    <t>Závazky k účastníkům sdružení</t>
  </si>
  <si>
    <t>Zaměstnanci</t>
  </si>
  <si>
    <t>Eskontované krátkodobé dluhopisy (směnky)</t>
  </si>
  <si>
    <t>Vydané krátkodobé dluhopisy</t>
  </si>
  <si>
    <t>Výdaje příštích období</t>
  </si>
  <si>
    <t>Výnosy příštích období</t>
  </si>
  <si>
    <t>rok</t>
  </si>
  <si>
    <t>konečný stav</t>
  </si>
  <si>
    <t>přírůstek</t>
  </si>
  <si>
    <t>úbytek</t>
  </si>
  <si>
    <t>032 - Umělecké předměty</t>
  </si>
  <si>
    <t>počáteční stav</t>
  </si>
  <si>
    <t>Celkem</t>
  </si>
  <si>
    <t>031 - Pozemky</t>
  </si>
  <si>
    <t>021 - Budovy, stavby</t>
  </si>
  <si>
    <t>účet, druh majetku</t>
  </si>
  <si>
    <t>NÁZEV ORGANIZACE</t>
  </si>
  <si>
    <t>HLAVNÍ ČINNOST</t>
  </si>
  <si>
    <t>DOPLŇKOVÁ ČINNOST</t>
  </si>
  <si>
    <t>ODVOD</t>
  </si>
  <si>
    <t>CELKEM</t>
  </si>
  <si>
    <t>FOND</t>
  </si>
  <si>
    <t xml:space="preserve">FOND </t>
  </si>
  <si>
    <t>MČ</t>
  </si>
  <si>
    <t>HMP</t>
  </si>
  <si>
    <t>ODMĚN</t>
  </si>
  <si>
    <t>REZERVNÍ</t>
  </si>
  <si>
    <t xml:space="preserve">ZŠ a MŠ Barrandov </t>
  </si>
  <si>
    <t>FZŠ Barrandov II.</t>
  </si>
  <si>
    <t>FZŠ Drtinova</t>
  </si>
  <si>
    <t>ZŠ a MŠ Grafická</t>
  </si>
  <si>
    <t>ZŠ Kořenského</t>
  </si>
  <si>
    <t>ZŠ Nepomucká</t>
  </si>
  <si>
    <t>ZŠ Plzeňská</t>
  </si>
  <si>
    <t>ZŠ Podbělohorská</t>
  </si>
  <si>
    <t>ZŠ a MŠ Radlická</t>
  </si>
  <si>
    <t xml:space="preserve">ZŠ a MŠ Tyršova </t>
  </si>
  <si>
    <t>ZŠ a MŠ U Santošky</t>
  </si>
  <si>
    <t>ZŠ waldorfská</t>
  </si>
  <si>
    <t>ZŠ Weberova</t>
  </si>
  <si>
    <t>Celkem ZŠ</t>
  </si>
  <si>
    <t>MŠ Beníškové</t>
  </si>
  <si>
    <t>MŠ Hlubočepská</t>
  </si>
  <si>
    <t>MŠ Kroupova</t>
  </si>
  <si>
    <t>MŠ Kudrnova</t>
  </si>
  <si>
    <t>MŠ Kurandové</t>
  </si>
  <si>
    <t>MŠ Lohniského 830</t>
  </si>
  <si>
    <t>MŠ Lohniského 851</t>
  </si>
  <si>
    <t>MŠ Nad Palatou</t>
  </si>
  <si>
    <t>MŠ Nám.14.října</t>
  </si>
  <si>
    <t>MŠ Peroutkova</t>
  </si>
  <si>
    <t>MŠ Peškova</t>
  </si>
  <si>
    <t>MŠ Podbělohorská</t>
  </si>
  <si>
    <t>MŠ Tréglova</t>
  </si>
  <si>
    <t>MŠ Trojdílná</t>
  </si>
  <si>
    <t>MŠ U Železničního mostu</t>
  </si>
  <si>
    <t>Celkem MŠ</t>
  </si>
  <si>
    <t>C S O P</t>
  </si>
  <si>
    <t>ZZ Smíchov</t>
  </si>
  <si>
    <t>KK Poštovka</t>
  </si>
  <si>
    <t>A/ Povinné odvody</t>
  </si>
  <si>
    <t>Odvody do státního rozpočtu</t>
  </si>
  <si>
    <t xml:space="preserve">z dotace na sociálně právní ochranu dětí </t>
  </si>
  <si>
    <t>z dotace na dávky sociální péče a hmotnou nouzi</t>
  </si>
  <si>
    <t xml:space="preserve">z dotace na výplatu příspěvku na péči dle zák. č. 108/2006 Sb. </t>
  </si>
  <si>
    <t>z dotace na zkoušky zvláštní odborné způsobilosti</t>
  </si>
  <si>
    <t>Povinné odvody celkem</t>
  </si>
  <si>
    <t>B/ Povinné doplatky od HMP</t>
  </si>
  <si>
    <t>Převody ze zdrojů státního rozpočtu</t>
  </si>
  <si>
    <t>Povinné doplatky od HMP celkem</t>
  </si>
  <si>
    <t xml:space="preserve">ZŠ Kořenského </t>
  </si>
  <si>
    <t xml:space="preserve">ZŠ a MŠ Grafická </t>
  </si>
  <si>
    <t xml:space="preserve">ZŠ Plzeňská </t>
  </si>
  <si>
    <t>CSOP</t>
  </si>
  <si>
    <t xml:space="preserve">Celkem odvody </t>
  </si>
  <si>
    <t xml:space="preserve">Celkem </t>
  </si>
  <si>
    <t>E/ Městská část odvede či převede dále</t>
  </si>
  <si>
    <t>vratka z příspěvku při péči o osobu blízkou - odvod za měsíc prosinec (MHMP)</t>
  </si>
  <si>
    <t>C E L K E M   ODVODY,  PŘEVODY  A  VYPOŘÁDÁNÍ</t>
  </si>
  <si>
    <t>CELKOVÝ  VÝSLEDEK   HOSPODAŘENÍ PO ODVODECH</t>
  </si>
  <si>
    <t>022 - Dlouhodobý hmotný majetek 
           nad 40 tis. Kč</t>
  </si>
  <si>
    <t>028 - Drobný dlouhodobý hmotný majetek 
           od 3-40 tis. Kč</t>
  </si>
  <si>
    <t>D/ Ostatní odvody organizací</t>
  </si>
  <si>
    <t>Nedočerpané účelové příspěvky z rozpočtu městské části a granty</t>
  </si>
  <si>
    <t>013 - Dlouhodobý nehmotný majetek 
          nad 60 tis. Kč</t>
  </si>
  <si>
    <t>018 - Drobný dlouhodobý nehmotný majetek 
           (7-60 tis. |Kč)</t>
  </si>
  <si>
    <t>Zálohy na investice</t>
  </si>
  <si>
    <t>Informační centrum Praha 5, o.p.s.</t>
  </si>
  <si>
    <t>Stav k 31.12.2010</t>
  </si>
  <si>
    <r>
      <t xml:space="preserve">                                  Výsledky hospodaření organizací zřízených MČ za rok 2010, příděly do fondů  a stanovení odvodů                                              </t>
    </r>
    <r>
      <rPr>
        <sz val="14"/>
        <rFont val="Times New Roman CE"/>
        <charset val="238"/>
      </rPr>
      <t>v</t>
    </r>
    <r>
      <rPr>
        <b/>
        <sz val="14"/>
        <rFont val="Times New Roman CE"/>
        <charset val="238"/>
      </rPr>
      <t xml:space="preserve">  </t>
    </r>
    <r>
      <rPr>
        <sz val="11"/>
        <rFont val="Times New Roman CE"/>
        <charset val="238"/>
      </rPr>
      <t>Kč</t>
    </r>
  </si>
  <si>
    <t>Výsledek hospodaření za rok 2010</t>
  </si>
  <si>
    <t>029 - Ostatní dlouhodobý hmotný majetek 
           (koně)</t>
  </si>
  <si>
    <t xml:space="preserve">z dotace na krajský program prevence kriminality HMP 2010-Letní výchovně terapeutický tréninkový program </t>
  </si>
  <si>
    <t>z dotace na integraci azylantů</t>
  </si>
  <si>
    <t>z dotace na výkon přenesené působnosti v oblasti sociálních služeb</t>
  </si>
  <si>
    <t>z dotace na Sčítání lidu, domů a bytů v roce 2010</t>
  </si>
  <si>
    <t>z dotace na dar pro invalidní osoby</t>
  </si>
  <si>
    <t>doplatek podílu místních poplatků</t>
  </si>
  <si>
    <t>Odvody do rozpočtu HMP</t>
  </si>
  <si>
    <t>Převody z rozpočtu HMP</t>
  </si>
  <si>
    <t>převod 5,78 % do sociálního fondu z objemu mezd za měsíc prosinec</t>
  </si>
  <si>
    <t>převod 5,78 % do sociálního fondu z objemu mezd za měsíc listopad</t>
  </si>
  <si>
    <t>AC Sparta Praha (grant)</t>
  </si>
  <si>
    <t>Gregor Multimedia, s.r.o. (grant)</t>
  </si>
  <si>
    <t>Český svaz bojovníků za svobodu</t>
  </si>
  <si>
    <t>Pražský okrášlovací spolek, občanské sdružení (grant)</t>
  </si>
  <si>
    <t xml:space="preserve">na dokrytí vynaložených nákladů na volby do Poslanecké sněmovny ČR </t>
  </si>
  <si>
    <t xml:space="preserve">na dokrytí vynaložených nákladů na volby do Senátu PČR a zastupitelstev obcí </t>
  </si>
  <si>
    <t>vratka nedočerpaných prostředků poskytnutých městskou částí pro TSK prostřednictvím hl. m. Prahy</t>
  </si>
  <si>
    <t>Aktiva - Název položky</t>
  </si>
  <si>
    <t>Stav k 31.12.</t>
  </si>
  <si>
    <t>Stálá aktiva</t>
  </si>
  <si>
    <t>I.</t>
  </si>
  <si>
    <t>Dlouhodobý nehmotný majetek</t>
  </si>
  <si>
    <t>012</t>
  </si>
  <si>
    <t>013</t>
  </si>
  <si>
    <t>014</t>
  </si>
  <si>
    <t>Povolenky na emise a preferenční limity</t>
  </si>
  <si>
    <t>015</t>
  </si>
  <si>
    <t>018</t>
  </si>
  <si>
    <t>019</t>
  </si>
  <si>
    <t>7.</t>
  </si>
  <si>
    <t>041</t>
  </si>
  <si>
    <t>8.</t>
  </si>
  <si>
    <t>Uspořádací účet technického zhodnocení dlouhodobého nehmotného majetku</t>
  </si>
  <si>
    <t>044</t>
  </si>
  <si>
    <t>9.</t>
  </si>
  <si>
    <t>051</t>
  </si>
  <si>
    <t>II.</t>
  </si>
  <si>
    <t>Dlouhodobý hmotný majetek</t>
  </si>
  <si>
    <t>031</t>
  </si>
  <si>
    <t>Kulturní předměty</t>
  </si>
  <si>
    <t>032</t>
  </si>
  <si>
    <t>021</t>
  </si>
  <si>
    <t>022</t>
  </si>
  <si>
    <t>025</t>
  </si>
  <si>
    <t>028</t>
  </si>
  <si>
    <t>029</t>
  </si>
  <si>
    <t>042</t>
  </si>
  <si>
    <t>Uspořádací účet technického zhodn ocení dlouhodobého hmotného majetku</t>
  </si>
  <si>
    <t>045</t>
  </si>
  <si>
    <t>10.</t>
  </si>
  <si>
    <t>052</t>
  </si>
  <si>
    <t>III.</t>
  </si>
  <si>
    <t>Dlouhodobý finanční majetek</t>
  </si>
  <si>
    <t>061</t>
  </si>
  <si>
    <t>062</t>
  </si>
  <si>
    <t>Dluhové cenné papíry držené do splatnosti</t>
  </si>
  <si>
    <t>063</t>
  </si>
  <si>
    <t>066</t>
  </si>
  <si>
    <t>Jiné dlouhodobé půjčky</t>
  </si>
  <si>
    <t>067</t>
  </si>
  <si>
    <t>Termínované vklady dlouhodobé</t>
  </si>
  <si>
    <t>068</t>
  </si>
  <si>
    <t>069</t>
  </si>
  <si>
    <t>043</t>
  </si>
  <si>
    <t>Poskytnuté zálohy na dlouhodobý finanční majetek</t>
  </si>
  <si>
    <t>053</t>
  </si>
  <si>
    <t>IV.</t>
  </si>
  <si>
    <t>Dlouhodobé pohledávky</t>
  </si>
  <si>
    <t>Poskytnuté návratné finanční výpomoci dlouhodobé</t>
  </si>
  <si>
    <t>462</t>
  </si>
  <si>
    <t>Dlouhodobé pohledávky z postoupených úvěrů</t>
  </si>
  <si>
    <t>464</t>
  </si>
  <si>
    <t>Dlouhodobé poskytnuté zálohy</t>
  </si>
  <si>
    <t>465</t>
  </si>
  <si>
    <t>Dlouhodobé pohledávky z ručení</t>
  </si>
  <si>
    <t>466</t>
  </si>
  <si>
    <t>Dlouhodobé pohledávky z nástrojů spolufinancovaných ze zahraničí</t>
  </si>
  <si>
    <t>468</t>
  </si>
  <si>
    <t>Ostatní dlouhodobé pohledávky</t>
  </si>
  <si>
    <t>469</t>
  </si>
  <si>
    <t>Oběžná aktiva</t>
  </si>
  <si>
    <t>Zásoby</t>
  </si>
  <si>
    <t>Pořízení materiálu</t>
  </si>
  <si>
    <t>111</t>
  </si>
  <si>
    <t>112</t>
  </si>
  <si>
    <t>Materiál na cestě</t>
  </si>
  <si>
    <t>119</t>
  </si>
  <si>
    <t>121</t>
  </si>
  <si>
    <t>122</t>
  </si>
  <si>
    <t>123</t>
  </si>
  <si>
    <t>Pořízení zboží</t>
  </si>
  <si>
    <t>131</t>
  </si>
  <si>
    <t>132</t>
  </si>
  <si>
    <t>Zboží na cestě</t>
  </si>
  <si>
    <t>138</t>
  </si>
  <si>
    <t>Ostatní zásoby</t>
  </si>
  <si>
    <t>139</t>
  </si>
  <si>
    <t>Krátkodobé pohledávky</t>
  </si>
  <si>
    <t>311</t>
  </si>
  <si>
    <t>312</t>
  </si>
  <si>
    <t>313</t>
  </si>
  <si>
    <t>Krátkodobé poskytnuté zálohy</t>
  </si>
  <si>
    <t>314</t>
  </si>
  <si>
    <t>Jiné pohledávky z hlavní činnosti</t>
  </si>
  <si>
    <t>315</t>
  </si>
  <si>
    <t>Poskytnuté návratné finanční výpomoci krátkodobé</t>
  </si>
  <si>
    <t>316</t>
  </si>
  <si>
    <t>Krátkodobé pohledávky z postoupených úvěrů</t>
  </si>
  <si>
    <t>317</t>
  </si>
  <si>
    <t>335</t>
  </si>
  <si>
    <t>11.</t>
  </si>
  <si>
    <t>Zúčtování s institucemi sociálního zabezpečení a zdravotního pojištění</t>
  </si>
  <si>
    <t>336</t>
  </si>
  <si>
    <t>12.</t>
  </si>
  <si>
    <t>341</t>
  </si>
  <si>
    <t>13.</t>
  </si>
  <si>
    <t>Jiné přímé daně</t>
  </si>
  <si>
    <t>342</t>
  </si>
  <si>
    <t>14.</t>
  </si>
  <si>
    <t>343</t>
  </si>
  <si>
    <t>15.</t>
  </si>
  <si>
    <t>Jiné daně a poplatky</t>
  </si>
  <si>
    <t>345</t>
  </si>
  <si>
    <t>16.</t>
  </si>
  <si>
    <t>Pohledávky za státním rozpočtem</t>
  </si>
  <si>
    <t>346</t>
  </si>
  <si>
    <t>17.</t>
  </si>
  <si>
    <t>Pohledávky za rozpočtem územních samosprávných celků</t>
  </si>
  <si>
    <t>348</t>
  </si>
  <si>
    <t>18.</t>
  </si>
  <si>
    <t>351</t>
  </si>
  <si>
    <t>19.</t>
  </si>
  <si>
    <t>Krátkodobé pohledávky z ručení</t>
  </si>
  <si>
    <t>361</t>
  </si>
  <si>
    <t>20.</t>
  </si>
  <si>
    <t>Pevné termínové operace a opce</t>
  </si>
  <si>
    <t>363</t>
  </si>
  <si>
    <t>21.</t>
  </si>
  <si>
    <t>Pohledávky z finančního zajištění</t>
  </si>
  <si>
    <t>365</t>
  </si>
  <si>
    <t>22.</t>
  </si>
  <si>
    <t>367</t>
  </si>
  <si>
    <t>23.</t>
  </si>
  <si>
    <t>Krátkodobé pohledávky z nástrojů spolufinancovaných ze zahraničí</t>
  </si>
  <si>
    <t>371</t>
  </si>
  <si>
    <t>24.</t>
  </si>
  <si>
    <t>Poskytnuté zálohy na dotace</t>
  </si>
  <si>
    <t>373</t>
  </si>
  <si>
    <t>25.</t>
  </si>
  <si>
    <t>381</t>
  </si>
  <si>
    <t>26.</t>
  </si>
  <si>
    <t>385</t>
  </si>
  <si>
    <t>27.</t>
  </si>
  <si>
    <t>388</t>
  </si>
  <si>
    <t>28.</t>
  </si>
  <si>
    <t>Ostatní krátkodobé pohledávky</t>
  </si>
  <si>
    <t>377</t>
  </si>
  <si>
    <t>Krátkodobý finanční majetek</t>
  </si>
  <si>
    <t>Majetkové cenné papíry k obchodování</t>
  </si>
  <si>
    <t>251</t>
  </si>
  <si>
    <t>Dluhové cenné papíry k obchodování</t>
  </si>
  <si>
    <t>253</t>
  </si>
  <si>
    <t>Jiné cenné papíry</t>
  </si>
  <si>
    <t>256</t>
  </si>
  <si>
    <t>Termínované vklady krátkodobé</t>
  </si>
  <si>
    <t>244</t>
  </si>
  <si>
    <t>Jiné běžné účty</t>
  </si>
  <si>
    <t>245</t>
  </si>
  <si>
    <t>241</t>
  </si>
  <si>
    <t>Základní běžný účet územních samosprávných celků</t>
  </si>
  <si>
    <t>231</t>
  </si>
  <si>
    <t>Běžné účty fondů územních samosprávných celků</t>
  </si>
  <si>
    <t>236</t>
  </si>
  <si>
    <t>263</t>
  </si>
  <si>
    <t>262</t>
  </si>
  <si>
    <t>261</t>
  </si>
  <si>
    <t>AKTIVA CELKEM</t>
  </si>
  <si>
    <t>Pasiva- Název položky</t>
  </si>
  <si>
    <t>Vlastní kapitál</t>
  </si>
  <si>
    <t>Jmění účetní jednotky a upravující položky</t>
  </si>
  <si>
    <t>Jmění účetní jednotky</t>
  </si>
  <si>
    <t>401</t>
  </si>
  <si>
    <t>Dotace na pořízení dlouhodobého majetku</t>
  </si>
  <si>
    <t>403</t>
  </si>
  <si>
    <t>Kurzové rozdíly</t>
  </si>
  <si>
    <t>405</t>
  </si>
  <si>
    <t>Oceňovací rozdíly při změně metody</t>
  </si>
  <si>
    <t>406</t>
  </si>
  <si>
    <t>Jiné oceňovací rozdíly</t>
  </si>
  <si>
    <t>407</t>
  </si>
  <si>
    <t>Opravy chyb minulých období</t>
  </si>
  <si>
    <t>408</t>
  </si>
  <si>
    <t>Fondy účetní jednotky</t>
  </si>
  <si>
    <t>419</t>
  </si>
  <si>
    <t>Výsledek hospodaření</t>
  </si>
  <si>
    <t>Výsledek hospodaření běžného účetního období</t>
  </si>
  <si>
    <t>493</t>
  </si>
  <si>
    <t>Výsledek hospodaření ve schvalovacím řízení</t>
  </si>
  <si>
    <t>431</t>
  </si>
  <si>
    <t>Nerozdělený zisk, neuhrazená ztráta minulých let</t>
  </si>
  <si>
    <t>432</t>
  </si>
  <si>
    <t>Cizí zdroje</t>
  </si>
  <si>
    <t>Výdajové účty rozpočtového hospodaření</t>
  </si>
  <si>
    <t>Zvláštní výdajový účet</t>
  </si>
  <si>
    <t>223</t>
  </si>
  <si>
    <t>Rezervy</t>
  </si>
  <si>
    <t>441</t>
  </si>
  <si>
    <t>Dlouhodobé závazky</t>
  </si>
  <si>
    <t>Dlouhodobé úvěry</t>
  </si>
  <si>
    <t>451</t>
  </si>
  <si>
    <t>Přijaté návratné finanční výpomoci dlouhodobé</t>
  </si>
  <si>
    <t>452</t>
  </si>
  <si>
    <t>453</t>
  </si>
  <si>
    <t>454</t>
  </si>
  <si>
    <t>455</t>
  </si>
  <si>
    <t>Dlouhodobé závazky z ručení</t>
  </si>
  <si>
    <t>456</t>
  </si>
  <si>
    <t>457</t>
  </si>
  <si>
    <t>Dlouhodobé závazky z nástrojů spolufinancovaných ze zahraničí</t>
  </si>
  <si>
    <t>458</t>
  </si>
  <si>
    <t>459</t>
  </si>
  <si>
    <t>Krátkodobé závazky</t>
  </si>
  <si>
    <t>Krátkodobé úvěry</t>
  </si>
  <si>
    <t>281</t>
  </si>
  <si>
    <t>282</t>
  </si>
  <si>
    <t>283</t>
  </si>
  <si>
    <t>Jiné krátkodobé půjčky</t>
  </si>
  <si>
    <t>289</t>
  </si>
  <si>
    <t>321</t>
  </si>
  <si>
    <t>322</t>
  </si>
  <si>
    <t>Krátkodobé přijaté zálohy</t>
  </si>
  <si>
    <t>324</t>
  </si>
  <si>
    <t>Závazky z dělené správy a kaucí</t>
  </si>
  <si>
    <t>325</t>
  </si>
  <si>
    <t>Přijaté návratné finanční výpomoci krátkodobé</t>
  </si>
  <si>
    <t>326</t>
  </si>
  <si>
    <t>327</t>
  </si>
  <si>
    <t>331</t>
  </si>
  <si>
    <t>Jiné závazky vůči zaměstnancům</t>
  </si>
  <si>
    <t>333</t>
  </si>
  <si>
    <t>Zúčtování s institucemi SZ a ZP</t>
  </si>
  <si>
    <t>Závazky ke státnímu rozpočtu</t>
  </si>
  <si>
    <t>347</t>
  </si>
  <si>
    <t>Závazky k rozpočtům územních samosprávných celků</t>
  </si>
  <si>
    <t>349</t>
  </si>
  <si>
    <t>352</t>
  </si>
  <si>
    <t>Krátkodobé závazky z ručení</t>
  </si>
  <si>
    <t>362</t>
  </si>
  <si>
    <t>Závazky z finančního zajištění</t>
  </si>
  <si>
    <t>366</t>
  </si>
  <si>
    <t>Závazky z upsaných nesplacených cenných papírů a podílů</t>
  </si>
  <si>
    <t>368</t>
  </si>
  <si>
    <t>29.</t>
  </si>
  <si>
    <t>Krátkodobé závazky z nástrojů spolufinancovaných ze zahraničí</t>
  </si>
  <si>
    <t>372</t>
  </si>
  <si>
    <t>30.</t>
  </si>
  <si>
    <t>Přijaté zálohy na dotace</t>
  </si>
  <si>
    <t>374</t>
  </si>
  <si>
    <t>31.</t>
  </si>
  <si>
    <t>383</t>
  </si>
  <si>
    <t>32.</t>
  </si>
  <si>
    <t>384</t>
  </si>
  <si>
    <t>33.</t>
  </si>
  <si>
    <t>Dohadné účty pasivní</t>
  </si>
  <si>
    <t>389</t>
  </si>
  <si>
    <t>34.</t>
  </si>
  <si>
    <t>Ostatní krátkodobé závazky</t>
  </si>
  <si>
    <t>378</t>
  </si>
  <si>
    <t>PASIVA CELKEM</t>
  </si>
  <si>
    <t>Č.p.</t>
  </si>
  <si>
    <t>Výkaz zisku a a ztráty 2010
hlavní činnost</t>
  </si>
  <si>
    <t>Náklady z činnosti</t>
  </si>
  <si>
    <t>501</t>
  </si>
  <si>
    <t>502</t>
  </si>
  <si>
    <t>Spotřeba jiných neskladovatelných dodávek</t>
  </si>
  <si>
    <t>503</t>
  </si>
  <si>
    <t>504</t>
  </si>
  <si>
    <t>511</t>
  </si>
  <si>
    <t>512</t>
  </si>
  <si>
    <t>513</t>
  </si>
  <si>
    <t>518</t>
  </si>
  <si>
    <t>521</t>
  </si>
  <si>
    <t>524</t>
  </si>
  <si>
    <t>Jiné sociální pojištění</t>
  </si>
  <si>
    <t>525</t>
  </si>
  <si>
    <t>527</t>
  </si>
  <si>
    <t>Jiné sociální náklady</t>
  </si>
  <si>
    <t>528</t>
  </si>
  <si>
    <t>531</t>
  </si>
  <si>
    <t>532</t>
  </si>
  <si>
    <t>538</t>
  </si>
  <si>
    <t>541</t>
  </si>
  <si>
    <t>Jiné pokuty a penále</t>
  </si>
  <si>
    <t>542</t>
  </si>
  <si>
    <t>543</t>
  </si>
  <si>
    <t>544</t>
  </si>
  <si>
    <t>547</t>
  </si>
  <si>
    <t>Tvorba fondů</t>
  </si>
  <si>
    <t>548</t>
  </si>
  <si>
    <t>Odpisy dlouhodobého majetku</t>
  </si>
  <si>
    <t>551</t>
  </si>
  <si>
    <t>Zůstatková cena prodaného dlouhodobého nehmotného majetku</t>
  </si>
  <si>
    <t>552</t>
  </si>
  <si>
    <t>Zůstatková cena prodaného dlouhodobého hmotného majetku</t>
  </si>
  <si>
    <t>553</t>
  </si>
  <si>
    <t>Prodané pozemky</t>
  </si>
  <si>
    <t>554</t>
  </si>
  <si>
    <t>Tvorba a zúčtování rezerv</t>
  </si>
  <si>
    <t>555</t>
  </si>
  <si>
    <t>Tvorba a zúčtování opravných položek</t>
  </si>
  <si>
    <t>556</t>
  </si>
  <si>
    <t>Náklady z odepsaných pohledávek</t>
  </si>
  <si>
    <t>557</t>
  </si>
  <si>
    <t>Ostatní náklady z činnosti</t>
  </si>
  <si>
    <t>549</t>
  </si>
  <si>
    <t>561</t>
  </si>
  <si>
    <t>562</t>
  </si>
  <si>
    <t>Kurzové ztráty</t>
  </si>
  <si>
    <t>563</t>
  </si>
  <si>
    <t>Náklady z přecenění reálnou hodnotou</t>
  </si>
  <si>
    <t>564</t>
  </si>
  <si>
    <t>Ostatní finanční náklady</t>
  </si>
  <si>
    <t>569</t>
  </si>
  <si>
    <t>Náklady na nespochybnitelé nároky na prostředky SR, RÚSC a SF</t>
  </si>
  <si>
    <t>Náklady na nároky na prostředky rozpočtů ÚSC</t>
  </si>
  <si>
    <t>572</t>
  </si>
  <si>
    <t>Náklady na ostatní nároky</t>
  </si>
  <si>
    <t>574</t>
  </si>
  <si>
    <t>Náklady celkem</t>
  </si>
  <si>
    <t>Výnosy z činnosti</t>
  </si>
  <si>
    <t>Výnosy z prodeje vlastních výrobků</t>
  </si>
  <si>
    <t>601</t>
  </si>
  <si>
    <t>Výnosy z prodeje služeb</t>
  </si>
  <si>
    <t>602</t>
  </si>
  <si>
    <t>Výnosy z pronájmu</t>
  </si>
  <si>
    <t>603</t>
  </si>
  <si>
    <t>Výnosy z prodaného zboží</t>
  </si>
  <si>
    <t>604</t>
  </si>
  <si>
    <t>Výnosy ze správních poplatků</t>
  </si>
  <si>
    <t>605</t>
  </si>
  <si>
    <t>Výnosy z místních poplatků</t>
  </si>
  <si>
    <t>606</t>
  </si>
  <si>
    <t>Jiné výnosy z vlastních výkonů</t>
  </si>
  <si>
    <t>609</t>
  </si>
  <si>
    <t>Změna stavu nedokončené výroby</t>
  </si>
  <si>
    <t>611</t>
  </si>
  <si>
    <t>Změna stavu polotovarů</t>
  </si>
  <si>
    <t>612</t>
  </si>
  <si>
    <t>Změna stavu výrobků</t>
  </si>
  <si>
    <t>613</t>
  </si>
  <si>
    <t>Změna stavu ostatních zásob</t>
  </si>
  <si>
    <t>614</t>
  </si>
  <si>
    <t>621</t>
  </si>
  <si>
    <t>622</t>
  </si>
  <si>
    <t>623</t>
  </si>
  <si>
    <t>624</t>
  </si>
  <si>
    <t>641</t>
  </si>
  <si>
    <t>642</t>
  </si>
  <si>
    <t>Výnosy z odepsaných pohledávek</t>
  </si>
  <si>
    <t>643</t>
  </si>
  <si>
    <t>Výnosy z prodeje materiálu</t>
  </si>
  <si>
    <t>644</t>
  </si>
  <si>
    <t>Výnosy z prodeje dlouhodobého nehmotného majetku</t>
  </si>
  <si>
    <t>645</t>
  </si>
  <si>
    <t>Výnosy z prodeje dlouhodobého hmotného majetku kromě pozemků</t>
  </si>
  <si>
    <t>646</t>
  </si>
  <si>
    <t>Výnosy z prodeje pozemků</t>
  </si>
  <si>
    <t>647</t>
  </si>
  <si>
    <t>Čerpání fondů</t>
  </si>
  <si>
    <t>648</t>
  </si>
  <si>
    <t>Ostatní výnosy z činnosti</t>
  </si>
  <si>
    <t>649</t>
  </si>
  <si>
    <t>Finanční výnosy</t>
  </si>
  <si>
    <t>Výnosy z prodeje cenných papírů a podílů</t>
  </si>
  <si>
    <t>661</t>
  </si>
  <si>
    <t>662</t>
  </si>
  <si>
    <t>Kurzové zisky</t>
  </si>
  <si>
    <t>663</t>
  </si>
  <si>
    <t>Výnosy z přecenění reálnou hodnotou</t>
  </si>
  <si>
    <t>664</t>
  </si>
  <si>
    <t>665</t>
  </si>
  <si>
    <t>Ostatní finanční výnosy</t>
  </si>
  <si>
    <t>669</t>
  </si>
  <si>
    <t>Výnosy z daní a poplatků</t>
  </si>
  <si>
    <t>Výnosy z daně z příjmů fyzických osob</t>
  </si>
  <si>
    <t>631</t>
  </si>
  <si>
    <t>Výnosy z daně z příjmů právnických osob</t>
  </si>
  <si>
    <t>632</t>
  </si>
  <si>
    <t>Výnosy ze sociálního pojištění</t>
  </si>
  <si>
    <t>633</t>
  </si>
  <si>
    <t>Výnosy z daně z přidané hodnoty</t>
  </si>
  <si>
    <t>634</t>
  </si>
  <si>
    <t>Výnosy ze spotřebních daní</t>
  </si>
  <si>
    <t>635</t>
  </si>
  <si>
    <t>Výnosy z majetkových daní</t>
  </si>
  <si>
    <t>636</t>
  </si>
  <si>
    <t>Výnosy z energetických daní</t>
  </si>
  <si>
    <t>637</t>
  </si>
  <si>
    <t>Výnosy z ostatních daní a poplatků</t>
  </si>
  <si>
    <t>639</t>
  </si>
  <si>
    <t>Výnosy z nespochybnitelných nároků na prostředky SR, RÚSC a SF</t>
  </si>
  <si>
    <t>Výnosy z nároků na prostředky státního rozpočtu</t>
  </si>
  <si>
    <t>671</t>
  </si>
  <si>
    <t>Výnosy z nároků na prostředky rozpočtů ÚSC</t>
  </si>
  <si>
    <t>672</t>
  </si>
  <si>
    <t>Výnosy z nároků na prostředky státních fondů</t>
  </si>
  <si>
    <t>673</t>
  </si>
  <si>
    <t>Výnosy z ostatních nároků</t>
  </si>
  <si>
    <t>674</t>
  </si>
  <si>
    <t>Výnosy celkem</t>
  </si>
  <si>
    <t>VI.</t>
  </si>
  <si>
    <t>Výsledek hospodaření před zdaněním</t>
  </si>
  <si>
    <t>-</t>
  </si>
  <si>
    <t>591</t>
  </si>
  <si>
    <t>595</t>
  </si>
  <si>
    <t>Výsledek hospodaření po zdanění</t>
  </si>
  <si>
    <t>Výkaz zisku a a ztráty 2010
zdaňovaná činnost</t>
  </si>
  <si>
    <t>Rozvaha 2010
zdaňovaná činnost</t>
  </si>
  <si>
    <t>Rozvaha 2010
hlavní činnost</t>
  </si>
  <si>
    <r>
      <t xml:space="preserve">                       </t>
    </r>
    <r>
      <rPr>
        <b/>
        <sz val="14"/>
        <rFont val="Times New Roman"/>
        <family val="1"/>
        <charset val="238"/>
      </rPr>
      <t xml:space="preserve">                 Vyúčtování finančních vztahů za rok 2010                                    </t>
    </r>
    <r>
      <rPr>
        <sz val="11"/>
        <rFont val="Times New Roman"/>
        <family val="1"/>
        <charset val="238"/>
      </rPr>
      <t>v Kč</t>
    </r>
  </si>
  <si>
    <t>Živor 90, o.s. (sociální služby)</t>
  </si>
  <si>
    <t>FN Motol (činnost Kliniky rehabilitace a nákup elektroregulační jednotky)</t>
  </si>
  <si>
    <t>Centrum pro zdravotně postižené (Klub aktivního stárnutí)</t>
  </si>
  <si>
    <t>Asociace pomáhající lidem s autismem</t>
  </si>
  <si>
    <t>Progressive o.s. (kontejnery na použitý injekční materiál)</t>
  </si>
  <si>
    <t>Romano Dives o.s. (bydlení, práce, kvalifikace)</t>
  </si>
  <si>
    <t>převod ze sociálního fondu do rozpočtu (na základě skutečného čerpání penzijního připojištění za prosinec 2010)</t>
  </si>
  <si>
    <t>převod z rozpočtu na zdaňovanou činnost - vratka nákladů na mzdy a související odvody za prosinec dle skutečného čerpání)</t>
  </si>
  <si>
    <t>převod z rozpočtu na CSOP - převod prostředků za ošetřovné dětí v jeslích za rok 2010</t>
  </si>
  <si>
    <t xml:space="preserve">                Výsledky hospodaření Městské části Praha 5 za rok 2010
              Příjmy - hlavní činnost</t>
  </si>
  <si>
    <t xml:space="preserve">P Ř Í J M Y  </t>
  </si>
  <si>
    <t>SR 2010</t>
  </si>
  <si>
    <t>UR 2010</t>
  </si>
  <si>
    <t>Skutečnost 
k  31.12.2010</t>
  </si>
  <si>
    <t>% k UR</t>
  </si>
  <si>
    <t xml:space="preserve"> T ř í d a  1</t>
  </si>
  <si>
    <t>Poplatky za znečišťování ovzduší</t>
  </si>
  <si>
    <t>Poplatek ze psů</t>
  </si>
  <si>
    <t>Pobytové poplatky</t>
  </si>
  <si>
    <t>Poplatek za užívání veřejného prostranství</t>
  </si>
  <si>
    <t>Poplatek ze vstupného</t>
  </si>
  <si>
    <t>Poplatek z ubytovací kapacity</t>
  </si>
  <si>
    <t>Poplatek za provozovaný výher. hrací přístroj</t>
  </si>
  <si>
    <t>Odvod výtěžku z provozování loterií</t>
  </si>
  <si>
    <t>Správní poplatky</t>
  </si>
  <si>
    <t>Daň z nemovitosti</t>
  </si>
  <si>
    <t>T ř í d a   2</t>
  </si>
  <si>
    <t>Příjmy z poskytování služeb celkem</t>
  </si>
  <si>
    <t>Odvody příspěvkových organizací</t>
  </si>
  <si>
    <t>Příjmy z úroků</t>
  </si>
  <si>
    <t xml:space="preserve">Pokuty </t>
  </si>
  <si>
    <t>Finanční vypořádání HMP r. 2009</t>
  </si>
  <si>
    <t>Přijaté neinvestiční dary</t>
  </si>
  <si>
    <t>Splátky půjček od obecně prospěšných společností</t>
  </si>
  <si>
    <t xml:space="preserve">Splátky půjček do sociálního  fondu </t>
  </si>
  <si>
    <t xml:space="preserve">VLASTNÍ  PŘÍJMY  CELKEM </t>
  </si>
  <si>
    <t>T ř í d a  4</t>
  </si>
  <si>
    <t>Účelové neinvestiční přijaté transfery ze státního rozpočtu</t>
  </si>
  <si>
    <t>Neinvestiční přijaté transfery ze státního rozpočtu</t>
  </si>
  <si>
    <t>Ostatní neinvestiční přijaté transfery ze státního rozpočtu</t>
  </si>
  <si>
    <t>Neinvestiční přijaté transfery od HMP</t>
  </si>
  <si>
    <t>Neinvestiční přijaté transfery od krajů</t>
  </si>
  <si>
    <t>Ostatní neinvestiční přijaté transfery od rozp.územní úrovně</t>
  </si>
  <si>
    <t>Převody z vlastních fondů hospodářské činnosti</t>
  </si>
  <si>
    <t>Investiční přijaté transfery od obcí</t>
  </si>
  <si>
    <t>Investiční přijaté transfery od krajů</t>
  </si>
  <si>
    <t xml:space="preserve">C E L K E M    P Ř Í J M Y  </t>
  </si>
  <si>
    <t xml:space="preserve">Třída 8 - financování: </t>
  </si>
  <si>
    <t xml:space="preserve">           - přebytek minulého roku</t>
  </si>
  <si>
    <t xml:space="preserve">           - poskytnutá půjčka MČ Praha - Lipence</t>
  </si>
  <si>
    <t xml:space="preserve">C  E  L  K  E  M   </t>
  </si>
  <si>
    <t xml:space="preserve">V Ý D A J E - K A P I T O L Y   </t>
  </si>
  <si>
    <t>druh
výdajů</t>
  </si>
  <si>
    <t>Skutečnost 
k 31.12.2010</t>
  </si>
  <si>
    <t>0127 - Ostatní rozvoj bydlení a bytového hospodářství</t>
  </si>
  <si>
    <t>neinvestiční</t>
  </si>
  <si>
    <t>investiční</t>
  </si>
  <si>
    <t>Ostatní rozvoj bydlení a bytového hospodářství - celkem</t>
  </si>
  <si>
    <t>0129 - Kancelář architekta</t>
  </si>
  <si>
    <t>ÚZEMNÍ ROZHODOVÁNÍ  A ROZVOJ BYDLENÍ - CELKEM</t>
  </si>
  <si>
    <t>0202 - Životní prostředí</t>
  </si>
  <si>
    <t>granty</t>
  </si>
  <si>
    <t>Životní prostředí - celkem</t>
  </si>
  <si>
    <t xml:space="preserve">0205 - Městská zeleň </t>
  </si>
  <si>
    <t>Městská zeleň - celkem</t>
  </si>
  <si>
    <t xml:space="preserve">0221 - Investice - městská zeleň </t>
  </si>
  <si>
    <t>MĚSTSKÁ ZELEŇ A OCHRANA ŽIVOTNÍHO PROSTŘEDÍ  - CELKEM</t>
  </si>
  <si>
    <t>0302 - Doprava</t>
  </si>
  <si>
    <t>0321 - Doprava</t>
  </si>
  <si>
    <t>Doprava  - celkem</t>
  </si>
  <si>
    <t>DOPRAVA  - CELKEM</t>
  </si>
  <si>
    <t xml:space="preserve">0404 - Školství     </t>
  </si>
  <si>
    <t xml:space="preserve">Školství  - celkem    </t>
  </si>
  <si>
    <t xml:space="preserve">04 - ZŠ + MŠ  Barrandov     </t>
  </si>
  <si>
    <t>neinv.přísp.MČ</t>
  </si>
  <si>
    <t xml:space="preserve">        FZŠ Barrandov II. </t>
  </si>
  <si>
    <t xml:space="preserve">        FZŠ Drtinova </t>
  </si>
  <si>
    <t xml:space="preserve">        ZŠ + MŠ Grafická                </t>
  </si>
  <si>
    <t xml:space="preserve">        ZŠ Kořenského</t>
  </si>
  <si>
    <t xml:space="preserve">        ZŠ Nepomucká </t>
  </si>
  <si>
    <t xml:space="preserve">        ZŠ Plzeňská </t>
  </si>
  <si>
    <t xml:space="preserve">        ZŠ Podbělohorská </t>
  </si>
  <si>
    <t xml:space="preserve">        ZŠ Radlická</t>
  </si>
  <si>
    <t xml:space="preserve">        ZŠ + MŠ Tyršova </t>
  </si>
  <si>
    <t xml:space="preserve">        ZŠ + MŠ U Santošky </t>
  </si>
  <si>
    <t xml:space="preserve">        ZŠ waldorfská         </t>
  </si>
  <si>
    <t xml:space="preserve">        ZŠ Weberova </t>
  </si>
  <si>
    <t>Základní školy</t>
  </si>
  <si>
    <t>neinv.přísp.</t>
  </si>
  <si>
    <t>invest.přísp.</t>
  </si>
  <si>
    <t>Základní školy - celkem</t>
  </si>
  <si>
    <t xml:space="preserve">04 - MŠ Beníškové </t>
  </si>
  <si>
    <t xml:space="preserve">        MŠ Hlubočepská </t>
  </si>
  <si>
    <t xml:space="preserve">        MŠ Kroupova </t>
  </si>
  <si>
    <t xml:space="preserve">        MŠ Kudrnova </t>
  </si>
  <si>
    <t xml:space="preserve">        MŠ Kurandové </t>
  </si>
  <si>
    <t xml:space="preserve">        MŠ Lohniského 830 </t>
  </si>
  <si>
    <t xml:space="preserve">        MŠ Lohniského 851 </t>
  </si>
  <si>
    <t xml:space="preserve">        MŠ Nad Palatou</t>
  </si>
  <si>
    <t xml:space="preserve">        MŠ Nám. 14. října </t>
  </si>
  <si>
    <t xml:space="preserve">        MŠ Peroutkova </t>
  </si>
  <si>
    <t xml:space="preserve">        MŠ Peškova </t>
  </si>
  <si>
    <t xml:space="preserve">        MŠ Podbělohorská </t>
  </si>
  <si>
    <t xml:space="preserve">        MŠ Tréglová </t>
  </si>
  <si>
    <t xml:space="preserve">        MŠ Trojdílná </t>
  </si>
  <si>
    <t xml:space="preserve">        MŠ U železničního mostu </t>
  </si>
  <si>
    <t xml:space="preserve">Mateřské školy </t>
  </si>
  <si>
    <t>Mateřské školy - celkem</t>
  </si>
  <si>
    <t>Školy s právní subjektivitou - celkem</t>
  </si>
  <si>
    <t>0405 - Městská zeleň - školství</t>
  </si>
  <si>
    <t>0413 - Školství - opravy a udržování</t>
  </si>
  <si>
    <t>Školství - opravy a udržování - celkem</t>
  </si>
  <si>
    <t>0421 - Školství - investice</t>
  </si>
  <si>
    <t>Školství - investice - celkem</t>
  </si>
  <si>
    <t xml:space="preserve">ŠKOLSTVÍ - CELKEM     </t>
  </si>
  <si>
    <t>0501 - Sociální věci</t>
  </si>
  <si>
    <t>granty MHMP</t>
  </si>
  <si>
    <t>Sociální věci  -  celkem</t>
  </si>
  <si>
    <t xml:space="preserve">0501 - Zdravotnictví </t>
  </si>
  <si>
    <t>Zdravotnictví - celkem</t>
  </si>
  <si>
    <t>0501 - ZZ Smíchov</t>
  </si>
  <si>
    <t>0505 - Ostatní zájmová činnost</t>
  </si>
  <si>
    <t>0513 - Opravy a udržování (jesle a smíchovská pláž)</t>
  </si>
  <si>
    <t>0513 - celkem</t>
  </si>
  <si>
    <t xml:space="preserve">0519 - Jeselská zařízení  </t>
  </si>
  <si>
    <t xml:space="preserve">0520  - Mzdové výdaje </t>
  </si>
  <si>
    <t>0525 - Prevence kriminality</t>
  </si>
  <si>
    <t>0526 - Jeselská zařízení - sociální fond</t>
  </si>
  <si>
    <t>SF</t>
  </si>
  <si>
    <t xml:space="preserve">0501 - CSOP  </t>
  </si>
  <si>
    <t>CSOP - celkem</t>
  </si>
  <si>
    <t>SOCIÁLNÍ VĚCI A ZDRAVOTNICTVÍ - CELKEM</t>
  </si>
  <si>
    <t xml:space="preserve">0604 - Kultura  </t>
  </si>
  <si>
    <t xml:space="preserve">Kultura - celkem </t>
  </si>
  <si>
    <t xml:space="preserve">0604 - KK  Poštovka </t>
  </si>
  <si>
    <t xml:space="preserve">KK  Poštovka  </t>
  </si>
  <si>
    <t>0608 - Občansko správní činnost</t>
  </si>
  <si>
    <t>0612 - Informační centra</t>
  </si>
  <si>
    <t>Informační centra - celkem</t>
  </si>
  <si>
    <t>0613 - KK Poštovka - opravy a udržování</t>
  </si>
  <si>
    <t>0620 - Kultura - mzdové výdaje</t>
  </si>
  <si>
    <t xml:space="preserve">0621 - Kultura </t>
  </si>
  <si>
    <t>Kultura - celkem</t>
  </si>
  <si>
    <t>0624 - Informatika</t>
  </si>
  <si>
    <t>0625 - Kancelář městské části</t>
  </si>
  <si>
    <t>Kancelář městské části  -  celkem</t>
  </si>
  <si>
    <t>KULTURA - CELKEM</t>
  </si>
  <si>
    <t>0725 - Bezpečnost a veřejný pořádek</t>
  </si>
  <si>
    <t>Bezpečnost a veřejný pořádek - celkem</t>
  </si>
  <si>
    <t>BEZPEČNOST A VEŘEJNÝ POŘÁDEK - CELKEM</t>
  </si>
  <si>
    <t>0801 - Pohřebnictví</t>
  </si>
  <si>
    <t>0805 - Veřejné osvětlení</t>
  </si>
  <si>
    <t>0811 - Správa bytů</t>
  </si>
  <si>
    <t>0813 - Správa majetku</t>
  </si>
  <si>
    <t>Správa majetku - celkem</t>
  </si>
  <si>
    <t xml:space="preserve">0821 - Bytové hospodářství </t>
  </si>
  <si>
    <t>Bytové hospodářství - investiční odbor - celkem</t>
  </si>
  <si>
    <t>Bytové hospodářství - celkem</t>
  </si>
  <si>
    <t>0827 - Obchodní aktivity</t>
  </si>
  <si>
    <t>0827 - Obchodní aktivity  - celkem</t>
  </si>
  <si>
    <t>Obchodní aktivity - celkem</t>
  </si>
  <si>
    <t>BYTOVÉ HOSPODÁŘSTVÍ, POHŘEBNICTVÍ - CELKEM</t>
  </si>
  <si>
    <t>0901 - Místní správa</t>
  </si>
  <si>
    <t>0908 - Sčítání lidu</t>
  </si>
  <si>
    <t xml:space="preserve">0912 - Volby do Parlamentu ČR </t>
  </si>
  <si>
    <t xml:space="preserve">0912 - Volby do Zastupitelstev obcí </t>
  </si>
  <si>
    <t>0912 - Správa služeb</t>
  </si>
  <si>
    <t>Správa služeb  -  celkem</t>
  </si>
  <si>
    <t xml:space="preserve">0920 - Volby do Parlamentu ČR </t>
  </si>
  <si>
    <t xml:space="preserve">0920 - Volby do Zastupitelstev obcí  </t>
  </si>
  <si>
    <t>0920 - Mzdové výdaje</t>
  </si>
  <si>
    <t xml:space="preserve">0921 - Místní správa </t>
  </si>
  <si>
    <t>Místní správa - investice - celkem</t>
  </si>
  <si>
    <t xml:space="preserve">0924 - Volby do Parlamentu ČR  </t>
  </si>
  <si>
    <t xml:space="preserve">0924 - Volby do PS </t>
  </si>
  <si>
    <t xml:space="preserve">0924 - Volby do Zastupitelstev obcí  </t>
  </si>
  <si>
    <t>0924 - Informatika</t>
  </si>
  <si>
    <t>Informatika - celkem</t>
  </si>
  <si>
    <t>0925 - Zastupitelstva obcí</t>
  </si>
  <si>
    <t>0926 - Sociální fond</t>
  </si>
  <si>
    <t>MÍSTNÍ SPRÁVA A ZASTUPITELSTVA OBCÍ - CELKEM</t>
  </si>
  <si>
    <t>1009 - Bankovní poplatky</t>
  </si>
  <si>
    <t xml:space="preserve">            Rezerva</t>
  </si>
  <si>
    <t xml:space="preserve">neinvestiční </t>
  </si>
  <si>
    <t>1012 - Pojištění</t>
  </si>
  <si>
    <t>OSTATNÍ ČINNOSTI - CELKEM</t>
  </si>
  <si>
    <t>C E L K E M    V Ý D A J E</t>
  </si>
  <si>
    <t>Třída    8 - financování</t>
  </si>
  <si>
    <t xml:space="preserve">                         Výsledky hospodaření Městské části Praha 5 za rok 2010
                          Náklady a výnosy - zdaňovaná činnost</t>
  </si>
  <si>
    <t xml:space="preserve">   Výsledky hospodaření Městské části Praha 5 za rok 2010
                          Náklady a výnosy - zdaňovaná činnost</t>
  </si>
  <si>
    <t>Druh</t>
  </si>
  <si>
    <t>Centra, stř. 91 (Machatého)</t>
  </si>
  <si>
    <t>Centra, stř. 92 (J. Plachty)</t>
  </si>
  <si>
    <t>Centra, stř. 93 (Staropramenná)</t>
  </si>
  <si>
    <t>Poliklinika Kartouzská, stř. 94</t>
  </si>
  <si>
    <t>Poliklinika Barrandov, stř. 95</t>
  </si>
  <si>
    <t>Ostatní zdaňovaná činnost, stř. 90 a 96</t>
  </si>
  <si>
    <t>Sportovní centrum Barrandov, stř. 98</t>
  </si>
  <si>
    <t>Areál Klikatá, stř. 99</t>
  </si>
  <si>
    <t>Centra, stř. 97 (nebytové prostory)</t>
  </si>
  <si>
    <t>SR</t>
  </si>
  <si>
    <t>UR</t>
  </si>
  <si>
    <t>Skut.</t>
  </si>
  <si>
    <t xml:space="preserve"> %</t>
  </si>
  <si>
    <t xml:space="preserve"> % </t>
  </si>
  <si>
    <t>majetek</t>
  </si>
  <si>
    <t>Spravované domy</t>
  </si>
  <si>
    <t>z toho podílové</t>
  </si>
  <si>
    <t>Bytové jednotky</t>
  </si>
  <si>
    <t>Nebytové prostory</t>
  </si>
  <si>
    <t>Kotelny</t>
  </si>
  <si>
    <t>náklady</t>
  </si>
  <si>
    <t>opravy a údržba nad 200  tis.Kč</t>
  </si>
  <si>
    <t>opravy a údržba do 200  tis.Kč</t>
  </si>
  <si>
    <t>náklady podílové domy</t>
  </si>
  <si>
    <t>odhady, znalecké posudky</t>
  </si>
  <si>
    <t>odměna za správu</t>
  </si>
  <si>
    <t>inženýring</t>
  </si>
  <si>
    <t>ostatní služby</t>
  </si>
  <si>
    <t>daň z převodu nemovitosti</t>
  </si>
  <si>
    <t>úklid chodníků</t>
  </si>
  <si>
    <t>odpisy DHM</t>
  </si>
  <si>
    <t>jiné ostatní náklady</t>
  </si>
  <si>
    <t>náklady uplatněné koeficientem DPH</t>
  </si>
  <si>
    <t>zůstatková cena prodaného DHM</t>
  </si>
  <si>
    <t>materiálové náklady</t>
  </si>
  <si>
    <t>odměna za privatizaci</t>
  </si>
  <si>
    <t>celkem</t>
  </si>
  <si>
    <t>výnosy</t>
  </si>
  <si>
    <t>nájmy z bytů</t>
  </si>
  <si>
    <t>nájmy z nebytových prostor</t>
  </si>
  <si>
    <t>nájmy z pozemků</t>
  </si>
  <si>
    <t>úroky z účtu</t>
  </si>
  <si>
    <t>jiné ostatní výnosy</t>
  </si>
  <si>
    <t>prodej majetku - privatizace</t>
  </si>
  <si>
    <t>prodej majetku - statut</t>
  </si>
  <si>
    <t>pokuty, penále</t>
  </si>
  <si>
    <t>výnosy podílových domů</t>
  </si>
  <si>
    <t>daň z příjmu právnických osob</t>
  </si>
  <si>
    <t>daň z příjmu práv. osob</t>
  </si>
  <si>
    <t>výsledky hospodaření</t>
  </si>
  <si>
    <t>nedoplatky</t>
  </si>
  <si>
    <t xml:space="preserve">za byty </t>
  </si>
  <si>
    <t>za nebytové prostory</t>
  </si>
  <si>
    <t>z prodeje majetku</t>
  </si>
  <si>
    <t>ostatní nedoplatky</t>
  </si>
  <si>
    <t>Příloha č. 1
v tis.Kč</t>
  </si>
  <si>
    <t>Příloha č. 2
v tis.Kč</t>
  </si>
  <si>
    <t>Příloha č. 3
v tis.Kč</t>
  </si>
  <si>
    <r>
      <t xml:space="preserve">      Přehled o pohybu dlouhodobého majetku MČ Praha 5                                                          
                                                                                 rok 2009 - 2010                                                                        </t>
    </r>
    <r>
      <rPr>
        <sz val="11"/>
        <color theme="1"/>
        <rFont val="Times New Roman"/>
        <family val="1"/>
        <charset val="238"/>
      </rPr>
      <t>v Kč</t>
    </r>
  </si>
  <si>
    <t>Dlouhodobé poskytnuté zálohy v r. 2010</t>
  </si>
  <si>
    <t>Dlouhodobé pohledávky (na účtu poskytnuté návratné finanční výpomoci dlouhodobé)</t>
  </si>
  <si>
    <t>Položka</t>
  </si>
  <si>
    <t>2122 + 2123</t>
  </si>
  <si>
    <t>2211 + 2212</t>
  </si>
  <si>
    <t xml:space="preserve">DAŇOVÉ PŘÍJMY  CELKEM  </t>
  </si>
  <si>
    <t xml:space="preserve">NEDAŇOVÉ PŘÍJMY  CELKEM  </t>
  </si>
  <si>
    <t xml:space="preserve">PŘIJATÉ TRANSFERY  CELKEM  </t>
  </si>
  <si>
    <t>Ostatní přijaté vratky transferů</t>
  </si>
  <si>
    <t>Přijaté pojistné náhrady</t>
  </si>
  <si>
    <t>2324 + 2329</t>
  </si>
  <si>
    <t>Přijaté nekapitálové příspěvky a ostatní nedaňové příjmy jinde nezařazené</t>
  </si>
  <si>
    <t>Celkem odvody městské části</t>
  </si>
  <si>
    <t>C/ Odvody do rozpočtu městské části od zřízených organizací MČ</t>
  </si>
  <si>
    <t>Pozn.: za rok 2009 a 2010 je v přehledu také Informační centrum Praha 5, o.p.s.</t>
  </si>
  <si>
    <t>Pozn.: V roce 2009 byly dlouhodobé pohledávky ve výši 6.000.000 Kč evidovány na účtu poskytnuté návratné finanční výpomoci dlouhodobé v rámci oběžných aktiv (finanční výpomoc na vybudování Víceúčelové sportovní haly MČ Praha Lipence). Na základě změny účetních metod od 1.1.2010 jsou již dlouhodobé pohledávky součástí stálých aktiv.</t>
  </si>
  <si>
    <t>Člověk v tísni, o.p.s.</t>
  </si>
  <si>
    <t>Jaromír Šťoural, výstava "Jiří Šalamoun - Grafika"</t>
  </si>
  <si>
    <t xml:space="preserve">                      Výsledky hospodaření Městské části Praha 5 za rok 2010
                      Výdaje - hlavní činnost</t>
  </si>
  <si>
    <r>
      <t xml:space="preserve">      Přehled o pohybu dlouhodobého majetku organizací zřízených MČ Praha 5                                                           
                                                                                 rok 2009 - 2010                                                                              </t>
    </r>
    <r>
      <rPr>
        <sz val="11"/>
        <color theme="1"/>
        <rFont val="Times New Roman"/>
        <family val="1"/>
        <charset val="238"/>
      </rPr>
      <t>v Kč</t>
    </r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</si>
</sst>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%"/>
    <numFmt numFmtId="166" formatCode="0.0"/>
  </numFmts>
  <fonts count="7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4"/>
      <name val="Times New Roman CE"/>
      <charset val="238"/>
    </font>
    <font>
      <sz val="10"/>
      <name val="Times New Roman CE"/>
      <family val="1"/>
      <charset val="238"/>
    </font>
    <font>
      <sz val="10"/>
      <name val="Arial CE"/>
      <charset val="238"/>
    </font>
    <font>
      <b/>
      <sz val="11"/>
      <name val="Times New Roman CE"/>
      <family val="1"/>
      <charset val="238"/>
    </font>
    <font>
      <b/>
      <sz val="11"/>
      <name val="Arial CE"/>
      <charset val="238"/>
    </font>
    <font>
      <sz val="11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Arial CE"/>
      <charset val="238"/>
    </font>
    <font>
      <sz val="11"/>
      <name val="Times New Roman CE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 CE"/>
      <charset val="238"/>
    </font>
    <font>
      <sz val="10"/>
      <name val="Times New Roman CE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rgb="FF000080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4"/>
      <name val="Times New Roman CE"/>
      <family val="1"/>
      <charset val="238"/>
    </font>
    <font>
      <sz val="14"/>
      <name val="Arial CE"/>
      <charset val="238"/>
    </font>
    <font>
      <sz val="9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Times New Roman"/>
      <family val="1"/>
    </font>
    <font>
      <b/>
      <u/>
      <sz val="11"/>
      <name val="Times New Roman CE"/>
      <family val="1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2"/>
      <name val="Arial CE"/>
      <charset val="238"/>
    </font>
    <font>
      <sz val="12"/>
      <name val="Times New Roman CE"/>
      <charset val="238"/>
    </font>
    <font>
      <b/>
      <sz val="18"/>
      <name val="Times New Roman CE"/>
      <charset val="238"/>
    </font>
    <font>
      <sz val="18"/>
      <name val="Arial CE"/>
      <charset val="238"/>
    </font>
    <font>
      <b/>
      <sz val="18"/>
      <name val="Times New Roman"/>
      <family val="1"/>
      <charset val="238"/>
    </font>
    <font>
      <b/>
      <sz val="14"/>
      <name val="Arial CE"/>
      <charset val="238"/>
    </font>
    <font>
      <sz val="14"/>
      <name val="Times New Roman CE"/>
      <family val="1"/>
      <charset val="238"/>
    </font>
    <font>
      <sz val="11"/>
      <name val="Arial CE"/>
      <charset val="238"/>
    </font>
    <font>
      <sz val="9"/>
      <name val="Arial CE"/>
      <charset val="238"/>
    </font>
    <font>
      <b/>
      <sz val="12"/>
      <name val="Arial CE"/>
      <charset val="238"/>
    </font>
    <font>
      <sz val="14"/>
      <name val="Times New Roman"/>
      <family val="1"/>
      <charset val="238"/>
    </font>
    <font>
      <b/>
      <sz val="10"/>
      <name val="Times New Roman CE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double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/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0" tint="-0.24994659260841701"/>
      </bottom>
      <diagonal/>
    </border>
    <border>
      <left style="thin">
        <color rgb="FF000000"/>
      </left>
      <right style="thin">
        <color rgb="FF00000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000000"/>
      </left>
      <right style="thin">
        <color rgb="FF000000"/>
      </right>
      <top style="thin">
        <color theme="0" tint="-0.24994659260841701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0" tint="-0.24994659260841701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theme="0" tint="-0.24994659260841701"/>
      </bottom>
      <diagonal/>
    </border>
    <border>
      <left style="thin">
        <color rgb="FF000000"/>
      </left>
      <right style="thin">
        <color rgb="FF000000"/>
      </right>
      <top style="thin">
        <color theme="0" tint="-0.2499465926084170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theme="0" tint="-0.2499465926084170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auto="1"/>
      </bottom>
      <diagonal/>
    </border>
    <border>
      <left style="thin">
        <color theme="0" tint="-0.24994659260841701"/>
      </left>
      <right/>
      <top style="thin">
        <color auto="1"/>
      </top>
      <bottom style="thin">
        <color theme="0" tint="-0.34998626667073579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double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/>
  </cellStyleXfs>
  <cellXfs count="868">
    <xf numFmtId="0" fontId="0" fillId="0" borderId="0" xfId="0"/>
    <xf numFmtId="0" fontId="20" fillId="0" borderId="0" xfId="0" applyFont="1" applyAlignment="1">
      <alignment vertical="center"/>
    </xf>
    <xf numFmtId="0" fontId="19" fillId="0" borderId="0" xfId="0" applyFont="1"/>
    <xf numFmtId="4" fontId="19" fillId="0" borderId="0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4" fillId="0" borderId="16" xfId="0" applyFont="1" applyBorder="1" applyAlignment="1">
      <alignment vertical="center" wrapText="1"/>
    </xf>
    <xf numFmtId="0" fontId="24" fillId="0" borderId="16" xfId="0" applyFont="1" applyBorder="1" applyAlignment="1">
      <alignment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32" fillId="0" borderId="0" xfId="0" applyFont="1" applyFill="1" applyBorder="1" applyAlignment="1">
      <alignment horizontal="right" vertical="center"/>
    </xf>
    <xf numFmtId="4" fontId="32" fillId="0" borderId="0" xfId="0" applyNumberFormat="1" applyFont="1" applyFill="1"/>
    <xf numFmtId="0" fontId="32" fillId="0" borderId="0" xfId="0" applyFont="1" applyFill="1"/>
    <xf numFmtId="0" fontId="34" fillId="0" borderId="0" xfId="0" applyFont="1" applyFill="1" applyBorder="1" applyAlignment="1">
      <alignment vertical="center"/>
    </xf>
    <xf numFmtId="4" fontId="34" fillId="0" borderId="0" xfId="0" applyNumberFormat="1" applyFont="1" applyFill="1"/>
    <xf numFmtId="0" fontId="34" fillId="0" borderId="0" xfId="0" applyFont="1" applyFill="1"/>
    <xf numFmtId="0" fontId="33" fillId="0" borderId="0" xfId="0" applyFont="1" applyFill="1" applyBorder="1" applyAlignment="1">
      <alignment vertical="center"/>
    </xf>
    <xf numFmtId="4" fontId="33" fillId="0" borderId="0" xfId="0" applyNumberFormat="1" applyFont="1" applyFill="1"/>
    <xf numFmtId="0" fontId="33" fillId="0" borderId="0" xfId="0" applyFont="1" applyFill="1"/>
    <xf numFmtId="4" fontId="34" fillId="0" borderId="0" xfId="0" applyNumberFormat="1" applyFont="1" applyFill="1" applyBorder="1" applyAlignment="1">
      <alignment vertical="center"/>
    </xf>
    <xf numFmtId="0" fontId="32" fillId="0" borderId="0" xfId="0" applyFont="1" applyFill="1" applyAlignment="1">
      <alignment wrapText="1"/>
    </xf>
    <xf numFmtId="4" fontId="35" fillId="0" borderId="28" xfId="0" applyNumberFormat="1" applyFont="1" applyFill="1" applyBorder="1" applyAlignment="1">
      <alignment horizontal="right" vertical="center" wrapText="1"/>
    </xf>
    <xf numFmtId="0" fontId="31" fillId="0" borderId="28" xfId="0" applyFont="1" applyFill="1" applyBorder="1" applyAlignment="1">
      <alignment vertical="center" wrapText="1"/>
    </xf>
    <xf numFmtId="4" fontId="31" fillId="0" borderId="28" xfId="0" applyNumberFormat="1" applyFont="1" applyFill="1" applyBorder="1" applyAlignment="1">
      <alignment vertical="center"/>
    </xf>
    <xf numFmtId="0" fontId="31" fillId="0" borderId="29" xfId="0" applyFont="1" applyFill="1" applyBorder="1" applyAlignment="1">
      <alignment vertical="center" wrapText="1"/>
    </xf>
    <xf numFmtId="4" fontId="31" fillId="0" borderId="29" xfId="0" applyNumberFormat="1" applyFont="1" applyFill="1" applyBorder="1" applyAlignment="1">
      <alignment vertical="center"/>
    </xf>
    <xf numFmtId="4" fontId="36" fillId="0" borderId="0" xfId="0" applyNumberFormat="1" applyFont="1" applyFill="1" applyBorder="1" applyAlignment="1">
      <alignment vertical="center"/>
    </xf>
    <xf numFmtId="4" fontId="31" fillId="0" borderId="30" xfId="0" applyNumberFormat="1" applyFont="1" applyFill="1" applyBorder="1" applyAlignment="1">
      <alignment vertical="center"/>
    </xf>
    <xf numFmtId="0" fontId="31" fillId="0" borderId="32" xfId="0" applyFont="1" applyFill="1" applyBorder="1" applyAlignment="1">
      <alignment vertical="center" wrapText="1"/>
    </xf>
    <xf numFmtId="0" fontId="31" fillId="0" borderId="33" xfId="0" applyFont="1" applyFill="1" applyBorder="1" applyAlignment="1">
      <alignment vertical="center" wrapText="1"/>
    </xf>
    <xf numFmtId="4" fontId="31" fillId="0" borderId="32" xfId="0" applyNumberFormat="1" applyFont="1" applyFill="1" applyBorder="1" applyAlignment="1">
      <alignment vertical="center"/>
    </xf>
    <xf numFmtId="0" fontId="31" fillId="0" borderId="21" xfId="0" applyFont="1" applyFill="1" applyBorder="1" applyAlignment="1">
      <alignment vertical="center" wrapText="1"/>
    </xf>
    <xf numFmtId="4" fontId="31" fillId="0" borderId="21" xfId="0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4" fontId="19" fillId="0" borderId="18" xfId="0" applyNumberFormat="1" applyFont="1" applyBorder="1" applyAlignment="1">
      <alignment vertical="center"/>
    </xf>
    <xf numFmtId="0" fontId="19" fillId="0" borderId="37" xfId="0" applyFont="1" applyBorder="1" applyAlignment="1">
      <alignment vertical="center" wrapText="1"/>
    </xf>
    <xf numFmtId="4" fontId="19" fillId="0" borderId="38" xfId="0" applyNumberFormat="1" applyFont="1" applyBorder="1" applyAlignment="1">
      <alignment vertical="center"/>
    </xf>
    <xf numFmtId="4" fontId="19" fillId="0" borderId="39" xfId="0" applyNumberFormat="1" applyFont="1" applyBorder="1" applyAlignment="1">
      <alignment vertical="center"/>
    </xf>
    <xf numFmtId="0" fontId="19" fillId="0" borderId="40" xfId="0" applyFont="1" applyBorder="1" applyAlignment="1">
      <alignment vertical="center" wrapText="1"/>
    </xf>
    <xf numFmtId="4" fontId="19" fillId="0" borderId="41" xfId="0" applyNumberFormat="1" applyFont="1" applyBorder="1" applyAlignment="1">
      <alignment vertical="center"/>
    </xf>
    <xf numFmtId="4" fontId="19" fillId="0" borderId="42" xfId="0" applyNumberFormat="1" applyFont="1" applyBorder="1" applyAlignment="1">
      <alignment vertical="center"/>
    </xf>
    <xf numFmtId="0" fontId="19" fillId="0" borderId="40" xfId="0" applyFont="1" applyBorder="1" applyAlignment="1">
      <alignment vertical="center"/>
    </xf>
    <xf numFmtId="0" fontId="19" fillId="0" borderId="46" xfId="0" applyFont="1" applyBorder="1" applyAlignment="1">
      <alignment vertical="center"/>
    </xf>
    <xf numFmtId="4" fontId="19" fillId="0" borderId="47" xfId="0" applyNumberFormat="1" applyFont="1" applyBorder="1" applyAlignment="1">
      <alignment vertical="center"/>
    </xf>
    <xf numFmtId="4" fontId="19" fillId="0" borderId="48" xfId="0" applyNumberFormat="1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4" fontId="20" fillId="0" borderId="23" xfId="0" applyNumberFormat="1" applyFont="1" applyBorder="1" applyAlignment="1">
      <alignment vertical="center"/>
    </xf>
    <xf numFmtId="4" fontId="19" fillId="0" borderId="49" xfId="0" applyNumberFormat="1" applyFont="1" applyBorder="1" applyAlignment="1">
      <alignment vertical="center"/>
    </xf>
    <xf numFmtId="4" fontId="19" fillId="0" borderId="50" xfId="0" applyNumberFormat="1" applyFont="1" applyBorder="1" applyAlignment="1">
      <alignment vertical="center"/>
    </xf>
    <xf numFmtId="4" fontId="19" fillId="0" borderId="51" xfId="0" applyNumberFormat="1" applyFont="1" applyBorder="1" applyAlignment="1">
      <alignment vertical="center"/>
    </xf>
    <xf numFmtId="4" fontId="20" fillId="0" borderId="52" xfId="0" applyNumberFormat="1" applyFont="1" applyBorder="1" applyAlignment="1">
      <alignment vertical="center"/>
    </xf>
    <xf numFmtId="4" fontId="19" fillId="0" borderId="37" xfId="0" applyNumberFormat="1" applyFont="1" applyBorder="1" applyAlignment="1">
      <alignment vertical="center"/>
    </xf>
    <xf numFmtId="4" fontId="19" fillId="0" borderId="40" xfId="0" applyNumberFormat="1" applyFont="1" applyBorder="1" applyAlignment="1">
      <alignment vertical="center"/>
    </xf>
    <xf numFmtId="4" fontId="19" fillId="0" borderId="46" xfId="0" applyNumberFormat="1" applyFont="1" applyBorder="1" applyAlignment="1">
      <alignment vertical="center"/>
    </xf>
    <xf numFmtId="4" fontId="20" fillId="0" borderId="22" xfId="0" applyNumberFormat="1" applyFont="1" applyBorder="1" applyAlignment="1">
      <alignment vertical="center"/>
    </xf>
    <xf numFmtId="0" fontId="19" fillId="0" borderId="44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25" fillId="0" borderId="22" xfId="0" applyFont="1" applyFill="1" applyBorder="1" applyAlignment="1">
      <alignment vertical="center"/>
    </xf>
    <xf numFmtId="4" fontId="28" fillId="0" borderId="23" xfId="0" applyNumberFormat="1" applyFont="1" applyFill="1" applyBorder="1" applyAlignment="1">
      <alignment vertical="center"/>
    </xf>
    <xf numFmtId="4" fontId="28" fillId="0" borderId="24" xfId="0" applyNumberFormat="1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41" fillId="33" borderId="0" xfId="0" applyFont="1" applyFill="1" applyAlignment="1">
      <alignment horizontal="center" vertical="center"/>
    </xf>
    <xf numFmtId="0" fontId="41" fillId="33" borderId="0" xfId="0" applyFont="1" applyFill="1" applyAlignment="1">
      <alignment vertical="center"/>
    </xf>
    <xf numFmtId="49" fontId="42" fillId="33" borderId="62" xfId="0" applyNumberFormat="1" applyFont="1" applyFill="1" applyBorder="1" applyAlignment="1">
      <alignment horizontal="left" vertical="center" wrapText="1"/>
    </xf>
    <xf numFmtId="49" fontId="42" fillId="33" borderId="62" xfId="0" applyNumberFormat="1" applyFont="1" applyFill="1" applyBorder="1" applyAlignment="1">
      <alignment horizontal="center" vertical="center" wrapText="1"/>
    </xf>
    <xf numFmtId="4" fontId="42" fillId="33" borderId="62" xfId="0" applyNumberFormat="1" applyFont="1" applyFill="1" applyBorder="1" applyAlignment="1">
      <alignment horizontal="center" vertical="center" wrapText="1"/>
    </xf>
    <xf numFmtId="49" fontId="43" fillId="33" borderId="61" xfId="0" applyNumberFormat="1" applyFont="1" applyFill="1" applyBorder="1" applyAlignment="1">
      <alignment horizontal="right" vertical="center" wrapText="1"/>
    </xf>
    <xf numFmtId="49" fontId="43" fillId="33" borderId="61" xfId="0" applyNumberFormat="1" applyFont="1" applyFill="1" applyBorder="1" applyAlignment="1">
      <alignment horizontal="left" vertical="center" wrapText="1"/>
    </xf>
    <xf numFmtId="49" fontId="43" fillId="33" borderId="61" xfId="0" applyNumberFormat="1" applyFont="1" applyFill="1" applyBorder="1" applyAlignment="1">
      <alignment horizontal="center" vertical="center" wrapText="1"/>
    </xf>
    <xf numFmtId="4" fontId="43" fillId="33" borderId="61" xfId="0" applyNumberFormat="1" applyFont="1" applyFill="1" applyBorder="1" applyAlignment="1">
      <alignment vertical="center"/>
    </xf>
    <xf numFmtId="4" fontId="43" fillId="33" borderId="61" xfId="0" applyNumberFormat="1" applyFont="1" applyFill="1" applyBorder="1" applyAlignment="1">
      <alignment horizontal="right" vertical="center"/>
    </xf>
    <xf numFmtId="49" fontId="43" fillId="33" borderId="63" xfId="0" applyNumberFormat="1" applyFont="1" applyFill="1" applyBorder="1" applyAlignment="1">
      <alignment horizontal="right" vertical="center" wrapText="1"/>
    </xf>
    <xf numFmtId="49" fontId="43" fillId="33" borderId="63" xfId="0" applyNumberFormat="1" applyFont="1" applyFill="1" applyBorder="1" applyAlignment="1">
      <alignment horizontal="left" vertical="center" wrapText="1"/>
    </xf>
    <xf numFmtId="49" fontId="43" fillId="33" borderId="63" xfId="0" applyNumberFormat="1" applyFont="1" applyFill="1" applyBorder="1" applyAlignment="1">
      <alignment horizontal="center" vertical="center" wrapText="1"/>
    </xf>
    <xf numFmtId="4" fontId="43" fillId="33" borderId="63" xfId="0" applyNumberFormat="1" applyFont="1" applyFill="1" applyBorder="1" applyAlignment="1">
      <alignment vertical="center"/>
    </xf>
    <xf numFmtId="4" fontId="43" fillId="33" borderId="63" xfId="0" applyNumberFormat="1" applyFont="1" applyFill="1" applyBorder="1" applyAlignment="1">
      <alignment horizontal="right" vertical="center"/>
    </xf>
    <xf numFmtId="49" fontId="42" fillId="33" borderId="64" xfId="0" applyNumberFormat="1" applyFont="1" applyFill="1" applyBorder="1" applyAlignment="1">
      <alignment horizontal="right" vertical="center" wrapText="1"/>
    </xf>
    <xf numFmtId="49" fontId="42" fillId="33" borderId="64" xfId="0" applyNumberFormat="1" applyFont="1" applyFill="1" applyBorder="1" applyAlignment="1">
      <alignment horizontal="left" vertical="center" wrapText="1"/>
    </xf>
    <xf numFmtId="49" fontId="42" fillId="33" borderId="64" xfId="0" applyNumberFormat="1" applyFont="1" applyFill="1" applyBorder="1" applyAlignment="1">
      <alignment horizontal="center" vertical="center" wrapText="1"/>
    </xf>
    <xf numFmtId="4" fontId="42" fillId="33" borderId="64" xfId="0" applyNumberFormat="1" applyFont="1" applyFill="1" applyBorder="1" applyAlignment="1">
      <alignment vertical="center"/>
    </xf>
    <xf numFmtId="4" fontId="42" fillId="33" borderId="64" xfId="0" applyNumberFormat="1" applyFont="1" applyFill="1" applyBorder="1" applyAlignment="1">
      <alignment horizontal="right" vertical="center"/>
    </xf>
    <xf numFmtId="49" fontId="42" fillId="33" borderId="65" xfId="0" applyNumberFormat="1" applyFont="1" applyFill="1" applyBorder="1" applyAlignment="1">
      <alignment horizontal="right" vertical="center" wrapText="1"/>
    </xf>
    <xf numFmtId="49" fontId="42" fillId="33" borderId="65" xfId="0" applyNumberFormat="1" applyFont="1" applyFill="1" applyBorder="1" applyAlignment="1">
      <alignment horizontal="left" vertical="center" wrapText="1"/>
    </xf>
    <xf numFmtId="49" fontId="42" fillId="33" borderId="65" xfId="0" applyNumberFormat="1" applyFont="1" applyFill="1" applyBorder="1" applyAlignment="1">
      <alignment horizontal="center" vertical="center" wrapText="1"/>
    </xf>
    <xf numFmtId="4" fontId="42" fillId="33" borderId="65" xfId="0" applyNumberFormat="1" applyFont="1" applyFill="1" applyBorder="1" applyAlignment="1">
      <alignment vertical="center"/>
    </xf>
    <xf numFmtId="4" fontId="42" fillId="33" borderId="65" xfId="0" applyNumberFormat="1" applyFont="1" applyFill="1" applyBorder="1" applyAlignment="1">
      <alignment horizontal="right" vertical="center"/>
    </xf>
    <xf numFmtId="49" fontId="42" fillId="33" borderId="61" xfId="0" applyNumberFormat="1" applyFont="1" applyFill="1" applyBorder="1" applyAlignment="1">
      <alignment horizontal="right" vertical="center" wrapText="1"/>
    </xf>
    <xf numFmtId="49" fontId="43" fillId="33" borderId="66" xfId="0" applyNumberFormat="1" applyFont="1" applyFill="1" applyBorder="1" applyAlignment="1">
      <alignment horizontal="left" vertical="center" wrapText="1"/>
    </xf>
    <xf numFmtId="49" fontId="44" fillId="33" borderId="66" xfId="0" applyNumberFormat="1" applyFont="1" applyFill="1" applyBorder="1" applyAlignment="1">
      <alignment horizontal="left" vertical="center" wrapText="1"/>
    </xf>
    <xf numFmtId="49" fontId="43" fillId="33" borderId="66" xfId="0" applyNumberFormat="1" applyFont="1" applyFill="1" applyBorder="1" applyAlignment="1">
      <alignment horizontal="center" vertical="center" wrapText="1"/>
    </xf>
    <xf numFmtId="4" fontId="43" fillId="33" borderId="66" xfId="0" applyNumberFormat="1" applyFont="1" applyFill="1" applyBorder="1" applyAlignment="1">
      <alignment vertical="center"/>
    </xf>
    <xf numFmtId="49" fontId="43" fillId="33" borderId="67" xfId="0" applyNumberFormat="1" applyFont="1" applyFill="1" applyBorder="1" applyAlignment="1">
      <alignment horizontal="right" vertical="center" wrapText="1"/>
    </xf>
    <xf numFmtId="49" fontId="43" fillId="33" borderId="67" xfId="0" applyNumberFormat="1" applyFont="1" applyFill="1" applyBorder="1" applyAlignment="1">
      <alignment horizontal="left" vertical="center" wrapText="1"/>
    </xf>
    <xf numFmtId="49" fontId="43" fillId="33" borderId="67" xfId="0" applyNumberFormat="1" applyFont="1" applyFill="1" applyBorder="1" applyAlignment="1">
      <alignment horizontal="center" vertical="center" wrapText="1"/>
    </xf>
    <xf numFmtId="4" fontId="43" fillId="33" borderId="67" xfId="0" applyNumberFormat="1" applyFont="1" applyFill="1" applyBorder="1" applyAlignment="1">
      <alignment vertical="center" wrapText="1"/>
    </xf>
    <xf numFmtId="4" fontId="43" fillId="33" borderId="67" xfId="0" applyNumberFormat="1" applyFont="1" applyFill="1" applyBorder="1" applyAlignment="1">
      <alignment horizontal="right" vertical="center"/>
    </xf>
    <xf numFmtId="4" fontId="43" fillId="33" borderId="63" xfId="0" applyNumberFormat="1" applyFont="1" applyFill="1" applyBorder="1" applyAlignment="1">
      <alignment vertical="center" wrapText="1"/>
    </xf>
    <xf numFmtId="4" fontId="42" fillId="33" borderId="64" xfId="0" applyNumberFormat="1" applyFont="1" applyFill="1" applyBorder="1" applyAlignment="1">
      <alignment vertical="center" wrapText="1"/>
    </xf>
    <xf numFmtId="49" fontId="42" fillId="33" borderId="68" xfId="0" applyNumberFormat="1" applyFont="1" applyFill="1" applyBorder="1" applyAlignment="1">
      <alignment horizontal="right" vertical="center" wrapText="1"/>
    </xf>
    <xf numFmtId="49" fontId="42" fillId="33" borderId="68" xfId="0" applyNumberFormat="1" applyFont="1" applyFill="1" applyBorder="1" applyAlignment="1">
      <alignment horizontal="left" vertical="center" wrapText="1"/>
    </xf>
    <xf numFmtId="49" fontId="42" fillId="33" borderId="68" xfId="0" applyNumberFormat="1" applyFont="1" applyFill="1" applyBorder="1" applyAlignment="1">
      <alignment horizontal="center" vertical="center" wrapText="1"/>
    </xf>
    <xf numFmtId="4" fontId="42" fillId="33" borderId="68" xfId="0" applyNumberFormat="1" applyFont="1" applyFill="1" applyBorder="1" applyAlignment="1">
      <alignment vertical="center" wrapText="1"/>
    </xf>
    <xf numFmtId="4" fontId="42" fillId="33" borderId="68" xfId="0" applyNumberFormat="1" applyFont="1" applyFill="1" applyBorder="1" applyAlignment="1">
      <alignment horizontal="right" vertical="center"/>
    </xf>
    <xf numFmtId="49" fontId="43" fillId="33" borderId="69" xfId="0" applyNumberFormat="1" applyFont="1" applyFill="1" applyBorder="1" applyAlignment="1">
      <alignment horizontal="right" vertical="center" wrapText="1"/>
    </xf>
    <xf numFmtId="49" fontId="43" fillId="33" borderId="69" xfId="0" applyNumberFormat="1" applyFont="1" applyFill="1" applyBorder="1" applyAlignment="1">
      <alignment horizontal="left" vertical="center" wrapText="1"/>
    </xf>
    <xf numFmtId="49" fontId="43" fillId="33" borderId="69" xfId="0" applyNumberFormat="1" applyFont="1" applyFill="1" applyBorder="1" applyAlignment="1">
      <alignment horizontal="center" vertical="center" wrapText="1"/>
    </xf>
    <xf numFmtId="4" fontId="43" fillId="33" borderId="69" xfId="0" applyNumberFormat="1" applyFont="1" applyFill="1" applyBorder="1" applyAlignment="1">
      <alignment vertical="center" wrapText="1"/>
    </xf>
    <xf numFmtId="4" fontId="43" fillId="33" borderId="69" xfId="0" applyNumberFormat="1" applyFont="1" applyFill="1" applyBorder="1" applyAlignment="1">
      <alignment horizontal="right" vertical="center"/>
    </xf>
    <xf numFmtId="49" fontId="42" fillId="33" borderId="70" xfId="0" applyNumberFormat="1" applyFont="1" applyFill="1" applyBorder="1" applyAlignment="1">
      <alignment horizontal="left" vertical="center" wrapText="1"/>
    </xf>
    <xf numFmtId="49" fontId="42" fillId="33" borderId="70" xfId="0" applyNumberFormat="1" applyFont="1" applyFill="1" applyBorder="1" applyAlignment="1">
      <alignment horizontal="center" vertical="center" wrapText="1"/>
    </xf>
    <xf numFmtId="4" fontId="42" fillId="33" borderId="70" xfId="0" applyNumberFormat="1" applyFont="1" applyFill="1" applyBorder="1" applyAlignment="1">
      <alignment vertical="center" wrapText="1"/>
    </xf>
    <xf numFmtId="4" fontId="42" fillId="33" borderId="70" xfId="0" applyNumberFormat="1" applyFont="1" applyFill="1" applyBorder="1" applyAlignment="1">
      <alignment horizontal="right" vertical="center"/>
    </xf>
    <xf numFmtId="49" fontId="43" fillId="33" borderId="71" xfId="0" applyNumberFormat="1" applyFont="1" applyFill="1" applyBorder="1" applyAlignment="1">
      <alignment horizontal="left" vertical="center" wrapText="1"/>
    </xf>
    <xf numFmtId="49" fontId="43" fillId="33" borderId="71" xfId="0" applyNumberFormat="1" applyFont="1" applyFill="1" applyBorder="1" applyAlignment="1">
      <alignment horizontal="center" vertical="center" wrapText="1"/>
    </xf>
    <xf numFmtId="4" fontId="43" fillId="33" borderId="71" xfId="0" applyNumberFormat="1" applyFont="1" applyFill="1" applyBorder="1" applyAlignment="1">
      <alignment vertical="center" wrapText="1"/>
    </xf>
    <xf numFmtId="4" fontId="43" fillId="33" borderId="71" xfId="0" applyNumberFormat="1" applyFont="1" applyFill="1" applyBorder="1" applyAlignment="1">
      <alignment horizontal="right" vertical="center"/>
    </xf>
    <xf numFmtId="49" fontId="43" fillId="33" borderId="66" xfId="0" applyNumberFormat="1" applyFont="1" applyFill="1" applyBorder="1" applyAlignment="1">
      <alignment horizontal="right" vertical="center" wrapText="1"/>
    </xf>
    <xf numFmtId="49" fontId="43" fillId="33" borderId="72" xfId="0" applyNumberFormat="1" applyFont="1" applyFill="1" applyBorder="1" applyAlignment="1">
      <alignment horizontal="center" vertical="center" wrapText="1"/>
    </xf>
    <xf numFmtId="4" fontId="43" fillId="33" borderId="72" xfId="0" applyNumberFormat="1" applyFont="1" applyFill="1" applyBorder="1" applyAlignment="1">
      <alignment vertical="center" wrapText="1"/>
    </xf>
    <xf numFmtId="4" fontId="43" fillId="33" borderId="66" xfId="0" applyNumberFormat="1" applyFont="1" applyFill="1" applyBorder="1" applyAlignment="1">
      <alignment horizontal="right" vertical="center"/>
    </xf>
    <xf numFmtId="49" fontId="42" fillId="33" borderId="70" xfId="0" applyNumberFormat="1" applyFont="1" applyFill="1" applyBorder="1" applyAlignment="1">
      <alignment horizontal="right" vertical="center" wrapText="1"/>
    </xf>
    <xf numFmtId="49" fontId="44" fillId="33" borderId="61" xfId="0" applyNumberFormat="1" applyFont="1" applyFill="1" applyBorder="1" applyAlignment="1">
      <alignment horizontal="left" vertical="center" wrapText="1"/>
    </xf>
    <xf numFmtId="4" fontId="43" fillId="33" borderId="61" xfId="0" applyNumberFormat="1" applyFont="1" applyFill="1" applyBorder="1" applyAlignment="1">
      <alignment vertical="center" wrapText="1"/>
    </xf>
    <xf numFmtId="0" fontId="41" fillId="33" borderId="0" xfId="0" applyFont="1" applyFill="1" applyBorder="1" applyAlignment="1">
      <alignment vertical="center"/>
    </xf>
    <xf numFmtId="0" fontId="41" fillId="33" borderId="0" xfId="0" applyFont="1" applyFill="1" applyBorder="1" applyAlignment="1">
      <alignment horizontal="center" vertical="center"/>
    </xf>
    <xf numFmtId="4" fontId="45" fillId="33" borderId="0" xfId="0" applyNumberFormat="1" applyFont="1" applyFill="1" applyBorder="1" applyAlignment="1">
      <alignment vertical="center"/>
    </xf>
    <xf numFmtId="4" fontId="41" fillId="33" borderId="0" xfId="0" applyNumberFormat="1" applyFont="1" applyFill="1" applyBorder="1" applyAlignment="1">
      <alignment vertical="center"/>
    </xf>
    <xf numFmtId="0" fontId="35" fillId="33" borderId="0" xfId="0" applyFont="1" applyFill="1" applyBorder="1" applyAlignment="1">
      <alignment vertical="center"/>
    </xf>
    <xf numFmtId="49" fontId="35" fillId="33" borderId="27" xfId="0" applyNumberFormat="1" applyFont="1" applyFill="1" applyBorder="1" applyAlignment="1">
      <alignment horizontal="center" vertical="center" wrapText="1"/>
    </xf>
    <xf numFmtId="49" fontId="35" fillId="33" borderId="27" xfId="0" applyNumberFormat="1" applyFont="1" applyFill="1" applyBorder="1" applyAlignment="1">
      <alignment horizontal="left" vertical="center" wrapText="1"/>
    </xf>
    <xf numFmtId="4" fontId="35" fillId="33" borderId="27" xfId="0" applyNumberFormat="1" applyFont="1" applyFill="1" applyBorder="1" applyAlignment="1">
      <alignment horizontal="center" vertical="center" wrapText="1"/>
    </xf>
    <xf numFmtId="49" fontId="31" fillId="33" borderId="73" xfId="0" applyNumberFormat="1" applyFont="1" applyFill="1" applyBorder="1" applyAlignment="1">
      <alignment horizontal="center" vertical="center" wrapText="1"/>
    </xf>
    <xf numFmtId="49" fontId="31" fillId="33" borderId="73" xfId="0" applyNumberFormat="1" applyFont="1" applyFill="1" applyBorder="1" applyAlignment="1">
      <alignment horizontal="left" vertical="center" wrapText="1"/>
    </xf>
    <xf numFmtId="49" fontId="35" fillId="33" borderId="73" xfId="0" applyNumberFormat="1" applyFont="1" applyFill="1" applyBorder="1" applyAlignment="1">
      <alignment horizontal="center" vertical="center" wrapText="1"/>
    </xf>
    <xf numFmtId="4" fontId="35" fillId="33" borderId="73" xfId="0" applyNumberFormat="1" applyFont="1" applyFill="1" applyBorder="1" applyAlignment="1">
      <alignment horizontal="right" vertical="center"/>
    </xf>
    <xf numFmtId="49" fontId="35" fillId="33" borderId="74" xfId="0" applyNumberFormat="1" applyFont="1" applyFill="1" applyBorder="1" applyAlignment="1">
      <alignment horizontal="center" vertical="center" wrapText="1"/>
    </xf>
    <xf numFmtId="49" fontId="35" fillId="33" borderId="74" xfId="0" applyNumberFormat="1" applyFont="1" applyFill="1" applyBorder="1" applyAlignment="1">
      <alignment horizontal="left" vertical="center" wrapText="1"/>
    </xf>
    <xf numFmtId="4" fontId="35" fillId="33" borderId="74" xfId="0" applyNumberFormat="1" applyFont="1" applyFill="1" applyBorder="1" applyAlignment="1">
      <alignment horizontal="right" vertical="center"/>
    </xf>
    <xf numFmtId="49" fontId="35" fillId="33" borderId="75" xfId="0" applyNumberFormat="1" applyFont="1" applyFill="1" applyBorder="1" applyAlignment="1">
      <alignment horizontal="center" vertical="center" wrapText="1"/>
    </xf>
    <xf numFmtId="49" fontId="35" fillId="33" borderId="75" xfId="0" applyNumberFormat="1" applyFont="1" applyFill="1" applyBorder="1" applyAlignment="1">
      <alignment horizontal="left" vertical="center" wrapText="1"/>
    </xf>
    <xf numFmtId="4" fontId="35" fillId="33" borderId="75" xfId="0" applyNumberFormat="1" applyFont="1" applyFill="1" applyBorder="1" applyAlignment="1">
      <alignment horizontal="right" vertical="center"/>
    </xf>
    <xf numFmtId="49" fontId="35" fillId="33" borderId="76" xfId="0" applyNumberFormat="1" applyFont="1" applyFill="1" applyBorder="1" applyAlignment="1">
      <alignment horizontal="center" vertical="center" wrapText="1"/>
    </xf>
    <xf numFmtId="49" fontId="35" fillId="33" borderId="76" xfId="0" applyNumberFormat="1" applyFont="1" applyFill="1" applyBorder="1" applyAlignment="1">
      <alignment horizontal="left" vertical="center" wrapText="1"/>
    </xf>
    <xf numFmtId="4" fontId="35" fillId="33" borderId="76" xfId="0" applyNumberFormat="1" applyFont="1" applyFill="1" applyBorder="1" applyAlignment="1">
      <alignment horizontal="right" vertical="center"/>
    </xf>
    <xf numFmtId="49" fontId="35" fillId="33" borderId="73" xfId="0" applyNumberFormat="1" applyFont="1" applyFill="1" applyBorder="1" applyAlignment="1">
      <alignment horizontal="left" vertical="center" wrapText="1"/>
    </xf>
    <xf numFmtId="4" fontId="31" fillId="33" borderId="29" xfId="0" applyNumberFormat="1" applyFont="1" applyFill="1" applyBorder="1" applyAlignment="1">
      <alignment vertical="center"/>
    </xf>
    <xf numFmtId="4" fontId="31" fillId="33" borderId="29" xfId="0" applyNumberFormat="1" applyFont="1" applyFill="1" applyBorder="1" applyAlignment="1">
      <alignment horizontal="right" vertical="center" wrapText="1"/>
    </xf>
    <xf numFmtId="4" fontId="35" fillId="33" borderId="28" xfId="0" applyNumberFormat="1" applyFont="1" applyFill="1" applyBorder="1" applyAlignment="1">
      <alignment vertical="center"/>
    </xf>
    <xf numFmtId="4" fontId="35" fillId="33" borderId="0" xfId="0" applyNumberFormat="1" applyFont="1" applyFill="1" applyBorder="1" applyAlignment="1">
      <alignment vertical="center"/>
    </xf>
    <xf numFmtId="49" fontId="35" fillId="33" borderId="21" xfId="0" applyNumberFormat="1" applyFont="1" applyFill="1" applyBorder="1" applyAlignment="1">
      <alignment horizontal="center" vertical="center" wrapText="1"/>
    </xf>
    <xf numFmtId="49" fontId="31" fillId="33" borderId="21" xfId="0" applyNumberFormat="1" applyFont="1" applyFill="1" applyBorder="1" applyAlignment="1">
      <alignment horizontal="left" vertical="center" wrapText="1"/>
    </xf>
    <xf numFmtId="49" fontId="31" fillId="33" borderId="21" xfId="0" applyNumberFormat="1" applyFont="1" applyFill="1" applyBorder="1" applyAlignment="1">
      <alignment horizontal="center" vertical="center" wrapText="1"/>
    </xf>
    <xf numFmtId="4" fontId="31" fillId="33" borderId="21" xfId="0" applyNumberFormat="1" applyFont="1" applyFill="1" applyBorder="1" applyAlignment="1">
      <alignment horizontal="right" vertical="center"/>
    </xf>
    <xf numFmtId="49" fontId="35" fillId="33" borderId="0" xfId="0" applyNumberFormat="1" applyFont="1" applyFill="1" applyBorder="1" applyAlignment="1">
      <alignment horizontal="center" vertical="center" wrapText="1"/>
    </xf>
    <xf numFmtId="0" fontId="35" fillId="33" borderId="0" xfId="0" applyFont="1" applyFill="1" applyBorder="1" applyAlignment="1">
      <alignment horizontal="center" vertical="center"/>
    </xf>
    <xf numFmtId="4" fontId="35" fillId="33" borderId="73" xfId="0" applyNumberFormat="1" applyFont="1" applyFill="1" applyBorder="1" applyAlignment="1">
      <alignment horizontal="right" vertical="center" wrapText="1"/>
    </xf>
    <xf numFmtId="49" fontId="31" fillId="33" borderId="79" xfId="0" applyNumberFormat="1" applyFont="1" applyFill="1" applyBorder="1" applyAlignment="1">
      <alignment horizontal="center" vertical="center" wrapText="1"/>
    </xf>
    <xf numFmtId="49" fontId="31" fillId="33" borderId="79" xfId="0" applyNumberFormat="1" applyFont="1" applyFill="1" applyBorder="1" applyAlignment="1">
      <alignment horizontal="left" vertical="center" wrapText="1"/>
    </xf>
    <xf numFmtId="4" fontId="31" fillId="33" borderId="79" xfId="0" applyNumberFormat="1" applyFont="1" applyFill="1" applyBorder="1" applyAlignment="1">
      <alignment horizontal="right" vertical="center" wrapText="1"/>
    </xf>
    <xf numFmtId="4" fontId="35" fillId="33" borderId="74" xfId="0" applyNumberFormat="1" applyFont="1" applyFill="1" applyBorder="1" applyAlignment="1">
      <alignment horizontal="right" vertical="center" wrapText="1"/>
    </xf>
    <xf numFmtId="4" fontId="35" fillId="33" borderId="75" xfId="0" applyNumberFormat="1" applyFont="1" applyFill="1" applyBorder="1" applyAlignment="1">
      <alignment horizontal="right" vertical="center" wrapText="1"/>
    </xf>
    <xf numFmtId="4" fontId="35" fillId="33" borderId="76" xfId="0" applyNumberFormat="1" applyFont="1" applyFill="1" applyBorder="1" applyAlignment="1">
      <alignment horizontal="right" vertical="center" wrapText="1"/>
    </xf>
    <xf numFmtId="4" fontId="31" fillId="0" borderId="78" xfId="0" applyNumberFormat="1" applyFont="1" applyBorder="1" applyAlignment="1">
      <alignment horizontal="right" vertical="center" wrapText="1"/>
    </xf>
    <xf numFmtId="4" fontId="49" fillId="0" borderId="78" xfId="0" applyNumberFormat="1" applyFont="1" applyBorder="1" applyAlignment="1">
      <alignment horizontal="right" vertical="center" wrapText="1"/>
    </xf>
    <xf numFmtId="4" fontId="35" fillId="33" borderId="28" xfId="0" applyNumberFormat="1" applyFont="1" applyFill="1" applyBorder="1" applyAlignment="1">
      <alignment horizontal="right" vertical="center" wrapText="1"/>
    </xf>
    <xf numFmtId="4" fontId="35" fillId="33" borderId="28" xfId="0" applyNumberFormat="1" applyFont="1" applyFill="1" applyBorder="1" applyAlignment="1">
      <alignment horizontal="right" vertical="center"/>
    </xf>
    <xf numFmtId="4" fontId="31" fillId="33" borderId="21" xfId="0" applyNumberFormat="1" applyFont="1" applyFill="1" applyBorder="1" applyAlignment="1">
      <alignment horizontal="right" vertical="center" wrapText="1"/>
    </xf>
    <xf numFmtId="4" fontId="35" fillId="33" borderId="0" xfId="0" applyNumberFormat="1" applyFont="1" applyFill="1" applyBorder="1" applyAlignment="1">
      <alignment horizontal="right" vertical="center" wrapText="1"/>
    </xf>
    <xf numFmtId="4" fontId="35" fillId="33" borderId="0" xfId="0" applyNumberFormat="1" applyFont="1" applyFill="1" applyBorder="1" applyAlignment="1">
      <alignment horizontal="right" vertical="center"/>
    </xf>
    <xf numFmtId="49" fontId="42" fillId="33" borderId="80" xfId="0" applyNumberFormat="1" applyFont="1" applyFill="1" applyBorder="1" applyAlignment="1">
      <alignment horizontal="left" vertical="center" wrapText="1"/>
    </xf>
    <xf numFmtId="49" fontId="42" fillId="33" borderId="80" xfId="0" applyNumberFormat="1" applyFont="1" applyFill="1" applyBorder="1" applyAlignment="1">
      <alignment horizontal="center" vertical="center" wrapText="1"/>
    </xf>
    <xf numFmtId="4" fontId="42" fillId="33" borderId="80" xfId="0" applyNumberFormat="1" applyFont="1" applyFill="1" applyBorder="1" applyAlignment="1">
      <alignment horizontal="center" vertical="center" wrapText="1"/>
    </xf>
    <xf numFmtId="4" fontId="31" fillId="33" borderId="79" xfId="0" applyNumberFormat="1" applyFont="1" applyFill="1" applyBorder="1" applyAlignment="1">
      <alignment horizontal="right" vertical="center"/>
    </xf>
    <xf numFmtId="4" fontId="31" fillId="33" borderId="73" xfId="0" applyNumberFormat="1" applyFont="1" applyFill="1" applyBorder="1" applyAlignment="1">
      <alignment horizontal="right" vertical="center"/>
    </xf>
    <xf numFmtId="49" fontId="42" fillId="33" borderId="82" xfId="0" applyNumberFormat="1" applyFont="1" applyFill="1" applyBorder="1" applyAlignment="1">
      <alignment horizontal="center" vertical="center" wrapText="1"/>
    </xf>
    <xf numFmtId="4" fontId="42" fillId="33" borderId="82" xfId="0" applyNumberFormat="1" applyFont="1" applyFill="1" applyBorder="1" applyAlignment="1">
      <alignment horizontal="center" vertical="center" wrapText="1"/>
    </xf>
    <xf numFmtId="49" fontId="35" fillId="33" borderId="81" xfId="0" applyNumberFormat="1" applyFont="1" applyFill="1" applyBorder="1" applyAlignment="1">
      <alignment horizontal="center" vertical="center" wrapText="1"/>
    </xf>
    <xf numFmtId="49" fontId="42" fillId="33" borderId="82" xfId="0" applyNumberFormat="1" applyFont="1" applyFill="1" applyBorder="1" applyAlignment="1">
      <alignment horizontal="left" vertical="center" wrapText="1"/>
    </xf>
    <xf numFmtId="49" fontId="43" fillId="33" borderId="62" xfId="0" applyNumberFormat="1" applyFont="1" applyFill="1" applyBorder="1" applyAlignment="1">
      <alignment horizontal="right" vertical="center" wrapText="1"/>
    </xf>
    <xf numFmtId="49" fontId="43" fillId="33" borderId="62" xfId="0" applyNumberFormat="1" applyFont="1" applyFill="1" applyBorder="1" applyAlignment="1">
      <alignment horizontal="left" vertical="center" wrapText="1"/>
    </xf>
    <xf numFmtId="49" fontId="43" fillId="33" borderId="62" xfId="0" applyNumberFormat="1" applyFont="1" applyFill="1" applyBorder="1" applyAlignment="1">
      <alignment horizontal="center" vertical="center" wrapText="1"/>
    </xf>
    <xf numFmtId="4" fontId="43" fillId="33" borderId="62" xfId="0" applyNumberFormat="1" applyFont="1" applyFill="1" applyBorder="1" applyAlignment="1">
      <alignment vertical="center"/>
    </xf>
    <xf numFmtId="4" fontId="43" fillId="33" borderId="62" xfId="0" applyNumberFormat="1" applyFont="1" applyFill="1" applyBorder="1" applyAlignment="1">
      <alignment horizontal="right" vertical="center"/>
    </xf>
    <xf numFmtId="49" fontId="35" fillId="33" borderId="83" xfId="0" applyNumberFormat="1" applyFont="1" applyFill="1" applyBorder="1" applyAlignment="1">
      <alignment horizontal="center" vertical="center"/>
    </xf>
    <xf numFmtId="49" fontId="42" fillId="33" borderId="84" xfId="0" applyNumberFormat="1" applyFont="1" applyFill="1" applyBorder="1" applyAlignment="1">
      <alignment horizontal="center" vertical="center" wrapText="1"/>
    </xf>
    <xf numFmtId="4" fontId="42" fillId="33" borderId="84" xfId="0" applyNumberFormat="1" applyFont="1" applyFill="1" applyBorder="1" applyAlignment="1">
      <alignment horizontal="center" vertical="center" wrapText="1"/>
    </xf>
    <xf numFmtId="0" fontId="52" fillId="0" borderId="0" xfId="42" applyFont="1" applyFill="1" applyBorder="1" applyAlignment="1">
      <alignment horizontal="right" vertical="center" wrapText="1"/>
    </xf>
    <xf numFmtId="0" fontId="24" fillId="0" borderId="0" xfId="42" applyFill="1" applyAlignment="1">
      <alignment vertical="center"/>
    </xf>
    <xf numFmtId="0" fontId="25" fillId="0" borderId="79" xfId="42" applyFont="1" applyFill="1" applyBorder="1" applyAlignment="1">
      <alignment vertical="center"/>
    </xf>
    <xf numFmtId="0" fontId="53" fillId="0" borderId="85" xfId="42" applyFont="1" applyFill="1" applyBorder="1" applyAlignment="1">
      <alignment horizontal="center" vertical="center"/>
    </xf>
    <xf numFmtId="0" fontId="53" fillId="0" borderId="86" xfId="42" applyFont="1" applyFill="1" applyBorder="1" applyAlignment="1">
      <alignment horizontal="center" vertical="center"/>
    </xf>
    <xf numFmtId="0" fontId="53" fillId="0" borderId="86" xfId="42" applyFont="1" applyFill="1" applyBorder="1" applyAlignment="1">
      <alignment horizontal="center" vertical="center" wrapText="1"/>
    </xf>
    <xf numFmtId="0" fontId="53" fillId="0" borderId="87" xfId="42" applyFont="1" applyFill="1" applyBorder="1" applyAlignment="1">
      <alignment horizontal="center" vertical="center"/>
    </xf>
    <xf numFmtId="0" fontId="24" fillId="0" borderId="0" xfId="42" applyFill="1" applyBorder="1" applyAlignment="1">
      <alignment vertical="center"/>
    </xf>
    <xf numFmtId="0" fontId="54" fillId="0" borderId="0" xfId="42" applyFont="1" applyFill="1" applyAlignment="1">
      <alignment horizontal="justify"/>
    </xf>
    <xf numFmtId="0" fontId="55" fillId="0" borderId="28" xfId="42" applyFont="1" applyFill="1" applyBorder="1" applyAlignment="1">
      <alignment vertical="center"/>
    </xf>
    <xf numFmtId="0" fontId="27" fillId="0" borderId="88" xfId="42" applyFont="1" applyFill="1" applyBorder="1" applyAlignment="1">
      <alignment vertical="center"/>
    </xf>
    <xf numFmtId="0" fontId="27" fillId="0" borderId="89" xfId="42" applyFont="1" applyFill="1" applyBorder="1" applyAlignment="1">
      <alignment vertical="center"/>
    </xf>
    <xf numFmtId="0" fontId="27" fillId="0" borderId="90" xfId="42" applyFont="1" applyFill="1" applyBorder="1" applyAlignment="1">
      <alignment vertical="center"/>
    </xf>
    <xf numFmtId="0" fontId="27" fillId="0" borderId="28" xfId="42" applyFont="1" applyFill="1" applyBorder="1" applyAlignment="1">
      <alignment vertical="center"/>
    </xf>
    <xf numFmtId="164" fontId="27" fillId="0" borderId="91" xfId="42" applyNumberFormat="1" applyFont="1" applyFill="1" applyBorder="1" applyAlignment="1">
      <alignment vertical="center"/>
    </xf>
    <xf numFmtId="164" fontId="27" fillId="0" borderId="92" xfId="42" applyNumberFormat="1" applyFont="1" applyFill="1" applyBorder="1" applyAlignment="1">
      <alignment vertical="center"/>
    </xf>
    <xf numFmtId="165" fontId="27" fillId="0" borderId="93" xfId="42" applyNumberFormat="1" applyFont="1" applyFill="1" applyBorder="1" applyAlignment="1">
      <alignment vertical="center"/>
    </xf>
    <xf numFmtId="0" fontId="27" fillId="0" borderId="31" xfId="42" applyFont="1" applyFill="1" applyBorder="1" applyAlignment="1">
      <alignment vertical="center"/>
    </xf>
    <xf numFmtId="164" fontId="27" fillId="0" borderId="94" xfId="42" applyNumberFormat="1" applyFont="1" applyFill="1" applyBorder="1" applyAlignment="1">
      <alignment vertical="center"/>
    </xf>
    <xf numFmtId="164" fontId="27" fillId="0" borderId="95" xfId="42" applyNumberFormat="1" applyFont="1" applyFill="1" applyBorder="1" applyAlignment="1">
      <alignment vertical="center"/>
    </xf>
    <xf numFmtId="0" fontId="25" fillId="0" borderId="31" xfId="42" applyFont="1" applyFill="1" applyBorder="1" applyAlignment="1">
      <alignment vertical="center"/>
    </xf>
    <xf numFmtId="164" fontId="25" fillId="0" borderId="94" xfId="42" applyNumberFormat="1" applyFont="1" applyFill="1" applyBorder="1" applyAlignment="1">
      <alignment vertical="center"/>
    </xf>
    <xf numFmtId="164" fontId="25" fillId="0" borderId="95" xfId="42" applyNumberFormat="1" applyFont="1" applyFill="1" applyBorder="1" applyAlignment="1">
      <alignment vertical="center"/>
    </xf>
    <xf numFmtId="165" fontId="25" fillId="0" borderId="87" xfId="42" applyNumberFormat="1" applyFont="1" applyFill="1" applyBorder="1" applyAlignment="1">
      <alignment vertical="center"/>
    </xf>
    <xf numFmtId="0" fontId="30" fillId="0" borderId="28" xfId="42" applyFont="1" applyFill="1" applyBorder="1" applyAlignment="1">
      <alignment vertical="center"/>
    </xf>
    <xf numFmtId="165" fontId="27" fillId="0" borderId="96" xfId="42" applyNumberFormat="1" applyFont="1" applyFill="1" applyBorder="1" applyAlignment="1">
      <alignment vertical="center"/>
    </xf>
    <xf numFmtId="164" fontId="25" fillId="0" borderId="97" xfId="42" applyNumberFormat="1" applyFont="1" applyFill="1" applyBorder="1" applyAlignment="1">
      <alignment vertical="center"/>
    </xf>
    <xf numFmtId="164" fontId="25" fillId="0" borderId="98" xfId="42" applyNumberFormat="1" applyFont="1" applyFill="1" applyBorder="1" applyAlignment="1">
      <alignment vertical="center"/>
    </xf>
    <xf numFmtId="165" fontId="25" fillId="0" borderId="99" xfId="42" applyNumberFormat="1" applyFont="1" applyFill="1" applyBorder="1" applyAlignment="1">
      <alignment vertical="center"/>
    </xf>
    <xf numFmtId="165" fontId="25" fillId="0" borderId="100" xfId="42" applyNumberFormat="1" applyFont="1" applyFill="1" applyBorder="1" applyAlignment="1">
      <alignment vertical="center"/>
    </xf>
    <xf numFmtId="165" fontId="27" fillId="0" borderId="90" xfId="42" applyNumberFormat="1" applyFont="1" applyFill="1" applyBorder="1" applyAlignment="1">
      <alignment vertical="center"/>
    </xf>
    <xf numFmtId="164" fontId="34" fillId="0" borderId="92" xfId="42" applyNumberFormat="1" applyFont="1" applyFill="1" applyBorder="1" applyAlignment="1">
      <alignment vertical="center"/>
    </xf>
    <xf numFmtId="0" fontId="27" fillId="0" borderId="101" xfId="42" applyFont="1" applyFill="1" applyBorder="1" applyAlignment="1">
      <alignment vertical="center"/>
    </xf>
    <xf numFmtId="164" fontId="27" fillId="0" borderId="97" xfId="42" applyNumberFormat="1" applyFont="1" applyFill="1" applyBorder="1" applyAlignment="1">
      <alignment vertical="center"/>
    </xf>
    <xf numFmtId="164" fontId="27" fillId="0" borderId="98" xfId="42" applyNumberFormat="1" applyFont="1" applyFill="1" applyBorder="1" applyAlignment="1">
      <alignment vertical="center"/>
    </xf>
    <xf numFmtId="165" fontId="27" fillId="0" borderId="99" xfId="42" applyNumberFormat="1" applyFont="1" applyFill="1" applyBorder="1" applyAlignment="1">
      <alignment vertical="center"/>
    </xf>
    <xf numFmtId="165" fontId="25" fillId="0" borderId="96" xfId="42" applyNumberFormat="1" applyFont="1" applyFill="1" applyBorder="1" applyAlignment="1">
      <alignment vertical="center"/>
    </xf>
    <xf numFmtId="0" fontId="52" fillId="0" borderId="10" xfId="42" applyFont="1" applyBorder="1" applyAlignment="1">
      <alignment horizontal="right" vertical="center" wrapText="1"/>
    </xf>
    <xf numFmtId="0" fontId="24" fillId="0" borderId="0" xfId="42" applyBorder="1" applyAlignment="1">
      <alignment vertical="center"/>
    </xf>
    <xf numFmtId="0" fontId="58" fillId="0" borderId="85" xfId="42" applyFont="1" applyBorder="1" applyAlignment="1">
      <alignment vertical="center"/>
    </xf>
    <xf numFmtId="0" fontId="58" fillId="0" borderId="86" xfId="42" applyFont="1" applyFill="1" applyBorder="1" applyAlignment="1">
      <alignment horizontal="center" vertical="center" wrapText="1"/>
    </xf>
    <xf numFmtId="0" fontId="25" fillId="0" borderId="86" xfId="42" applyFont="1" applyFill="1" applyBorder="1" applyAlignment="1">
      <alignment horizontal="center" vertical="center"/>
    </xf>
    <xf numFmtId="0" fontId="25" fillId="0" borderId="86" xfId="42" applyFont="1" applyBorder="1" applyAlignment="1">
      <alignment horizontal="center" vertical="center" wrapText="1"/>
    </xf>
    <xf numFmtId="0" fontId="25" fillId="0" borderId="87" xfId="42" applyFont="1" applyBorder="1" applyAlignment="1">
      <alignment horizontal="center" vertical="center"/>
    </xf>
    <xf numFmtId="0" fontId="59" fillId="0" borderId="89" xfId="42" applyFont="1" applyFill="1" applyBorder="1" applyAlignment="1">
      <alignment vertical="center"/>
    </xf>
    <xf numFmtId="164" fontId="59" fillId="34" borderId="89" xfId="42" applyNumberFormat="1" applyFont="1" applyFill="1" applyBorder="1" applyAlignment="1">
      <alignment vertical="center"/>
    </xf>
    <xf numFmtId="165" fontId="59" fillId="0" borderId="90" xfId="42" applyNumberFormat="1" applyFont="1" applyFill="1" applyBorder="1" applyAlignment="1">
      <alignment vertical="center"/>
    </xf>
    <xf numFmtId="0" fontId="59" fillId="0" borderId="102" xfId="42" applyFont="1" applyBorder="1" applyAlignment="1">
      <alignment vertical="center"/>
    </xf>
    <xf numFmtId="164" fontId="59" fillId="34" borderId="102" xfId="42" applyNumberFormat="1" applyFont="1" applyFill="1" applyBorder="1" applyAlignment="1">
      <alignment vertical="center"/>
    </xf>
    <xf numFmtId="165" fontId="59" fillId="0" borderId="103" xfId="42" applyNumberFormat="1" applyFont="1" applyFill="1" applyBorder="1" applyAlignment="1">
      <alignment vertical="center"/>
    </xf>
    <xf numFmtId="164" fontId="59" fillId="34" borderId="106" xfId="42" applyNumberFormat="1" applyFont="1" applyFill="1" applyBorder="1" applyAlignment="1">
      <alignment vertical="center"/>
    </xf>
    <xf numFmtId="165" fontId="59" fillId="0" borderId="19" xfId="42" applyNumberFormat="1" applyFont="1" applyFill="1" applyBorder="1" applyAlignment="1">
      <alignment vertical="center"/>
    </xf>
    <xf numFmtId="0" fontId="59" fillId="34" borderId="107" xfId="42" applyFont="1" applyFill="1" applyBorder="1" applyAlignment="1">
      <alignment vertical="center"/>
    </xf>
    <xf numFmtId="0" fontId="59" fillId="0" borderId="108" xfId="42" applyFont="1" applyFill="1" applyBorder="1" applyAlignment="1">
      <alignment vertical="center"/>
    </xf>
    <xf numFmtId="164" fontId="59" fillId="34" borderId="108" xfId="42" applyNumberFormat="1" applyFont="1" applyFill="1" applyBorder="1" applyAlignment="1">
      <alignment vertical="center"/>
    </xf>
    <xf numFmtId="165" fontId="59" fillId="0" borderId="109" xfId="42" applyNumberFormat="1" applyFont="1" applyFill="1" applyBorder="1" applyAlignment="1">
      <alignment vertical="center"/>
    </xf>
    <xf numFmtId="0" fontId="59" fillId="0" borderId="88" xfId="42" applyFont="1" applyFill="1" applyBorder="1" applyAlignment="1">
      <alignment vertical="center"/>
    </xf>
    <xf numFmtId="164" fontId="59" fillId="0" borderId="89" xfId="42" applyNumberFormat="1" applyFont="1" applyFill="1" applyBorder="1" applyAlignment="1">
      <alignment vertical="center"/>
    </xf>
    <xf numFmtId="0" fontId="59" fillId="0" borderId="94" xfId="42" applyFont="1" applyFill="1" applyBorder="1" applyAlignment="1">
      <alignment vertical="center"/>
    </xf>
    <xf numFmtId="164" fontId="59" fillId="0" borderId="95" xfId="42" applyNumberFormat="1" applyFont="1" applyFill="1" applyBorder="1" applyAlignment="1">
      <alignment vertical="center"/>
    </xf>
    <xf numFmtId="165" fontId="59" fillId="0" borderId="96" xfId="42" applyNumberFormat="1" applyFont="1" applyFill="1" applyBorder="1" applyAlignment="1">
      <alignment vertical="center"/>
    </xf>
    <xf numFmtId="0" fontId="58" fillId="0" borderId="110" xfId="42" applyFont="1" applyFill="1" applyBorder="1" applyAlignment="1">
      <alignment vertical="center"/>
    </xf>
    <xf numFmtId="164" fontId="58" fillId="0" borderId="86" xfId="42" applyNumberFormat="1" applyFont="1" applyFill="1" applyBorder="1" applyAlignment="1">
      <alignment vertical="center"/>
    </xf>
    <xf numFmtId="165" fontId="60" fillId="0" borderId="87" xfId="42" applyNumberFormat="1" applyFont="1" applyFill="1" applyBorder="1" applyAlignment="1">
      <alignment vertical="center"/>
    </xf>
    <xf numFmtId="0" fontId="59" fillId="0" borderId="12" xfId="42" applyFont="1" applyBorder="1" applyAlignment="1">
      <alignment vertical="center"/>
    </xf>
    <xf numFmtId="0" fontId="59" fillId="0" borderId="89" xfId="42" applyFont="1" applyBorder="1" applyAlignment="1">
      <alignment vertical="center"/>
    </xf>
    <xf numFmtId="0" fontId="58" fillId="0" borderId="18" xfId="42" applyFont="1" applyBorder="1" applyAlignment="1">
      <alignment vertical="center"/>
    </xf>
    <xf numFmtId="0" fontId="59" fillId="0" borderId="18" xfId="42" applyFont="1" applyBorder="1" applyAlignment="1">
      <alignment vertical="center"/>
    </xf>
    <xf numFmtId="0" fontId="59" fillId="0" borderId="0" xfId="42" applyFont="1" applyBorder="1" applyAlignment="1">
      <alignment vertical="center"/>
    </xf>
    <xf numFmtId="164" fontId="59" fillId="0" borderId="106" xfId="42" applyNumberFormat="1" applyFont="1" applyFill="1" applyBorder="1" applyAlignment="1">
      <alignment vertical="center"/>
    </xf>
    <xf numFmtId="0" fontId="59" fillId="0" borderId="111" xfId="42" applyFont="1" applyBorder="1" applyAlignment="1">
      <alignment vertical="center"/>
    </xf>
    <xf numFmtId="0" fontId="59" fillId="0" borderId="106" xfId="42" applyFont="1" applyFill="1" applyBorder="1" applyAlignment="1">
      <alignment vertical="center"/>
    </xf>
    <xf numFmtId="165" fontId="59" fillId="0" borderId="112" xfId="42" applyNumberFormat="1" applyFont="1" applyFill="1" applyBorder="1" applyAlignment="1">
      <alignment vertical="center"/>
    </xf>
    <xf numFmtId="0" fontId="59" fillId="0" borderId="91" xfId="42" applyFont="1" applyBorder="1" applyAlignment="1">
      <alignment vertical="center"/>
    </xf>
    <xf numFmtId="164" fontId="59" fillId="0" borderId="102" xfId="42" applyNumberFormat="1" applyFont="1" applyFill="1" applyBorder="1" applyAlignment="1">
      <alignment vertical="center"/>
    </xf>
    <xf numFmtId="0" fontId="59" fillId="0" borderId="107" xfId="42" applyFont="1" applyBorder="1" applyAlignment="1">
      <alignment vertical="center"/>
    </xf>
    <xf numFmtId="0" fontId="59" fillId="0" borderId="108" xfId="42" applyFont="1" applyBorder="1" applyAlignment="1">
      <alignment vertical="center"/>
    </xf>
    <xf numFmtId="164" fontId="59" fillId="0" borderId="108" xfId="42" applyNumberFormat="1" applyFont="1" applyFill="1" applyBorder="1" applyAlignment="1">
      <alignment vertical="center"/>
    </xf>
    <xf numFmtId="0" fontId="59" fillId="0" borderId="91" xfId="42" applyFont="1" applyFill="1" applyBorder="1" applyAlignment="1">
      <alignment vertical="center"/>
    </xf>
    <xf numFmtId="164" fontId="59" fillId="0" borderId="92" xfId="42" applyNumberFormat="1" applyFont="1" applyFill="1" applyBorder="1" applyAlignment="1">
      <alignment vertical="center"/>
    </xf>
    <xf numFmtId="165" fontId="59" fillId="0" borderId="93" xfId="42" applyNumberFormat="1" applyFont="1" applyFill="1" applyBorder="1" applyAlignment="1">
      <alignment vertical="center"/>
    </xf>
    <xf numFmtId="0" fontId="59" fillId="0" borderId="110" xfId="42" applyFont="1" applyFill="1" applyBorder="1" applyAlignment="1">
      <alignment vertical="center"/>
    </xf>
    <xf numFmtId="165" fontId="58" fillId="0" borderId="87" xfId="42" applyNumberFormat="1" applyFont="1" applyFill="1" applyBorder="1" applyAlignment="1">
      <alignment vertical="center"/>
    </xf>
    <xf numFmtId="0" fontId="59" fillId="0" borderId="113" xfId="42" applyFont="1" applyBorder="1" applyAlignment="1">
      <alignment vertical="center"/>
    </xf>
    <xf numFmtId="0" fontId="59" fillId="34" borderId="114" xfId="42" applyFont="1" applyFill="1" applyBorder="1" applyAlignment="1">
      <alignment vertical="center"/>
    </xf>
    <xf numFmtId="164" fontId="59" fillId="34" borderId="115" xfId="42" applyNumberFormat="1" applyFont="1" applyFill="1" applyBorder="1" applyAlignment="1">
      <alignment vertical="center"/>
    </xf>
    <xf numFmtId="165" fontId="59" fillId="34" borderId="116" xfId="42" applyNumberFormat="1" applyFont="1" applyFill="1" applyBorder="1" applyAlignment="1">
      <alignment vertical="center"/>
    </xf>
    <xf numFmtId="0" fontId="59" fillId="0" borderId="28" xfId="42" applyFont="1" applyBorder="1" applyAlignment="1">
      <alignment vertical="center"/>
    </xf>
    <xf numFmtId="165" fontId="59" fillId="34" borderId="15" xfId="42" applyNumberFormat="1" applyFont="1" applyFill="1" applyBorder="1" applyAlignment="1">
      <alignment vertical="center"/>
    </xf>
    <xf numFmtId="0" fontId="59" fillId="0" borderId="14" xfId="42" applyFont="1" applyBorder="1" applyAlignment="1">
      <alignment vertical="center"/>
    </xf>
    <xf numFmtId="0" fontId="59" fillId="0" borderId="110" xfId="42" applyFont="1" applyBorder="1" applyAlignment="1">
      <alignment vertical="center"/>
    </xf>
    <xf numFmtId="164" fontId="59" fillId="34" borderId="86" xfId="42" applyNumberFormat="1" applyFont="1" applyFill="1" applyBorder="1" applyAlignment="1">
      <alignment vertical="center"/>
    </xf>
    <xf numFmtId="165" fontId="59" fillId="34" borderId="117" xfId="42" applyNumberFormat="1" applyFont="1" applyFill="1" applyBorder="1" applyAlignment="1">
      <alignment vertical="center"/>
    </xf>
    <xf numFmtId="0" fontId="59" fillId="0" borderId="12" xfId="42" applyFont="1" applyFill="1" applyBorder="1" applyAlignment="1">
      <alignment vertical="center"/>
    </xf>
    <xf numFmtId="165" fontId="59" fillId="0" borderId="13" xfId="42" applyNumberFormat="1" applyFont="1" applyFill="1" applyBorder="1" applyAlignment="1">
      <alignment vertical="center"/>
    </xf>
    <xf numFmtId="0" fontId="59" fillId="0" borderId="18" xfId="42" applyFont="1" applyFill="1" applyBorder="1" applyAlignment="1">
      <alignment vertical="center"/>
    </xf>
    <xf numFmtId="165" fontId="59" fillId="34" borderId="90" xfId="42" applyNumberFormat="1" applyFont="1" applyFill="1" applyBorder="1" applyAlignment="1">
      <alignment vertical="center"/>
    </xf>
    <xf numFmtId="0" fontId="59" fillId="0" borderId="92" xfId="42" applyFont="1" applyBorder="1" applyAlignment="1">
      <alignment vertical="center"/>
    </xf>
    <xf numFmtId="165" fontId="59" fillId="34" borderId="93" xfId="42" applyNumberFormat="1" applyFont="1" applyFill="1" applyBorder="1" applyAlignment="1">
      <alignment vertical="center"/>
    </xf>
    <xf numFmtId="165" fontId="59" fillId="34" borderId="103" xfId="42" applyNumberFormat="1" applyFont="1" applyFill="1" applyBorder="1" applyAlignment="1">
      <alignment vertical="center"/>
    </xf>
    <xf numFmtId="0" fontId="59" fillId="0" borderId="104" xfId="42" applyFont="1" applyBorder="1" applyAlignment="1">
      <alignment vertical="center"/>
    </xf>
    <xf numFmtId="0" fontId="58" fillId="0" borderId="105" xfId="42" applyFont="1" applyBorder="1" applyAlignment="1">
      <alignment vertical="center"/>
    </xf>
    <xf numFmtId="164" fontId="59" fillId="0" borderId="118" xfId="42" applyNumberFormat="1" applyFont="1" applyFill="1" applyBorder="1" applyAlignment="1">
      <alignment vertical="center"/>
    </xf>
    <xf numFmtId="165" fontId="59" fillId="34" borderId="19" xfId="42" applyNumberFormat="1" applyFont="1" applyFill="1" applyBorder="1" applyAlignment="1">
      <alignment vertical="center"/>
    </xf>
    <xf numFmtId="164" fontId="59" fillId="0" borderId="28" xfId="42" applyNumberFormat="1" applyFont="1" applyFill="1" applyBorder="1" applyAlignment="1">
      <alignment vertical="center"/>
    </xf>
    <xf numFmtId="165" fontId="59" fillId="34" borderId="27" xfId="42" applyNumberFormat="1" applyFont="1" applyFill="1" applyBorder="1" applyAlignment="1">
      <alignment vertical="center"/>
    </xf>
    <xf numFmtId="165" fontId="59" fillId="34" borderId="28" xfId="42" applyNumberFormat="1" applyFont="1" applyFill="1" applyBorder="1" applyAlignment="1">
      <alignment vertical="center"/>
    </xf>
    <xf numFmtId="0" fontId="59" fillId="0" borderId="106" xfId="42" applyFont="1" applyBorder="1" applyAlignment="1">
      <alignment vertical="center"/>
    </xf>
    <xf numFmtId="165" fontId="59" fillId="34" borderId="112" xfId="42" applyNumberFormat="1" applyFont="1" applyFill="1" applyBorder="1" applyAlignment="1">
      <alignment vertical="center"/>
    </xf>
    <xf numFmtId="0" fontId="59" fillId="0" borderId="105" xfId="42" applyFont="1" applyBorder="1" applyAlignment="1">
      <alignment vertical="center"/>
    </xf>
    <xf numFmtId="165" fontId="59" fillId="34" borderId="119" xfId="42" applyNumberFormat="1" applyFont="1" applyFill="1" applyBorder="1" applyAlignment="1">
      <alignment vertical="center"/>
    </xf>
    <xf numFmtId="0" fontId="59" fillId="0" borderId="31" xfId="42" applyFont="1" applyBorder="1" applyAlignment="1">
      <alignment vertical="center"/>
    </xf>
    <xf numFmtId="164" fontId="59" fillId="0" borderId="31" xfId="42" applyNumberFormat="1" applyFont="1" applyFill="1" applyBorder="1" applyAlignment="1">
      <alignment vertical="center"/>
    </xf>
    <xf numFmtId="165" fontId="59" fillId="34" borderId="31" xfId="42" applyNumberFormat="1" applyFont="1" applyFill="1" applyBorder="1" applyAlignment="1">
      <alignment vertical="center"/>
    </xf>
    <xf numFmtId="0" fontId="59" fillId="0" borderId="10" xfId="42" applyFont="1" applyBorder="1" applyAlignment="1">
      <alignment vertical="center"/>
    </xf>
    <xf numFmtId="164" fontId="59" fillId="0" borderId="10" xfId="42" applyNumberFormat="1" applyFont="1" applyFill="1" applyBorder="1" applyAlignment="1">
      <alignment vertical="center"/>
    </xf>
    <xf numFmtId="165" fontId="59" fillId="34" borderId="10" xfId="42" applyNumberFormat="1" applyFont="1" applyFill="1" applyBorder="1" applyAlignment="1">
      <alignment vertical="center"/>
    </xf>
    <xf numFmtId="0" fontId="59" fillId="0" borderId="120" xfId="42" applyFont="1" applyBorder="1" applyAlignment="1">
      <alignment vertical="center"/>
    </xf>
    <xf numFmtId="165" fontId="59" fillId="34" borderId="121" xfId="42" applyNumberFormat="1" applyFont="1" applyFill="1" applyBorder="1" applyAlignment="1">
      <alignment vertical="center"/>
    </xf>
    <xf numFmtId="0" fontId="59" fillId="0" borderId="122" xfId="42" applyFont="1" applyBorder="1" applyAlignment="1">
      <alignment vertical="center"/>
    </xf>
    <xf numFmtId="0" fontId="58" fillId="0" borderId="123" xfId="42" applyFont="1" applyBorder="1" applyAlignment="1">
      <alignment vertical="center"/>
    </xf>
    <xf numFmtId="165" fontId="59" fillId="34" borderId="124" xfId="42" applyNumberFormat="1" applyFont="1" applyFill="1" applyBorder="1" applyAlignment="1">
      <alignment vertical="center"/>
    </xf>
    <xf numFmtId="0" fontId="59" fillId="0" borderId="118" xfId="42" applyFont="1" applyBorder="1" applyAlignment="1">
      <alignment vertical="center"/>
    </xf>
    <xf numFmtId="0" fontId="59" fillId="34" borderId="111" xfId="42" applyFont="1" applyFill="1" applyBorder="1" applyAlignment="1">
      <alignment vertical="center"/>
    </xf>
    <xf numFmtId="0" fontId="59" fillId="34" borderId="104" xfId="42" applyFont="1" applyFill="1" applyBorder="1" applyAlignment="1">
      <alignment vertical="center"/>
    </xf>
    <xf numFmtId="0" fontId="59" fillId="0" borderId="125" xfId="42" applyFont="1" applyBorder="1" applyAlignment="1">
      <alignment vertical="center"/>
    </xf>
    <xf numFmtId="0" fontId="59" fillId="34" borderId="28" xfId="42" applyFont="1" applyFill="1" applyBorder="1" applyAlignment="1">
      <alignment vertical="center"/>
    </xf>
    <xf numFmtId="0" fontId="59" fillId="34" borderId="18" xfId="42" applyFont="1" applyFill="1" applyBorder="1" applyAlignment="1">
      <alignment vertical="center"/>
    </xf>
    <xf numFmtId="0" fontId="59" fillId="0" borderId="26" xfId="42" applyFont="1" applyBorder="1" applyAlignment="1">
      <alignment vertical="center"/>
    </xf>
    <xf numFmtId="164" fontId="59" fillId="0" borderId="79" xfId="42" applyNumberFormat="1" applyFont="1" applyFill="1" applyBorder="1" applyAlignment="1">
      <alignment vertical="center"/>
    </xf>
    <xf numFmtId="165" fontId="59" fillId="34" borderId="13" xfId="42" applyNumberFormat="1" applyFont="1" applyFill="1" applyBorder="1" applyAlignment="1">
      <alignment vertical="center"/>
    </xf>
    <xf numFmtId="165" fontId="60" fillId="34" borderId="26" xfId="42" applyNumberFormat="1" applyFont="1" applyFill="1" applyBorder="1" applyAlignment="1">
      <alignment vertical="center"/>
    </xf>
    <xf numFmtId="0" fontId="58" fillId="0" borderId="25" xfId="42" applyFont="1" applyBorder="1" applyAlignment="1">
      <alignment vertical="center"/>
    </xf>
    <xf numFmtId="0" fontId="25" fillId="0" borderId="26" xfId="42" applyFont="1" applyBorder="1" applyAlignment="1">
      <alignment horizontal="center" vertical="center"/>
    </xf>
    <xf numFmtId="0" fontId="59" fillId="0" borderId="126" xfId="42" applyFont="1" applyBorder="1" applyAlignment="1">
      <alignment vertical="center"/>
    </xf>
    <xf numFmtId="164" fontId="59" fillId="0" borderId="106" xfId="42" applyNumberFormat="1" applyFont="1" applyFill="1" applyBorder="1" applyAlignment="1">
      <alignment horizontal="right" vertical="center"/>
    </xf>
    <xf numFmtId="0" fontId="59" fillId="0" borderId="127" xfId="42" applyFont="1" applyBorder="1" applyAlignment="1">
      <alignment vertical="center"/>
    </xf>
    <xf numFmtId="164" fontId="59" fillId="0" borderId="92" xfId="42" applyNumberFormat="1" applyFont="1" applyFill="1" applyBorder="1" applyAlignment="1">
      <alignment horizontal="right" vertical="center"/>
    </xf>
    <xf numFmtId="0" fontId="59" fillId="0" borderId="128" xfId="42" applyFont="1" applyBorder="1" applyAlignment="1">
      <alignment vertical="center"/>
    </xf>
    <xf numFmtId="164" fontId="59" fillId="0" borderId="102" xfId="42" applyNumberFormat="1" applyFont="1" applyFill="1" applyBorder="1" applyAlignment="1">
      <alignment horizontal="right" vertical="center"/>
    </xf>
    <xf numFmtId="165" fontId="59" fillId="34" borderId="129" xfId="42" applyNumberFormat="1" applyFont="1" applyFill="1" applyBorder="1" applyAlignment="1">
      <alignment vertical="center"/>
    </xf>
    <xf numFmtId="0" fontId="59" fillId="0" borderId="130" xfId="42" applyFont="1" applyBorder="1" applyAlignment="1">
      <alignment vertical="center"/>
    </xf>
    <xf numFmtId="165" fontId="59" fillId="34" borderId="0" xfId="42" applyNumberFormat="1" applyFont="1" applyFill="1" applyBorder="1" applyAlignment="1">
      <alignment vertical="center"/>
    </xf>
    <xf numFmtId="164" fontId="59" fillId="0" borderId="118" xfId="42" applyNumberFormat="1" applyFont="1" applyBorder="1" applyAlignment="1">
      <alignment vertical="center"/>
    </xf>
    <xf numFmtId="164" fontId="59" fillId="0" borderId="89" xfId="42" applyNumberFormat="1" applyFont="1" applyFill="1" applyBorder="1" applyAlignment="1">
      <alignment horizontal="right" vertical="center"/>
    </xf>
    <xf numFmtId="0" fontId="59" fillId="0" borderId="14" xfId="42" applyFont="1" applyFill="1" applyBorder="1" applyAlignment="1">
      <alignment vertical="center"/>
    </xf>
    <xf numFmtId="164" fontId="59" fillId="0" borderId="95" xfId="42" applyNumberFormat="1" applyFont="1" applyFill="1" applyBorder="1" applyAlignment="1">
      <alignment horizontal="right" vertical="center"/>
    </xf>
    <xf numFmtId="165" fontId="59" fillId="34" borderId="96" xfId="42" applyNumberFormat="1" applyFont="1" applyFill="1" applyBorder="1" applyAlignment="1">
      <alignment vertical="center"/>
    </xf>
    <xf numFmtId="165" fontId="60" fillId="34" borderId="15" xfId="42" applyNumberFormat="1" applyFont="1" applyFill="1" applyBorder="1" applyAlignment="1">
      <alignment vertical="center"/>
    </xf>
    <xf numFmtId="0" fontId="58" fillId="0" borderId="18" xfId="42" applyFont="1" applyFill="1" applyBorder="1" applyAlignment="1">
      <alignment vertical="center" wrapText="1"/>
    </xf>
    <xf numFmtId="0" fontId="59" fillId="0" borderId="19" xfId="42" applyFont="1" applyFill="1" applyBorder="1" applyAlignment="1">
      <alignment vertical="center"/>
    </xf>
    <xf numFmtId="164" fontId="58" fillId="0" borderId="28" xfId="42" applyNumberFormat="1" applyFont="1" applyFill="1" applyBorder="1" applyAlignment="1">
      <alignment vertical="center"/>
    </xf>
    <xf numFmtId="165" fontId="58" fillId="0" borderId="28" xfId="42" applyNumberFormat="1" applyFont="1" applyFill="1" applyBorder="1" applyAlignment="1">
      <alignment vertical="center"/>
    </xf>
    <xf numFmtId="0" fontId="59" fillId="0" borderId="102" xfId="42" applyFont="1" applyFill="1" applyBorder="1" applyAlignment="1">
      <alignment vertical="center"/>
    </xf>
    <xf numFmtId="0" fontId="59" fillId="0" borderId="125" xfId="42" applyFont="1" applyFill="1" applyBorder="1" applyAlignment="1">
      <alignment vertical="center"/>
    </xf>
    <xf numFmtId="164" fontId="59" fillId="0" borderId="27" xfId="42" applyNumberFormat="1" applyFont="1" applyFill="1" applyBorder="1" applyAlignment="1">
      <alignment vertical="center"/>
    </xf>
    <xf numFmtId="165" fontId="60" fillId="34" borderId="87" xfId="42" applyNumberFormat="1" applyFont="1" applyFill="1" applyBorder="1" applyAlignment="1">
      <alignment vertical="center"/>
    </xf>
    <xf numFmtId="0" fontId="59" fillId="0" borderId="88" xfId="42" applyFont="1" applyBorder="1" applyAlignment="1">
      <alignment vertical="center"/>
    </xf>
    <xf numFmtId="0" fontId="59" fillId="0" borderId="19" xfId="42" applyFont="1" applyBorder="1" applyAlignment="1">
      <alignment vertical="center"/>
    </xf>
    <xf numFmtId="0" fontId="59" fillId="0" borderId="28" xfId="42" applyFont="1" applyFill="1" applyBorder="1" applyAlignment="1">
      <alignment vertical="center"/>
    </xf>
    <xf numFmtId="0" fontId="59" fillId="0" borderId="114" xfId="42" applyFont="1" applyBorder="1" applyAlignment="1">
      <alignment vertical="center"/>
    </xf>
    <xf numFmtId="0" fontId="59" fillId="0" borderId="115" xfId="42" applyFont="1" applyBorder="1" applyAlignment="1">
      <alignment vertical="center"/>
    </xf>
    <xf numFmtId="164" fontId="59" fillId="0" borderId="115" xfId="42" applyNumberFormat="1" applyFont="1" applyFill="1" applyBorder="1" applyAlignment="1">
      <alignment vertical="center"/>
    </xf>
    <xf numFmtId="164" fontId="59" fillId="0" borderId="0" xfId="42" applyNumberFormat="1" applyFont="1" applyFill="1" applyBorder="1" applyAlignment="1">
      <alignment vertical="center"/>
    </xf>
    <xf numFmtId="0" fontId="61" fillId="0" borderId="0" xfId="42" applyFont="1" applyBorder="1" applyAlignment="1">
      <alignment vertical="center"/>
    </xf>
    <xf numFmtId="0" fontId="59" fillId="0" borderId="16" xfId="42" applyFont="1" applyFill="1" applyBorder="1" applyAlignment="1">
      <alignment vertical="center"/>
    </xf>
    <xf numFmtId="165" fontId="60" fillId="34" borderId="13" xfId="42" applyNumberFormat="1" applyFont="1" applyFill="1" applyBorder="1" applyAlignment="1">
      <alignment vertical="center"/>
    </xf>
    <xf numFmtId="164" fontId="62" fillId="34" borderId="115" xfId="42" applyNumberFormat="1" applyFont="1" applyFill="1" applyBorder="1" applyAlignment="1">
      <alignment vertical="center"/>
    </xf>
    <xf numFmtId="0" fontId="59" fillId="0" borderId="132" xfId="42" applyFont="1" applyBorder="1" applyAlignment="1">
      <alignment vertical="center"/>
    </xf>
    <xf numFmtId="164" fontId="62" fillId="34" borderId="102" xfId="42" applyNumberFormat="1" applyFont="1" applyFill="1" applyBorder="1" applyAlignment="1">
      <alignment vertical="center"/>
    </xf>
    <xf numFmtId="165" fontId="59" fillId="34" borderId="109" xfId="42" applyNumberFormat="1" applyFont="1" applyFill="1" applyBorder="1" applyAlignment="1">
      <alignment vertical="center"/>
    </xf>
    <xf numFmtId="164" fontId="59" fillId="33" borderId="89" xfId="42" applyNumberFormat="1" applyFont="1" applyFill="1" applyBorder="1" applyAlignment="1">
      <alignment vertical="center"/>
    </xf>
    <xf numFmtId="164" fontId="59" fillId="33" borderId="92" xfId="42" applyNumberFormat="1" applyFont="1" applyFill="1" applyBorder="1" applyAlignment="1">
      <alignment vertical="center"/>
    </xf>
    <xf numFmtId="0" fontId="59" fillId="0" borderId="94" xfId="42" applyFont="1" applyBorder="1" applyAlignment="1">
      <alignment vertical="center"/>
    </xf>
    <xf numFmtId="164" fontId="59" fillId="33" borderId="95" xfId="42" applyNumberFormat="1" applyFont="1" applyFill="1" applyBorder="1" applyAlignment="1">
      <alignment vertical="center"/>
    </xf>
    <xf numFmtId="0" fontId="58" fillId="0" borderId="14" xfId="42" applyFont="1" applyFill="1" applyBorder="1" applyAlignment="1">
      <alignment vertical="center"/>
    </xf>
    <xf numFmtId="0" fontId="59" fillId="34" borderId="110" xfId="42" applyFont="1" applyFill="1" applyBorder="1" applyAlignment="1">
      <alignment vertical="center"/>
    </xf>
    <xf numFmtId="164" fontId="58" fillId="34" borderId="86" xfId="42" applyNumberFormat="1" applyFont="1" applyFill="1" applyBorder="1" applyAlignment="1">
      <alignment vertical="center"/>
    </xf>
    <xf numFmtId="0" fontId="59" fillId="0" borderId="133" xfId="42" applyFont="1" applyBorder="1" applyAlignment="1">
      <alignment vertical="center"/>
    </xf>
    <xf numFmtId="0" fontId="59" fillId="0" borderId="134" xfId="42" applyFont="1" applyBorder="1" applyAlignment="1">
      <alignment vertical="center"/>
    </xf>
    <xf numFmtId="164" fontId="59" fillId="0" borderId="135" xfId="42" applyNumberFormat="1" applyFont="1" applyFill="1" applyBorder="1" applyAlignment="1">
      <alignment vertical="center"/>
    </xf>
    <xf numFmtId="165" fontId="59" fillId="34" borderId="136" xfId="42" applyNumberFormat="1" applyFont="1" applyFill="1" applyBorder="1" applyAlignment="1">
      <alignment vertical="center"/>
    </xf>
    <xf numFmtId="0" fontId="58" fillId="0" borderId="11" xfId="42" applyFont="1" applyFill="1" applyBorder="1" applyAlignment="1">
      <alignment horizontal="center" vertical="center"/>
    </xf>
    <xf numFmtId="0" fontId="58" fillId="0" borderId="20" xfId="42" applyFont="1" applyFill="1" applyBorder="1" applyAlignment="1">
      <alignment horizontal="center" vertical="center"/>
    </xf>
    <xf numFmtId="164" fontId="58" fillId="0" borderId="137" xfId="42" applyNumberFormat="1" applyFont="1" applyFill="1" applyBorder="1" applyAlignment="1">
      <alignment vertical="center"/>
    </xf>
    <xf numFmtId="165" fontId="60" fillId="34" borderId="100" xfId="42" applyNumberFormat="1" applyFont="1" applyFill="1" applyBorder="1" applyAlignment="1">
      <alignment vertical="center"/>
    </xf>
    <xf numFmtId="0" fontId="35" fillId="0" borderId="0" xfId="42" applyFont="1" applyBorder="1" applyAlignment="1">
      <alignment vertical="center"/>
    </xf>
    <xf numFmtId="166" fontId="27" fillId="0" borderId="85" xfId="42" applyNumberFormat="1" applyFont="1" applyBorder="1" applyAlignment="1">
      <alignment horizontal="center" vertical="center"/>
    </xf>
    <xf numFmtId="166" fontId="27" fillId="0" borderId="86" xfId="42" applyNumberFormat="1" applyFont="1" applyBorder="1" applyAlignment="1">
      <alignment horizontal="center" vertical="center"/>
    </xf>
    <xf numFmtId="166" fontId="27" fillId="0" borderId="87" xfId="42" applyNumberFormat="1" applyFont="1" applyBorder="1" applyAlignment="1">
      <alignment horizontal="center" vertical="center"/>
    </xf>
    <xf numFmtId="0" fontId="27" fillId="0" borderId="87" xfId="42" applyFont="1" applyBorder="1" applyAlignment="1">
      <alignment horizontal="center" vertical="center"/>
    </xf>
    <xf numFmtId="166" fontId="27" fillId="0" borderId="0" xfId="42" applyNumberFormat="1" applyFont="1" applyBorder="1" applyAlignment="1">
      <alignment horizontal="center" vertical="center"/>
    </xf>
    <xf numFmtId="166" fontId="59" fillId="0" borderId="113" xfId="42" applyNumberFormat="1" applyFont="1" applyBorder="1" applyAlignment="1">
      <alignment vertical="center"/>
    </xf>
    <xf numFmtId="0" fontId="68" fillId="0" borderId="138" xfId="42" applyFont="1" applyBorder="1" applyAlignment="1">
      <alignment vertical="center"/>
    </xf>
    <xf numFmtId="3" fontId="27" fillId="0" borderId="115" xfId="42" applyNumberFormat="1" applyFont="1" applyBorder="1" applyAlignment="1">
      <alignment vertical="center"/>
    </xf>
    <xf numFmtId="166" fontId="27" fillId="0" borderId="12" xfId="42" applyNumberFormat="1" applyFont="1" applyBorder="1" applyAlignment="1">
      <alignment vertical="center"/>
    </xf>
    <xf numFmtId="166" fontId="27" fillId="0" borderId="90" xfId="42" applyNumberFormat="1" applyFont="1" applyBorder="1" applyAlignment="1">
      <alignment vertical="center"/>
    </xf>
    <xf numFmtId="164" fontId="27" fillId="0" borderId="139" xfId="42" applyNumberFormat="1" applyFont="1" applyBorder="1" applyAlignment="1">
      <alignment vertical="center"/>
    </xf>
    <xf numFmtId="166" fontId="27" fillId="0" borderId="0" xfId="42" applyNumberFormat="1" applyFont="1" applyBorder="1" applyAlignment="1">
      <alignment vertical="center"/>
    </xf>
    <xf numFmtId="166" fontId="59" fillId="0" borderId="140" xfId="42" applyNumberFormat="1" applyFont="1" applyBorder="1" applyAlignment="1">
      <alignment vertical="center"/>
    </xf>
    <xf numFmtId="0" fontId="68" fillId="0" borderId="18" xfId="42" applyFont="1" applyBorder="1" applyAlignment="1">
      <alignment vertical="center"/>
    </xf>
    <xf numFmtId="0" fontId="68" fillId="0" borderId="141" xfId="42" applyFont="1" applyBorder="1" applyAlignment="1">
      <alignment vertical="center"/>
    </xf>
    <xf numFmtId="3" fontId="27" fillId="0" borderId="118" xfId="42" applyNumberFormat="1" applyFont="1" applyBorder="1" applyAlignment="1">
      <alignment vertical="center"/>
    </xf>
    <xf numFmtId="0" fontId="68" fillId="0" borderId="93" xfId="42" applyFont="1" applyBorder="1" applyAlignment="1">
      <alignment vertical="center"/>
    </xf>
    <xf numFmtId="0" fontId="35" fillId="0" borderId="140" xfId="42" applyFont="1" applyBorder="1" applyAlignment="1">
      <alignment vertical="center"/>
    </xf>
    <xf numFmtId="164" fontId="27" fillId="0" borderId="142" xfId="42" applyNumberFormat="1" applyFont="1" applyBorder="1" applyAlignment="1">
      <alignment vertical="center"/>
    </xf>
    <xf numFmtId="166" fontId="59" fillId="0" borderId="143" xfId="42" applyNumberFormat="1" applyFont="1" applyBorder="1" applyAlignment="1">
      <alignment vertical="center"/>
    </xf>
    <xf numFmtId="0" fontId="68" fillId="0" borderId="14" xfId="42" applyFont="1" applyBorder="1" applyAlignment="1">
      <alignment vertical="center"/>
    </xf>
    <xf numFmtId="0" fontId="68" fillId="0" borderId="144" xfId="42" applyFont="1" applyBorder="1" applyAlignment="1">
      <alignment vertical="center"/>
    </xf>
    <xf numFmtId="3" fontId="27" fillId="0" borderId="108" xfId="42" applyNumberFormat="1" applyFont="1" applyBorder="1" applyAlignment="1">
      <alignment vertical="center"/>
    </xf>
    <xf numFmtId="0" fontId="68" fillId="0" borderId="96" xfId="42" applyFont="1" applyBorder="1" applyAlignment="1">
      <alignment vertical="center"/>
    </xf>
    <xf numFmtId="0" fontId="35" fillId="0" borderId="143" xfId="42" applyFont="1" applyBorder="1" applyAlignment="1">
      <alignment vertical="center"/>
    </xf>
    <xf numFmtId="166" fontId="59" fillId="0" borderId="145" xfId="42" applyNumberFormat="1" applyFont="1" applyBorder="1" applyAlignment="1">
      <alignment vertical="center"/>
    </xf>
    <xf numFmtId="164" fontId="27" fillId="0" borderId="114" xfId="42" applyNumberFormat="1" applyFont="1" applyBorder="1" applyAlignment="1">
      <alignment vertical="center"/>
    </xf>
    <xf numFmtId="164" fontId="27" fillId="0" borderId="115" xfId="42" applyNumberFormat="1" applyFont="1" applyBorder="1" applyAlignment="1">
      <alignment vertical="center"/>
    </xf>
    <xf numFmtId="165" fontId="27" fillId="0" borderId="116" xfId="42" applyNumberFormat="1" applyFont="1" applyBorder="1" applyAlignment="1">
      <alignment vertical="center"/>
    </xf>
    <xf numFmtId="164" fontId="27" fillId="0" borderId="146" xfId="42" applyNumberFormat="1" applyFont="1" applyBorder="1" applyAlignment="1">
      <alignment vertical="center"/>
    </xf>
    <xf numFmtId="165" fontId="59" fillId="0" borderId="113" xfId="42" applyNumberFormat="1" applyFont="1" applyBorder="1" applyAlignment="1">
      <alignment vertical="center"/>
    </xf>
    <xf numFmtId="164" fontId="27" fillId="0" borderId="105" xfId="42" applyNumberFormat="1" applyFont="1" applyBorder="1" applyAlignment="1">
      <alignment vertical="center"/>
    </xf>
    <xf numFmtId="164" fontId="27" fillId="0" borderId="102" xfId="42" applyNumberFormat="1" applyFont="1" applyBorder="1" applyAlignment="1">
      <alignment vertical="center"/>
    </xf>
    <xf numFmtId="165" fontId="27" fillId="0" borderId="128" xfId="42" applyNumberFormat="1" applyFont="1" applyBorder="1" applyAlignment="1">
      <alignment vertical="center"/>
    </xf>
    <xf numFmtId="164" fontId="27" fillId="0" borderId="145" xfId="42" applyNumberFormat="1" applyFont="1" applyBorder="1" applyAlignment="1">
      <alignment vertical="center"/>
    </xf>
    <xf numFmtId="164" fontId="30" fillId="0" borderId="105" xfId="42" applyNumberFormat="1" applyFont="1" applyBorder="1" applyAlignment="1">
      <alignment vertical="center"/>
    </xf>
    <xf numFmtId="164" fontId="30" fillId="0" borderId="102" xfId="42" applyNumberFormat="1" applyFont="1" applyBorder="1" applyAlignment="1">
      <alignment vertical="center"/>
    </xf>
    <xf numFmtId="165" fontId="30" fillId="0" borderId="103" xfId="42" applyNumberFormat="1" applyFont="1" applyBorder="1" applyAlignment="1">
      <alignment vertical="center"/>
    </xf>
    <xf numFmtId="166" fontId="59" fillId="0" borderId="147" xfId="42" applyNumberFormat="1" applyFont="1" applyBorder="1" applyAlignment="1">
      <alignment vertical="center"/>
    </xf>
    <xf numFmtId="164" fontId="30" fillId="0" borderId="114" xfId="42" applyNumberFormat="1" applyFont="1" applyBorder="1" applyAlignment="1">
      <alignment vertical="center"/>
    </xf>
    <xf numFmtId="164" fontId="30" fillId="0" borderId="115" xfId="42" applyNumberFormat="1" applyFont="1" applyBorder="1" applyAlignment="1">
      <alignment vertical="center"/>
    </xf>
    <xf numFmtId="165" fontId="30" fillId="0" borderId="116" xfId="42" applyNumberFormat="1" applyFont="1" applyBorder="1" applyAlignment="1">
      <alignment vertical="center"/>
    </xf>
    <xf numFmtId="164" fontId="30" fillId="0" borderId="145" xfId="42" applyNumberFormat="1" applyFont="1" applyBorder="1" applyAlignment="1">
      <alignment vertical="center"/>
    </xf>
    <xf numFmtId="165" fontId="30" fillId="0" borderId="119" xfId="42" applyNumberFormat="1" applyFont="1" applyBorder="1" applyAlignment="1">
      <alignment vertical="center"/>
    </xf>
    <xf numFmtId="165" fontId="62" fillId="0" borderId="113" xfId="42" applyNumberFormat="1" applyFont="1" applyBorder="1" applyAlignment="1">
      <alignment vertical="center"/>
    </xf>
    <xf numFmtId="164" fontId="30" fillId="0" borderId="0" xfId="42" applyNumberFormat="1" applyFont="1" applyBorder="1" applyAlignment="1">
      <alignment vertical="center"/>
    </xf>
    <xf numFmtId="165" fontId="30" fillId="0" borderId="0" xfId="42" applyNumberFormat="1" applyFont="1" applyBorder="1" applyAlignment="1">
      <alignment vertical="center"/>
    </xf>
    <xf numFmtId="166" fontId="59" fillId="0" borderId="122" xfId="42" applyNumberFormat="1" applyFont="1" applyBorder="1" applyAlignment="1">
      <alignment vertical="center"/>
    </xf>
    <xf numFmtId="164" fontId="27" fillId="0" borderId="130" xfId="42" applyNumberFormat="1" applyFont="1" applyBorder="1" applyAlignment="1">
      <alignment vertical="center"/>
    </xf>
    <xf numFmtId="164" fontId="27" fillId="0" borderId="118" xfId="42" applyNumberFormat="1" applyFont="1" applyBorder="1" applyAlignment="1">
      <alignment vertical="center"/>
    </xf>
    <xf numFmtId="165" fontId="27" fillId="0" borderId="119" xfId="42" applyNumberFormat="1" applyFont="1" applyBorder="1" applyAlignment="1">
      <alignment vertical="center"/>
    </xf>
    <xf numFmtId="164" fontId="27" fillId="0" borderId="125" xfId="42" applyNumberFormat="1" applyFont="1" applyBorder="1" applyAlignment="1">
      <alignment vertical="center"/>
    </xf>
    <xf numFmtId="165" fontId="59" fillId="0" borderId="140" xfId="42" applyNumberFormat="1" applyFont="1" applyBorder="1" applyAlignment="1">
      <alignment vertical="center"/>
    </xf>
    <xf numFmtId="165" fontId="27" fillId="0" borderId="148" xfId="42" applyNumberFormat="1" applyFont="1" applyBorder="1" applyAlignment="1">
      <alignment vertical="center"/>
    </xf>
    <xf numFmtId="164" fontId="27" fillId="0" borderId="122" xfId="42" applyNumberFormat="1" applyFont="1" applyBorder="1" applyAlignment="1">
      <alignment vertical="center"/>
    </xf>
    <xf numFmtId="164" fontId="30" fillId="0" borderId="125" xfId="42" applyNumberFormat="1" applyFont="1" applyBorder="1" applyAlignment="1">
      <alignment vertical="center"/>
    </xf>
    <xf numFmtId="164" fontId="30" fillId="0" borderId="118" xfId="42" applyNumberFormat="1" applyFont="1" applyBorder="1" applyAlignment="1">
      <alignment vertical="center"/>
    </xf>
    <xf numFmtId="166" fontId="59" fillId="0" borderId="149" xfId="42" applyNumberFormat="1" applyFont="1" applyBorder="1" applyAlignment="1">
      <alignment vertical="center"/>
    </xf>
    <xf numFmtId="164" fontId="30" fillId="0" borderId="122" xfId="42" applyNumberFormat="1" applyFont="1" applyBorder="1" applyAlignment="1">
      <alignment vertical="center"/>
    </xf>
    <xf numFmtId="164" fontId="30" fillId="0" borderId="130" xfId="42" applyNumberFormat="1" applyFont="1" applyBorder="1" applyAlignment="1">
      <alignment vertical="center"/>
    </xf>
    <xf numFmtId="165" fontId="62" fillId="0" borderId="140" xfId="42" applyNumberFormat="1" applyFont="1" applyBorder="1" applyAlignment="1">
      <alignment vertical="center"/>
    </xf>
    <xf numFmtId="165" fontId="30" fillId="0" borderId="150" xfId="42" applyNumberFormat="1" applyFont="1" applyBorder="1" applyAlignment="1">
      <alignment vertical="center"/>
    </xf>
    <xf numFmtId="0" fontId="35" fillId="0" borderId="122" xfId="42" applyFont="1" applyBorder="1" applyAlignment="1">
      <alignment vertical="center"/>
    </xf>
    <xf numFmtId="0" fontId="35" fillId="0" borderId="149" xfId="42" applyFont="1" applyBorder="1" applyAlignment="1">
      <alignment vertical="center"/>
    </xf>
    <xf numFmtId="166" fontId="59" fillId="0" borderId="151" xfId="42" applyNumberFormat="1" applyFont="1" applyBorder="1" applyAlignment="1">
      <alignment vertical="center"/>
    </xf>
    <xf numFmtId="164" fontId="27" fillId="0" borderId="151" xfId="42" applyNumberFormat="1" applyFont="1" applyBorder="1" applyAlignment="1">
      <alignment vertical="center"/>
    </xf>
    <xf numFmtId="164" fontId="27" fillId="0" borderId="108" xfId="42" applyNumberFormat="1" applyFont="1" applyBorder="1" applyAlignment="1">
      <alignment vertical="center"/>
    </xf>
    <xf numFmtId="165" fontId="27" fillId="0" borderId="109" xfId="42" applyNumberFormat="1" applyFont="1" applyBorder="1" applyAlignment="1">
      <alignment vertical="center"/>
    </xf>
    <xf numFmtId="164" fontId="27" fillId="0" borderId="152" xfId="42" applyNumberFormat="1" applyFont="1" applyBorder="1" applyAlignment="1">
      <alignment vertical="center"/>
    </xf>
    <xf numFmtId="165" fontId="59" fillId="0" borderId="143" xfId="42" applyNumberFormat="1" applyFont="1" applyBorder="1" applyAlignment="1">
      <alignment vertical="center"/>
    </xf>
    <xf numFmtId="164" fontId="27" fillId="0" borderId="153" xfId="42" applyNumberFormat="1" applyFont="1" applyBorder="1" applyAlignment="1">
      <alignment vertical="center"/>
    </xf>
    <xf numFmtId="164" fontId="27" fillId="0" borderId="106" xfId="42" applyNumberFormat="1" applyFont="1" applyBorder="1" applyAlignment="1">
      <alignment vertical="center"/>
    </xf>
    <xf numFmtId="165" fontId="27" fillId="0" borderId="126" xfId="42" applyNumberFormat="1" applyFont="1" applyBorder="1" applyAlignment="1">
      <alignment vertical="center"/>
    </xf>
    <xf numFmtId="164" fontId="27" fillId="0" borderId="120" xfId="42" applyNumberFormat="1" applyFont="1" applyBorder="1" applyAlignment="1">
      <alignment vertical="center"/>
    </xf>
    <xf numFmtId="165" fontId="27" fillId="0" borderId="112" xfId="42" applyNumberFormat="1" applyFont="1" applyBorder="1" applyAlignment="1">
      <alignment vertical="center"/>
    </xf>
    <xf numFmtId="164" fontId="30" fillId="0" borderId="153" xfId="42" applyNumberFormat="1" applyFont="1" applyBorder="1" applyAlignment="1">
      <alignment vertical="center"/>
    </xf>
    <xf numFmtId="164" fontId="30" fillId="0" borderId="106" xfId="42" applyNumberFormat="1" applyFont="1" applyBorder="1" applyAlignment="1">
      <alignment vertical="center"/>
    </xf>
    <xf numFmtId="165" fontId="30" fillId="0" borderId="112" xfId="42" applyNumberFormat="1" applyFont="1" applyBorder="1" applyAlignment="1">
      <alignment vertical="center"/>
    </xf>
    <xf numFmtId="166" fontId="59" fillId="0" borderId="154" xfId="42" applyNumberFormat="1" applyFont="1" applyBorder="1" applyAlignment="1">
      <alignment vertical="center"/>
    </xf>
    <xf numFmtId="164" fontId="30" fillId="0" borderId="151" xfId="42" applyNumberFormat="1" applyFont="1" applyBorder="1" applyAlignment="1">
      <alignment vertical="center"/>
    </xf>
    <xf numFmtId="164" fontId="30" fillId="0" borderId="108" xfId="42" applyNumberFormat="1" applyFont="1" applyBorder="1" applyAlignment="1">
      <alignment vertical="center"/>
    </xf>
    <xf numFmtId="165" fontId="30" fillId="0" borderId="109" xfId="42" applyNumberFormat="1" applyFont="1" applyBorder="1" applyAlignment="1">
      <alignment vertical="center"/>
    </xf>
    <xf numFmtId="165" fontId="62" fillId="0" borderId="143" xfId="42" applyNumberFormat="1" applyFont="1" applyBorder="1" applyAlignment="1">
      <alignment vertical="center"/>
    </xf>
    <xf numFmtId="165" fontId="30" fillId="0" borderId="155" xfId="42" applyNumberFormat="1" applyFont="1" applyBorder="1" applyAlignment="1">
      <alignment vertical="center"/>
    </xf>
    <xf numFmtId="166" fontId="62" fillId="0" borderId="25" xfId="42" applyNumberFormat="1" applyFont="1" applyBorder="1" applyAlignment="1">
      <alignment vertical="center"/>
    </xf>
    <xf numFmtId="164" fontId="25" fillId="0" borderId="85" xfId="42" applyNumberFormat="1" applyFont="1" applyBorder="1" applyAlignment="1">
      <alignment vertical="center"/>
    </xf>
    <xf numFmtId="164" fontId="25" fillId="0" borderId="86" xfId="42" applyNumberFormat="1" applyFont="1" applyBorder="1" applyAlignment="1">
      <alignment vertical="center"/>
    </xf>
    <xf numFmtId="165" fontId="25" fillId="0" borderId="87" xfId="42" applyNumberFormat="1" applyFont="1" applyBorder="1" applyAlignment="1">
      <alignment vertical="center"/>
    </xf>
    <xf numFmtId="164" fontId="25" fillId="0" borderId="156" xfId="42" applyNumberFormat="1" applyFont="1" applyBorder="1" applyAlignment="1">
      <alignment vertical="center"/>
    </xf>
    <xf numFmtId="165" fontId="59" fillId="0" borderId="0" xfId="42" applyNumberFormat="1" applyFont="1" applyBorder="1" applyAlignment="1">
      <alignment vertical="center"/>
    </xf>
    <xf numFmtId="165" fontId="25" fillId="0" borderId="157" xfId="42" applyNumberFormat="1" applyFont="1" applyBorder="1" applyAlignment="1">
      <alignment vertical="center"/>
    </xf>
    <xf numFmtId="164" fontId="28" fillId="0" borderId="156" xfId="42" applyNumberFormat="1" applyFont="1" applyBorder="1" applyAlignment="1">
      <alignment vertical="center"/>
    </xf>
    <xf numFmtId="164" fontId="28" fillId="0" borderId="86" xfId="42" applyNumberFormat="1" applyFont="1" applyBorder="1" applyAlignment="1">
      <alignment vertical="center"/>
    </xf>
    <xf numFmtId="165" fontId="28" fillId="0" borderId="87" xfId="42" applyNumberFormat="1" applyFont="1" applyBorder="1" applyAlignment="1">
      <alignment vertical="center"/>
    </xf>
    <xf numFmtId="166" fontId="62" fillId="0" borderId="79" xfId="42" applyNumberFormat="1" applyFont="1" applyBorder="1" applyAlignment="1">
      <alignment vertical="center"/>
    </xf>
    <xf numFmtId="164" fontId="28" fillId="0" borderId="85" xfId="42" applyNumberFormat="1" applyFont="1" applyBorder="1" applyAlignment="1">
      <alignment vertical="center"/>
    </xf>
    <xf numFmtId="165" fontId="62" fillId="0" borderId="79" xfId="42" applyNumberFormat="1" applyFont="1" applyBorder="1" applyAlignment="1">
      <alignment vertical="center"/>
    </xf>
    <xf numFmtId="164" fontId="28" fillId="0" borderId="158" xfId="42" applyNumberFormat="1" applyFont="1" applyBorder="1" applyAlignment="1">
      <alignment vertical="center"/>
    </xf>
    <xf numFmtId="164" fontId="28" fillId="0" borderId="159" xfId="42" applyNumberFormat="1" applyFont="1" applyBorder="1" applyAlignment="1">
      <alignment vertical="center"/>
    </xf>
    <xf numFmtId="164" fontId="28" fillId="0" borderId="0" xfId="42" applyNumberFormat="1" applyFont="1" applyBorder="1" applyAlignment="1">
      <alignment vertical="center"/>
    </xf>
    <xf numFmtId="165" fontId="28" fillId="0" borderId="0" xfId="42" applyNumberFormat="1" applyFont="1" applyBorder="1" applyAlignment="1">
      <alignment vertical="center"/>
    </xf>
    <xf numFmtId="166" fontId="59" fillId="0" borderId="104" xfId="42" applyNumberFormat="1" applyFont="1" applyBorder="1" applyAlignment="1">
      <alignment vertical="center"/>
    </xf>
    <xf numFmtId="164" fontId="27" fillId="0" borderId="104" xfId="42" applyNumberFormat="1" applyFont="1" applyBorder="1" applyAlignment="1">
      <alignment vertical="center"/>
    </xf>
    <xf numFmtId="165" fontId="27" fillId="0" borderId="103" xfId="42" applyNumberFormat="1" applyFont="1" applyBorder="1" applyAlignment="1">
      <alignment vertical="center"/>
    </xf>
    <xf numFmtId="166" fontId="59" fillId="0" borderId="160" xfId="42" applyNumberFormat="1" applyFont="1" applyBorder="1" applyAlignment="1">
      <alignment vertical="center"/>
    </xf>
    <xf numFmtId="166" fontId="59" fillId="0" borderId="161" xfId="42" applyNumberFormat="1" applyFont="1" applyBorder="1" applyAlignment="1">
      <alignment vertical="center"/>
    </xf>
    <xf numFmtId="166" fontId="59" fillId="0" borderId="162" xfId="42" applyNumberFormat="1" applyFont="1" applyBorder="1" applyAlignment="1">
      <alignment vertical="center"/>
    </xf>
    <xf numFmtId="165" fontId="27" fillId="0" borderId="163" xfId="42" applyNumberFormat="1" applyFont="1" applyBorder="1" applyAlignment="1">
      <alignment vertical="center"/>
    </xf>
    <xf numFmtId="164" fontId="30" fillId="0" borderId="152" xfId="42" applyNumberFormat="1" applyFont="1" applyBorder="1" applyAlignment="1">
      <alignment vertical="center"/>
    </xf>
    <xf numFmtId="165" fontId="59" fillId="0" borderId="79" xfId="42" applyNumberFormat="1" applyFont="1" applyBorder="1" applyAlignment="1">
      <alignment vertical="center"/>
    </xf>
    <xf numFmtId="166" fontId="62" fillId="0" borderId="26" xfId="42" applyNumberFormat="1" applyFont="1" applyBorder="1" applyAlignment="1">
      <alignment vertical="center"/>
    </xf>
    <xf numFmtId="165" fontId="62" fillId="0" borderId="25" xfId="42" applyNumberFormat="1" applyFont="1" applyBorder="1" applyAlignment="1">
      <alignment vertical="center"/>
    </xf>
    <xf numFmtId="0" fontId="35" fillId="0" borderId="145" xfId="42" applyFont="1" applyBorder="1" applyAlignment="1">
      <alignment vertical="center"/>
    </xf>
    <xf numFmtId="164" fontId="25" fillId="0" borderId="12" xfId="42" applyNumberFormat="1" applyFont="1" applyBorder="1" applyAlignment="1">
      <alignment vertical="center"/>
    </xf>
    <xf numFmtId="164" fontId="25" fillId="0" borderId="138" xfId="42" applyNumberFormat="1" applyFont="1" applyBorder="1" applyAlignment="1">
      <alignment vertical="center"/>
    </xf>
    <xf numFmtId="165" fontId="25" fillId="0" borderId="90" xfId="42" applyNumberFormat="1" applyFont="1" applyBorder="1" applyAlignment="1">
      <alignment vertical="center"/>
    </xf>
    <xf numFmtId="164" fontId="25" fillId="0" borderId="164" xfId="42" applyNumberFormat="1" applyFont="1" applyBorder="1" applyAlignment="1">
      <alignment vertical="center"/>
    </xf>
    <xf numFmtId="164" fontId="34" fillId="0" borderId="115" xfId="42" applyNumberFormat="1" applyFont="1" applyBorder="1" applyAlignment="1">
      <alignment vertical="center"/>
    </xf>
    <xf numFmtId="165" fontId="25" fillId="0" borderId="164" xfId="42" applyNumberFormat="1" applyFont="1" applyBorder="1" applyAlignment="1">
      <alignment vertical="center"/>
    </xf>
    <xf numFmtId="165" fontId="25" fillId="0" borderId="165" xfId="42" applyNumberFormat="1" applyFont="1" applyBorder="1" applyAlignment="1">
      <alignment vertical="center"/>
    </xf>
    <xf numFmtId="166" fontId="24" fillId="0" borderId="164" xfId="42" applyNumberFormat="1" applyBorder="1" applyAlignment="1">
      <alignment vertical="center"/>
    </xf>
    <xf numFmtId="166" fontId="24" fillId="0" borderId="165" xfId="42" applyNumberFormat="1" applyBorder="1" applyAlignment="1">
      <alignment vertical="center"/>
    </xf>
    <xf numFmtId="0" fontId="35" fillId="0" borderId="113" xfId="42" applyFont="1" applyBorder="1" applyAlignment="1">
      <alignment vertical="center"/>
    </xf>
    <xf numFmtId="166" fontId="24" fillId="0" borderId="0" xfId="42" applyNumberFormat="1" applyBorder="1" applyAlignment="1">
      <alignment vertical="center"/>
    </xf>
    <xf numFmtId="166" fontId="34" fillId="0" borderId="115" xfId="42" applyNumberFormat="1" applyFont="1" applyBorder="1" applyAlignment="1">
      <alignment vertical="center"/>
    </xf>
    <xf numFmtId="166" fontId="24" fillId="0" borderId="18" xfId="42" applyNumberFormat="1" applyBorder="1" applyAlignment="1">
      <alignment vertical="center"/>
    </xf>
    <xf numFmtId="166" fontId="24" fillId="0" borderId="19" xfId="42" applyNumberFormat="1" applyBorder="1" applyAlignment="1">
      <alignment vertical="center"/>
    </xf>
    <xf numFmtId="166" fontId="35" fillId="0" borderId="113" xfId="42" applyNumberFormat="1" applyFont="1" applyBorder="1" applyAlignment="1">
      <alignment vertical="center"/>
    </xf>
    <xf numFmtId="165" fontId="72" fillId="0" borderId="0" xfId="42" applyNumberFormat="1" applyFont="1" applyBorder="1" applyAlignment="1">
      <alignment vertical="center"/>
    </xf>
    <xf numFmtId="164" fontId="25" fillId="0" borderId="18" xfId="42" applyNumberFormat="1" applyFont="1" applyBorder="1" applyAlignment="1">
      <alignment vertical="center"/>
    </xf>
    <xf numFmtId="164" fontId="25" fillId="0" borderId="141" xfId="42" applyNumberFormat="1" applyFont="1" applyBorder="1" applyAlignment="1">
      <alignment vertical="center"/>
    </xf>
    <xf numFmtId="165" fontId="25" fillId="0" borderId="93" xfId="42" applyNumberFormat="1" applyFont="1" applyBorder="1" applyAlignment="1">
      <alignment vertical="center"/>
    </xf>
    <xf numFmtId="164" fontId="25" fillId="0" borderId="0" xfId="42" applyNumberFormat="1" applyFont="1" applyBorder="1" applyAlignment="1">
      <alignment vertical="center"/>
    </xf>
    <xf numFmtId="164" fontId="34" fillId="0" borderId="118" xfId="42" applyNumberFormat="1" applyFont="1" applyBorder="1" applyAlignment="1">
      <alignment vertical="center"/>
    </xf>
    <xf numFmtId="165" fontId="25" fillId="0" borderId="0" xfId="42" applyNumberFormat="1" applyFont="1" applyBorder="1" applyAlignment="1">
      <alignment vertical="center"/>
    </xf>
    <xf numFmtId="165" fontId="25" fillId="0" borderId="19" xfId="42" applyNumberFormat="1" applyFont="1" applyBorder="1" applyAlignment="1">
      <alignment vertical="center"/>
    </xf>
    <xf numFmtId="166" fontId="34" fillId="0" borderId="118" xfId="42" applyNumberFormat="1" applyFont="1" applyBorder="1" applyAlignment="1">
      <alignment vertical="center"/>
    </xf>
    <xf numFmtId="166" fontId="35" fillId="0" borderId="140" xfId="42" applyNumberFormat="1" applyFont="1" applyBorder="1" applyAlignment="1">
      <alignment vertical="center"/>
    </xf>
    <xf numFmtId="0" fontId="35" fillId="0" borderId="151" xfId="42" applyFont="1" applyBorder="1" applyAlignment="1">
      <alignment vertical="center"/>
    </xf>
    <xf numFmtId="164" fontId="25" fillId="0" borderId="166" xfId="42" applyNumberFormat="1" applyFont="1" applyBorder="1" applyAlignment="1">
      <alignment vertical="center"/>
    </xf>
    <xf numFmtId="164" fontId="25" fillId="0" borderId="167" xfId="42" applyNumberFormat="1" applyFont="1" applyBorder="1" applyAlignment="1">
      <alignment vertical="center"/>
    </xf>
    <xf numFmtId="165" fontId="25" fillId="0" borderId="96" xfId="42" applyNumberFormat="1" applyFont="1" applyBorder="1" applyAlignment="1">
      <alignment vertical="center"/>
    </xf>
    <xf numFmtId="164" fontId="25" fillId="0" borderId="168" xfId="42" applyNumberFormat="1" applyFont="1" applyBorder="1" applyAlignment="1">
      <alignment vertical="center"/>
    </xf>
    <xf numFmtId="164" fontId="34" fillId="0" borderId="108" xfId="42" applyNumberFormat="1" applyFont="1" applyBorder="1" applyAlignment="1">
      <alignment vertical="center"/>
    </xf>
    <xf numFmtId="165" fontId="25" fillId="0" borderId="168" xfId="42" applyNumberFormat="1" applyFont="1" applyBorder="1" applyAlignment="1">
      <alignment vertical="center"/>
    </xf>
    <xf numFmtId="165" fontId="25" fillId="0" borderId="169" xfId="42" applyNumberFormat="1" applyFont="1" applyBorder="1" applyAlignment="1">
      <alignment vertical="center"/>
    </xf>
    <xf numFmtId="166" fontId="24" fillId="0" borderId="168" xfId="42" applyNumberFormat="1" applyBorder="1" applyAlignment="1">
      <alignment vertical="center"/>
    </xf>
    <xf numFmtId="166" fontId="24" fillId="0" borderId="169" xfId="42" applyNumberFormat="1" applyBorder="1" applyAlignment="1">
      <alignment vertical="center"/>
    </xf>
    <xf numFmtId="166" fontId="24" fillId="0" borderId="166" xfId="42" applyNumberFormat="1" applyBorder="1" applyAlignment="1">
      <alignment vertical="center"/>
    </xf>
    <xf numFmtId="166" fontId="34" fillId="0" borderId="108" xfId="42" applyNumberFormat="1" applyFont="1" applyBorder="1" applyAlignment="1">
      <alignment vertical="center"/>
    </xf>
    <xf numFmtId="166" fontId="35" fillId="0" borderId="143" xfId="42" applyNumberFormat="1" applyFont="1" applyBorder="1" applyAlignment="1">
      <alignment vertical="center"/>
    </xf>
    <xf numFmtId="0" fontId="24" fillId="0" borderId="168" xfId="42" applyBorder="1" applyAlignment="1">
      <alignment vertical="center"/>
    </xf>
    <xf numFmtId="0" fontId="31" fillId="0" borderId="25" xfId="42" applyFont="1" applyBorder="1" applyAlignment="1">
      <alignment vertical="center"/>
    </xf>
    <xf numFmtId="164" fontId="25" fillId="0" borderId="25" xfId="42" applyNumberFormat="1" applyFont="1" applyBorder="1" applyAlignment="1">
      <alignment vertical="center"/>
    </xf>
    <xf numFmtId="164" fontId="30" fillId="0" borderId="86" xfId="42" applyNumberFormat="1" applyFont="1" applyBorder="1" applyAlignment="1">
      <alignment vertical="center"/>
    </xf>
    <xf numFmtId="165" fontId="58" fillId="0" borderId="79" xfId="42" applyNumberFormat="1" applyFont="1" applyBorder="1" applyAlignment="1">
      <alignment vertical="center"/>
    </xf>
    <xf numFmtId="164" fontId="34" fillId="0" borderId="86" xfId="42" applyNumberFormat="1" applyFont="1" applyBorder="1" applyAlignment="1">
      <alignment vertical="center"/>
    </xf>
    <xf numFmtId="0" fontId="31" fillId="0" borderId="31" xfId="42" applyFont="1" applyBorder="1" applyAlignment="1">
      <alignment vertical="center"/>
    </xf>
    <xf numFmtId="164" fontId="34" fillId="0" borderId="168" xfId="42" applyNumberFormat="1" applyFont="1" applyBorder="1" applyAlignment="1">
      <alignment vertical="center"/>
    </xf>
    <xf numFmtId="166" fontId="31" fillId="0" borderId="79" xfId="42" applyNumberFormat="1" applyFont="1" applyBorder="1" applyAlignment="1">
      <alignment vertical="center"/>
    </xf>
    <xf numFmtId="166" fontId="24" fillId="0" borderId="25" xfId="42" applyNumberFormat="1" applyBorder="1" applyAlignment="1">
      <alignment vertical="center"/>
    </xf>
    <xf numFmtId="0" fontId="24" fillId="0" borderId="156" xfId="42" applyBorder="1" applyAlignment="1">
      <alignment vertical="center"/>
    </xf>
    <xf numFmtId="0" fontId="24" fillId="0" borderId="87" xfId="42" applyBorder="1" applyAlignment="1">
      <alignment vertical="center"/>
    </xf>
    <xf numFmtId="166" fontId="27" fillId="0" borderId="115" xfId="42" applyNumberFormat="1" applyFont="1" applyBorder="1" applyAlignment="1">
      <alignment vertical="center"/>
    </xf>
    <xf numFmtId="166" fontId="27" fillId="0" borderId="118" xfId="42" applyNumberFormat="1" applyFont="1" applyBorder="1" applyAlignment="1">
      <alignment vertical="center"/>
    </xf>
    <xf numFmtId="166" fontId="27" fillId="0" borderId="108" xfId="42" applyNumberFormat="1" applyFont="1" applyBorder="1" applyAlignment="1">
      <alignment vertical="center"/>
    </xf>
    <xf numFmtId="166" fontId="27" fillId="0" borderId="12" xfId="42" applyNumberFormat="1" applyFont="1" applyBorder="1" applyAlignment="1">
      <alignment vertical="center"/>
    </xf>
    <xf numFmtId="166" fontId="27" fillId="0" borderId="138" xfId="42" applyNumberFormat="1" applyFont="1" applyBorder="1" applyAlignment="1">
      <alignment vertical="center"/>
    </xf>
    <xf numFmtId="166" fontId="27" fillId="0" borderId="18" xfId="42" applyNumberFormat="1" applyFont="1" applyBorder="1" applyAlignment="1">
      <alignment vertical="center"/>
    </xf>
    <xf numFmtId="166" fontId="27" fillId="0" borderId="141" xfId="42" applyNumberFormat="1" applyFont="1" applyBorder="1" applyAlignment="1">
      <alignment vertical="center"/>
    </xf>
    <xf numFmtId="166" fontId="27" fillId="0" borderId="14" xfId="42" applyNumberFormat="1" applyFont="1" applyBorder="1" applyAlignment="1">
      <alignment vertical="center"/>
    </xf>
    <xf numFmtId="166" fontId="27" fillId="0" borderId="144" xfId="42" applyNumberFormat="1" applyFont="1" applyBorder="1" applyAlignment="1">
      <alignment vertical="center"/>
    </xf>
    <xf numFmtId="166" fontId="27" fillId="0" borderId="90" xfId="42" applyNumberFormat="1" applyFont="1" applyBorder="1" applyAlignment="1">
      <alignment vertical="center"/>
    </xf>
    <xf numFmtId="166" fontId="27" fillId="0" borderId="93" xfId="42" applyNumberFormat="1" applyFont="1" applyBorder="1" applyAlignment="1">
      <alignment vertical="center"/>
    </xf>
    <xf numFmtId="166" fontId="27" fillId="0" borderId="96" xfId="42" applyNumberFormat="1" applyFont="1" applyBorder="1" applyAlignment="1">
      <alignment vertical="center"/>
    </xf>
    <xf numFmtId="165" fontId="28" fillId="0" borderId="93" xfId="42" applyNumberFormat="1" applyFont="1" applyBorder="1" applyAlignment="1">
      <alignment vertical="center"/>
    </xf>
    <xf numFmtId="0" fontId="24" fillId="0" borderId="93" xfId="42" applyBorder="1" applyAlignment="1">
      <alignment vertical="center"/>
    </xf>
    <xf numFmtId="0" fontId="24" fillId="0" borderId="96" xfId="42" applyBorder="1" applyAlignment="1">
      <alignment vertical="center"/>
    </xf>
    <xf numFmtId="4" fontId="19" fillId="0" borderId="170" xfId="0" applyNumberFormat="1" applyFont="1" applyBorder="1" applyAlignment="1">
      <alignment vertical="center"/>
    </xf>
    <xf numFmtId="0" fontId="19" fillId="0" borderId="171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4" fontId="19" fillId="0" borderId="176" xfId="0" applyNumberFormat="1" applyFont="1" applyBorder="1" applyAlignment="1">
      <alignment vertical="center"/>
    </xf>
    <xf numFmtId="4" fontId="19" fillId="0" borderId="177" xfId="0" applyNumberFormat="1" applyFont="1" applyBorder="1" applyAlignment="1">
      <alignment vertical="center"/>
    </xf>
    <xf numFmtId="4" fontId="19" fillId="0" borderId="173" xfId="0" applyNumberFormat="1" applyFont="1" applyBorder="1" applyAlignment="1">
      <alignment vertical="center"/>
    </xf>
    <xf numFmtId="4" fontId="19" fillId="0" borderId="174" xfId="0" applyNumberFormat="1" applyFont="1" applyBorder="1" applyAlignment="1">
      <alignment vertical="center"/>
    </xf>
    <xf numFmtId="4" fontId="19" fillId="0" borderId="175" xfId="0" applyNumberFormat="1" applyFont="1" applyBorder="1" applyAlignment="1">
      <alignment vertical="center"/>
    </xf>
    <xf numFmtId="0" fontId="19" fillId="0" borderId="55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4" fontId="19" fillId="0" borderId="0" xfId="0" applyNumberFormat="1" applyFont="1"/>
    <xf numFmtId="0" fontId="20" fillId="0" borderId="77" xfId="0" applyFont="1" applyBorder="1" applyAlignment="1">
      <alignment vertical="center"/>
    </xf>
    <xf numFmtId="4" fontId="20" fillId="0" borderId="77" xfId="0" applyNumberFormat="1" applyFont="1" applyBorder="1" applyAlignment="1">
      <alignment vertical="center"/>
    </xf>
    <xf numFmtId="4" fontId="20" fillId="0" borderId="17" xfId="0" applyNumberFormat="1" applyFont="1" applyBorder="1" applyAlignment="1">
      <alignment vertical="center"/>
    </xf>
    <xf numFmtId="4" fontId="20" fillId="0" borderId="29" xfId="0" applyNumberFormat="1" applyFont="1" applyBorder="1" applyAlignment="1">
      <alignment vertical="center"/>
    </xf>
    <xf numFmtId="0" fontId="19" fillId="0" borderId="172" xfId="0" applyFont="1" applyBorder="1" applyAlignment="1">
      <alignment vertical="center" wrapText="1"/>
    </xf>
    <xf numFmtId="0" fontId="19" fillId="0" borderId="178" xfId="0" applyFont="1" applyBorder="1" applyAlignment="1">
      <alignment vertical="center" wrapText="1"/>
    </xf>
    <xf numFmtId="0" fontId="19" fillId="0" borderId="178" xfId="0" applyFont="1" applyBorder="1" applyAlignment="1">
      <alignment vertical="center"/>
    </xf>
    <xf numFmtId="0" fontId="19" fillId="0" borderId="182" xfId="0" applyFont="1" applyBorder="1" applyAlignment="1">
      <alignment vertical="center"/>
    </xf>
    <xf numFmtId="4" fontId="19" fillId="0" borderId="40" xfId="0" applyNumberFormat="1" applyFont="1" applyBorder="1" applyAlignment="1">
      <alignment horizontal="right" vertical="center"/>
    </xf>
    <xf numFmtId="4" fontId="19" fillId="0" borderId="41" xfId="0" applyNumberFormat="1" applyFont="1" applyBorder="1" applyAlignment="1">
      <alignment horizontal="right" vertical="center"/>
    </xf>
    <xf numFmtId="4" fontId="19" fillId="0" borderId="42" xfId="0" applyNumberFormat="1" applyFont="1" applyBorder="1" applyAlignment="1">
      <alignment horizontal="right" vertical="center"/>
    </xf>
    <xf numFmtId="0" fontId="19" fillId="0" borderId="0" xfId="0" applyFont="1" applyBorder="1"/>
    <xf numFmtId="0" fontId="20" fillId="0" borderId="184" xfId="0" applyFont="1" applyBorder="1" applyAlignment="1">
      <alignment vertical="center"/>
    </xf>
    <xf numFmtId="4" fontId="20" fillId="0" borderId="184" xfId="0" applyNumberFormat="1" applyFont="1" applyBorder="1" applyAlignment="1">
      <alignment vertical="center"/>
    </xf>
    <xf numFmtId="4" fontId="20" fillId="0" borderId="185" xfId="0" applyNumberFormat="1" applyFont="1" applyBorder="1" applyAlignment="1">
      <alignment vertical="center"/>
    </xf>
    <xf numFmtId="4" fontId="20" fillId="0" borderId="183" xfId="0" applyNumberFormat="1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20" fillId="0" borderId="186" xfId="0" applyFont="1" applyBorder="1" applyAlignment="1">
      <alignment vertical="center"/>
    </xf>
    <xf numFmtId="4" fontId="20" fillId="0" borderId="186" xfId="0" applyNumberFormat="1" applyFont="1" applyBorder="1" applyAlignment="1">
      <alignment vertical="center"/>
    </xf>
    <xf numFmtId="0" fontId="19" fillId="0" borderId="166" xfId="0" applyFont="1" applyBorder="1" applyAlignment="1">
      <alignment horizontal="center" vertical="center"/>
    </xf>
    <xf numFmtId="0" fontId="19" fillId="0" borderId="168" xfId="0" applyFont="1" applyBorder="1" applyAlignment="1">
      <alignment horizontal="center" vertical="center"/>
    </xf>
    <xf numFmtId="0" fontId="19" fillId="0" borderId="187" xfId="0" applyFont="1" applyBorder="1" applyAlignment="1">
      <alignment vertical="center"/>
    </xf>
    <xf numFmtId="0" fontId="19" fillId="0" borderId="179" xfId="0" applyFont="1" applyBorder="1" applyAlignment="1">
      <alignment vertical="center"/>
    </xf>
    <xf numFmtId="0" fontId="19" fillId="0" borderId="179" xfId="0" applyFont="1" applyBorder="1" applyAlignment="1">
      <alignment horizontal="left" vertical="center" wrapText="1"/>
    </xf>
    <xf numFmtId="0" fontId="19" fillId="0" borderId="179" xfId="0" applyFont="1" applyBorder="1" applyAlignment="1">
      <alignment horizontal="left" vertical="center"/>
    </xf>
    <xf numFmtId="0" fontId="32" fillId="0" borderId="28" xfId="42" applyFont="1" applyFill="1" applyBorder="1" applyAlignment="1">
      <alignment vertical="center"/>
    </xf>
    <xf numFmtId="0" fontId="34" fillId="0" borderId="28" xfId="42" applyFont="1" applyFill="1" applyBorder="1" applyAlignment="1">
      <alignment vertical="center"/>
    </xf>
    <xf numFmtId="0" fontId="34" fillId="0" borderId="27" xfId="42" applyFont="1" applyFill="1" applyBorder="1" applyAlignment="1">
      <alignment vertical="center"/>
    </xf>
    <xf numFmtId="0" fontId="34" fillId="0" borderId="79" xfId="42" applyFont="1" applyFill="1" applyBorder="1" applyAlignment="1">
      <alignment vertical="center"/>
    </xf>
    <xf numFmtId="0" fontId="27" fillId="0" borderId="28" xfId="42" applyFont="1" applyFill="1" applyBorder="1" applyAlignment="1">
      <alignment vertical="center" wrapText="1"/>
    </xf>
    <xf numFmtId="0" fontId="24" fillId="0" borderId="27" xfId="42" applyFill="1" applyBorder="1" applyAlignment="1">
      <alignment vertical="center"/>
    </xf>
    <xf numFmtId="0" fontId="24" fillId="0" borderId="28" xfId="42" applyFill="1" applyBorder="1" applyAlignment="1">
      <alignment vertical="center"/>
    </xf>
    <xf numFmtId="0" fontId="24" fillId="0" borderId="31" xfId="42" applyFill="1" applyBorder="1" applyAlignment="1">
      <alignment vertical="center"/>
    </xf>
    <xf numFmtId="0" fontId="34" fillId="0" borderId="31" xfId="42" applyFont="1" applyFill="1" applyBorder="1" applyAlignment="1">
      <alignment vertical="center"/>
    </xf>
    <xf numFmtId="0" fontId="27" fillId="0" borderId="114" xfId="0" applyFont="1" applyBorder="1" applyAlignment="1">
      <alignment vertical="center"/>
    </xf>
    <xf numFmtId="4" fontId="27" fillId="0" borderId="115" xfId="0" applyNumberFormat="1" applyFont="1" applyBorder="1" applyAlignment="1">
      <alignment vertical="center"/>
    </xf>
    <xf numFmtId="4" fontId="27" fillId="0" borderId="116" xfId="0" applyNumberFormat="1" applyFont="1" applyBorder="1" applyAlignment="1">
      <alignment vertical="center"/>
    </xf>
    <xf numFmtId="0" fontId="27" fillId="0" borderId="130" xfId="0" applyFont="1" applyBorder="1" applyAlignment="1">
      <alignment vertical="center"/>
    </xf>
    <xf numFmtId="4" fontId="27" fillId="0" borderId="118" xfId="0" applyNumberFormat="1" applyFont="1" applyBorder="1" applyAlignment="1">
      <alignment vertical="center"/>
    </xf>
    <xf numFmtId="4" fontId="27" fillId="0" borderId="119" xfId="0" applyNumberFormat="1" applyFont="1" applyBorder="1" applyAlignment="1">
      <alignment vertical="center"/>
    </xf>
    <xf numFmtId="0" fontId="27" fillId="0" borderId="188" xfId="0" applyFont="1" applyBorder="1" applyAlignment="1">
      <alignment vertical="center"/>
    </xf>
    <xf numFmtId="4" fontId="27" fillId="0" borderId="189" xfId="0" applyNumberFormat="1" applyFont="1" applyBorder="1" applyAlignment="1">
      <alignment vertical="center"/>
    </xf>
    <xf numFmtId="4" fontId="27" fillId="0" borderId="190" xfId="0" applyNumberFormat="1" applyFont="1" applyBorder="1" applyAlignment="1">
      <alignment vertical="center"/>
    </xf>
    <xf numFmtId="4" fontId="30" fillId="0" borderId="115" xfId="0" applyNumberFormat="1" applyFont="1" applyBorder="1" applyAlignment="1">
      <alignment vertical="center"/>
    </xf>
    <xf numFmtId="4" fontId="30" fillId="0" borderId="116" xfId="0" applyNumberFormat="1" applyFont="1" applyBorder="1" applyAlignment="1">
      <alignment vertical="center"/>
    </xf>
    <xf numFmtId="4" fontId="30" fillId="0" borderId="118" xfId="0" applyNumberFormat="1" applyFont="1" applyBorder="1" applyAlignment="1">
      <alignment vertical="center"/>
    </xf>
    <xf numFmtId="4" fontId="30" fillId="0" borderId="119" xfId="0" applyNumberFormat="1" applyFont="1" applyBorder="1" applyAlignment="1">
      <alignment vertical="center"/>
    </xf>
    <xf numFmtId="4" fontId="30" fillId="0" borderId="189" xfId="0" applyNumberFormat="1" applyFont="1" applyBorder="1" applyAlignment="1">
      <alignment vertical="center"/>
    </xf>
    <xf numFmtId="4" fontId="30" fillId="0" borderId="190" xfId="0" applyNumberFormat="1" applyFont="1" applyBorder="1" applyAlignment="1">
      <alignment vertical="center"/>
    </xf>
    <xf numFmtId="0" fontId="27" fillId="0" borderId="130" xfId="0" applyFont="1" applyBorder="1" applyAlignment="1">
      <alignment vertical="center" wrapText="1"/>
    </xf>
    <xf numFmtId="4" fontId="23" fillId="0" borderId="118" xfId="0" applyNumberFormat="1" applyFont="1" applyBorder="1" applyAlignment="1">
      <alignment vertical="center"/>
    </xf>
    <xf numFmtId="0" fontId="23" fillId="0" borderId="130" xfId="0" applyFont="1" applyBorder="1" applyAlignment="1">
      <alignment vertical="center"/>
    </xf>
    <xf numFmtId="4" fontId="23" fillId="0" borderId="119" xfId="0" applyNumberFormat="1" applyFont="1" applyBorder="1" applyAlignment="1">
      <alignment vertical="center"/>
    </xf>
    <xf numFmtId="0" fontId="39" fillId="0" borderId="107" xfId="0" applyFont="1" applyFill="1" applyBorder="1" applyAlignment="1">
      <alignment vertical="center"/>
    </xf>
    <xf numFmtId="4" fontId="30" fillId="0" borderId="108" xfId="0" applyNumberFormat="1" applyFont="1" applyFill="1" applyBorder="1" applyAlignment="1">
      <alignment vertical="center"/>
    </xf>
    <xf numFmtId="4" fontId="30" fillId="0" borderId="109" xfId="0" applyNumberFormat="1" applyFont="1" applyFill="1" applyBorder="1" applyAlignment="1">
      <alignment vertical="center"/>
    </xf>
    <xf numFmtId="0" fontId="25" fillId="0" borderId="108" xfId="0" applyFont="1" applyBorder="1" applyAlignment="1">
      <alignment horizontal="center" vertical="center" wrapText="1"/>
    </xf>
    <xf numFmtId="0" fontId="35" fillId="0" borderId="140" xfId="0" applyFont="1" applyFill="1" applyBorder="1" applyAlignment="1">
      <alignment vertical="center" wrapText="1"/>
    </xf>
    <xf numFmtId="4" fontId="35" fillId="0" borderId="140" xfId="0" applyNumberFormat="1" applyFont="1" applyFill="1" applyBorder="1" applyAlignment="1">
      <alignment horizontal="right" vertical="center" wrapText="1"/>
    </xf>
    <xf numFmtId="0" fontId="35" fillId="0" borderId="191" xfId="0" applyFont="1" applyFill="1" applyBorder="1" applyAlignment="1">
      <alignment vertical="center" wrapText="1"/>
    </xf>
    <xf numFmtId="4" fontId="35" fillId="0" borderId="191" xfId="0" applyNumberFormat="1" applyFont="1" applyFill="1" applyBorder="1" applyAlignment="1">
      <alignment horizontal="right" vertical="center" wrapText="1"/>
    </xf>
    <xf numFmtId="0" fontId="35" fillId="0" borderId="140" xfId="0" applyFont="1" applyFill="1" applyBorder="1" applyAlignment="1">
      <alignment horizontal="justify" vertical="center"/>
    </xf>
    <xf numFmtId="4" fontId="35" fillId="0" borderId="140" xfId="0" applyNumberFormat="1" applyFont="1" applyFill="1" applyBorder="1" applyAlignment="1">
      <alignment vertical="center"/>
    </xf>
    <xf numFmtId="0" fontId="41" fillId="0" borderId="140" xfId="0" applyFont="1" applyBorder="1"/>
    <xf numFmtId="0" fontId="41" fillId="0" borderId="140" xfId="0" applyFont="1" applyBorder="1" applyAlignment="1">
      <alignment wrapText="1"/>
    </xf>
    <xf numFmtId="0" fontId="31" fillId="0" borderId="191" xfId="0" applyFont="1" applyFill="1" applyBorder="1" applyAlignment="1">
      <alignment vertical="center" wrapText="1"/>
    </xf>
    <xf numFmtId="4" fontId="31" fillId="0" borderId="191" xfId="0" applyNumberFormat="1" applyFont="1" applyFill="1" applyBorder="1" applyAlignment="1">
      <alignment vertical="center"/>
    </xf>
    <xf numFmtId="0" fontId="35" fillId="0" borderId="140" xfId="0" applyFont="1" applyFill="1" applyBorder="1" applyAlignment="1">
      <alignment vertical="center"/>
    </xf>
    <xf numFmtId="4" fontId="35" fillId="0" borderId="140" xfId="0" applyNumberFormat="1" applyFont="1" applyFill="1" applyBorder="1" applyAlignment="1">
      <alignment horizontal="right" wrapText="1"/>
    </xf>
    <xf numFmtId="0" fontId="35" fillId="0" borderId="143" xfId="0" applyFont="1" applyFill="1" applyBorder="1" applyAlignment="1">
      <alignment vertical="center" wrapText="1"/>
    </xf>
    <xf numFmtId="4" fontId="35" fillId="0" borderId="143" xfId="0" applyNumberFormat="1" applyFont="1" applyFill="1" applyBorder="1" applyAlignment="1">
      <alignment horizontal="right" vertical="center" wrapText="1"/>
    </xf>
    <xf numFmtId="0" fontId="31" fillId="0" borderId="151" xfId="0" applyFont="1" applyFill="1" applyBorder="1" applyAlignment="1">
      <alignment vertical="center" wrapText="1"/>
    </xf>
    <xf numFmtId="4" fontId="31" fillId="0" borderId="143" xfId="0" applyNumberFormat="1" applyFont="1" applyFill="1" applyBorder="1" applyAlignment="1">
      <alignment vertical="center"/>
    </xf>
    <xf numFmtId="0" fontId="35" fillId="0" borderId="122" xfId="0" applyFont="1" applyFill="1" applyBorder="1" applyAlignment="1">
      <alignment vertical="center" wrapText="1"/>
    </xf>
    <xf numFmtId="0" fontId="31" fillId="0" borderId="192" xfId="0" applyFont="1" applyFill="1" applyBorder="1" applyAlignment="1">
      <alignment vertical="center" wrapText="1"/>
    </xf>
    <xf numFmtId="0" fontId="35" fillId="0" borderId="122" xfId="0" applyFont="1" applyFill="1" applyBorder="1" applyAlignment="1">
      <alignment horizontal="justify" vertical="center" wrapText="1"/>
    </xf>
    <xf numFmtId="0" fontId="31" fillId="0" borderId="77" xfId="0" applyFont="1" applyFill="1" applyBorder="1" applyAlignment="1">
      <alignment vertical="center" wrapText="1"/>
    </xf>
    <xf numFmtId="0" fontId="41" fillId="0" borderId="193" xfId="0" applyFont="1" applyBorder="1" applyAlignment="1">
      <alignment wrapText="1"/>
    </xf>
    <xf numFmtId="4" fontId="35" fillId="0" borderId="193" xfId="0" applyNumberFormat="1" applyFont="1" applyFill="1" applyBorder="1" applyAlignment="1">
      <alignment vertical="center"/>
    </xf>
    <xf numFmtId="0" fontId="35" fillId="0" borderId="194" xfId="0" applyFont="1" applyFill="1" applyBorder="1" applyAlignment="1">
      <alignment horizontal="justify" vertical="center"/>
    </xf>
    <xf numFmtId="4" fontId="35" fillId="0" borderId="194" xfId="0" applyNumberFormat="1" applyFont="1" applyFill="1" applyBorder="1" applyAlignment="1">
      <alignment vertical="center"/>
    </xf>
    <xf numFmtId="0" fontId="35" fillId="0" borderId="104" xfId="0" applyFont="1" applyFill="1" applyBorder="1" applyAlignment="1">
      <alignment vertical="center" wrapText="1"/>
    </xf>
    <xf numFmtId="4" fontId="35" fillId="0" borderId="194" xfId="0" applyNumberFormat="1" applyFont="1" applyFill="1" applyBorder="1" applyAlignment="1">
      <alignment horizontal="right" vertical="center" wrapText="1"/>
    </xf>
    <xf numFmtId="4" fontId="35" fillId="0" borderId="194" xfId="0" applyNumberFormat="1" applyFont="1" applyFill="1" applyBorder="1" applyAlignment="1">
      <alignment horizontal="right" wrapText="1"/>
    </xf>
    <xf numFmtId="0" fontId="35" fillId="0" borderId="18" xfId="0" applyFont="1" applyFill="1" applyBorder="1" applyAlignment="1">
      <alignment vertical="center" wrapText="1"/>
    </xf>
    <xf numFmtId="0" fontId="35" fillId="0" borderId="120" xfId="0" applyFont="1" applyFill="1" applyBorder="1" applyAlignment="1">
      <alignment vertical="center" wrapText="1"/>
    </xf>
    <xf numFmtId="4" fontId="35" fillId="0" borderId="193" xfId="0" applyNumberFormat="1" applyFont="1" applyFill="1" applyBorder="1" applyAlignment="1">
      <alignment horizontal="right" wrapText="1"/>
    </xf>
    <xf numFmtId="0" fontId="35" fillId="0" borderId="194" xfId="0" applyFont="1" applyFill="1" applyBorder="1" applyAlignment="1">
      <alignment vertical="center" wrapText="1"/>
    </xf>
    <xf numFmtId="0" fontId="35" fillId="0" borderId="194" xfId="0" applyFont="1" applyFill="1" applyBorder="1" applyAlignment="1">
      <alignment vertical="center"/>
    </xf>
    <xf numFmtId="4" fontId="27" fillId="0" borderId="108" xfId="0" applyNumberFormat="1" applyFont="1" applyBorder="1" applyAlignment="1">
      <alignment vertical="center"/>
    </xf>
    <xf numFmtId="0" fontId="50" fillId="0" borderId="10" xfId="42" applyFont="1" applyFill="1" applyBorder="1" applyAlignment="1">
      <alignment horizontal="center" vertical="center" wrapText="1"/>
    </xf>
    <xf numFmtId="0" fontId="51" fillId="0" borderId="10" xfId="42" applyFont="1" applyFill="1" applyBorder="1" applyAlignment="1">
      <alignment horizontal="center" vertical="center"/>
    </xf>
    <xf numFmtId="0" fontId="56" fillId="0" borderId="16" xfId="42" applyFont="1" applyFill="1" applyBorder="1" applyAlignment="1">
      <alignment vertical="center" wrapText="1"/>
    </xf>
    <xf numFmtId="0" fontId="57" fillId="0" borderId="16" xfId="42" applyFont="1" applyFill="1" applyBorder="1" applyAlignment="1">
      <alignment vertical="center" wrapText="1"/>
    </xf>
    <xf numFmtId="0" fontId="59" fillId="0" borderId="14" xfId="42" applyFont="1" applyBorder="1" applyAlignment="1">
      <alignment vertical="center"/>
    </xf>
    <xf numFmtId="0" fontId="61" fillId="0" borderId="15" xfId="42" applyFont="1" applyBorder="1" applyAlignment="1">
      <alignment vertical="center"/>
    </xf>
    <xf numFmtId="0" fontId="58" fillId="0" borderId="12" xfId="42" applyFont="1" applyFill="1" applyBorder="1" applyAlignment="1">
      <alignment vertical="center" wrapText="1"/>
    </xf>
    <xf numFmtId="0" fontId="58" fillId="0" borderId="18" xfId="42" applyFont="1" applyFill="1" applyBorder="1" applyAlignment="1">
      <alignment vertical="center" wrapText="1"/>
    </xf>
    <xf numFmtId="0" fontId="58" fillId="0" borderId="14" xfId="42" applyFont="1" applyFill="1" applyBorder="1" applyAlignment="1">
      <alignment vertical="center" wrapText="1"/>
    </xf>
    <xf numFmtId="0" fontId="58" fillId="34" borderId="12" xfId="42" applyFont="1" applyFill="1" applyBorder="1" applyAlignment="1">
      <alignment horizontal="center" vertical="center"/>
    </xf>
    <xf numFmtId="0" fontId="59" fillId="34" borderId="18" xfId="42" applyFont="1" applyFill="1" applyBorder="1" applyAlignment="1">
      <alignment horizontal="center" vertical="center"/>
    </xf>
    <xf numFmtId="0" fontId="59" fillId="34" borderId="14" xfId="42" applyFont="1" applyFill="1" applyBorder="1" applyAlignment="1">
      <alignment horizontal="center" vertical="center"/>
    </xf>
    <xf numFmtId="0" fontId="58" fillId="0" borderId="12" xfId="42" applyFont="1" applyFill="1" applyBorder="1" applyAlignment="1">
      <alignment vertical="center"/>
    </xf>
    <xf numFmtId="0" fontId="59" fillId="0" borderId="18" xfId="42" applyFont="1" applyFill="1" applyBorder="1" applyAlignment="1">
      <alignment vertical="center"/>
    </xf>
    <xf numFmtId="0" fontId="59" fillId="0" borderId="14" xfId="42" applyFont="1" applyFill="1" applyBorder="1" applyAlignment="1">
      <alignment vertical="center"/>
    </xf>
    <xf numFmtId="0" fontId="59" fillId="0" borderId="120" xfId="42" applyFont="1" applyBorder="1" applyAlignment="1">
      <alignment vertical="center" wrapText="1"/>
    </xf>
    <xf numFmtId="0" fontId="59" fillId="0" borderId="18" xfId="42" applyFont="1" applyBorder="1" applyAlignment="1">
      <alignment vertical="center" wrapText="1"/>
    </xf>
    <xf numFmtId="0" fontId="59" fillId="0" borderId="104" xfId="42" applyFont="1" applyBorder="1" applyAlignment="1">
      <alignment vertical="center"/>
    </xf>
    <xf numFmtId="0" fontId="59" fillId="0" borderId="131" xfId="42" applyFont="1" applyBorder="1" applyAlignment="1">
      <alignment vertical="center"/>
    </xf>
    <xf numFmtId="0" fontId="58" fillId="0" borderId="18" xfId="42" applyFont="1" applyFill="1" applyBorder="1" applyAlignment="1">
      <alignment vertical="center"/>
    </xf>
    <xf numFmtId="0" fontId="58" fillId="0" borderId="14" xfId="42" applyFont="1" applyFill="1" applyBorder="1" applyAlignment="1">
      <alignment vertical="center"/>
    </xf>
    <xf numFmtId="0" fontId="59" fillId="0" borderId="18" xfId="42" applyFont="1" applyFill="1" applyBorder="1" applyAlignment="1">
      <alignment vertical="center" wrapText="1"/>
    </xf>
    <xf numFmtId="0" fontId="59" fillId="0" borderId="14" xfId="42" applyFont="1" applyFill="1" applyBorder="1" applyAlignment="1">
      <alignment vertical="center" wrapText="1"/>
    </xf>
    <xf numFmtId="0" fontId="50" fillId="0" borderId="10" xfId="42" applyFont="1" applyBorder="1" applyAlignment="1">
      <alignment horizontal="center" vertical="center" wrapText="1"/>
    </xf>
    <xf numFmtId="0" fontId="51" fillId="0" borderId="10" xfId="42" applyFont="1" applyBorder="1" applyAlignment="1">
      <alignment horizontal="center" vertical="center"/>
    </xf>
    <xf numFmtId="0" fontId="59" fillId="0" borderId="88" xfId="42" applyFont="1" applyBorder="1" applyAlignment="1">
      <alignment vertical="center" wrapText="1"/>
    </xf>
    <xf numFmtId="0" fontId="24" fillId="0" borderId="91" xfId="42" applyBorder="1" applyAlignment="1">
      <alignment vertical="center" wrapText="1"/>
    </xf>
    <xf numFmtId="0" fontId="24" fillId="0" borderId="105" xfId="42" applyBorder="1" applyAlignment="1">
      <alignment vertical="center"/>
    </xf>
    <xf numFmtId="0" fontId="58" fillId="0" borderId="27" xfId="42" applyFont="1" applyFill="1" applyBorder="1" applyAlignment="1">
      <alignment vertical="center" wrapText="1"/>
    </xf>
    <xf numFmtId="0" fontId="59" fillId="0" borderId="28" xfId="42" applyFont="1" applyFill="1" applyBorder="1" applyAlignment="1">
      <alignment vertical="center"/>
    </xf>
    <xf numFmtId="0" fontId="31" fillId="0" borderId="25" xfId="42" applyFont="1" applyBorder="1" applyAlignment="1">
      <alignment horizontal="center" vertical="center"/>
    </xf>
    <xf numFmtId="0" fontId="31" fillId="0" borderId="110" xfId="42" applyFont="1" applyBorder="1" applyAlignment="1">
      <alignment horizontal="center" vertical="center"/>
    </xf>
    <xf numFmtId="0" fontId="31" fillId="0" borderId="26" xfId="42" applyFont="1" applyBorder="1" applyAlignment="1">
      <alignment horizontal="center" vertical="center"/>
    </xf>
    <xf numFmtId="166" fontId="50" fillId="0" borderId="79" xfId="42" applyNumberFormat="1" applyFont="1" applyBorder="1" applyAlignment="1">
      <alignment horizontal="center" vertical="center"/>
    </xf>
    <xf numFmtId="0" fontId="51" fillId="0" borderId="25" xfId="42" applyFont="1" applyBorder="1" applyAlignment="1">
      <alignment vertical="center"/>
    </xf>
    <xf numFmtId="0" fontId="51" fillId="0" borderId="79" xfId="42" applyFont="1" applyBorder="1" applyAlignment="1">
      <alignment vertical="center"/>
    </xf>
    <xf numFmtId="166" fontId="50" fillId="0" borderId="25" xfId="42" applyNumberFormat="1" applyFont="1" applyBorder="1" applyAlignment="1">
      <alignment horizontal="center" vertical="center" wrapText="1"/>
    </xf>
    <xf numFmtId="0" fontId="66" fillId="0" borderId="110" xfId="42" applyFont="1" applyBorder="1" applyAlignment="1">
      <alignment vertical="center" wrapText="1"/>
    </xf>
    <xf numFmtId="0" fontId="66" fillId="0" borderId="26" xfId="42" applyFont="1" applyBorder="1" applyAlignment="1">
      <alignment vertical="center" wrapText="1"/>
    </xf>
    <xf numFmtId="0" fontId="37" fillId="0" borderId="12" xfId="42" applyFont="1" applyBorder="1" applyAlignment="1">
      <alignment horizontal="center" vertical="center" wrapText="1"/>
    </xf>
    <xf numFmtId="0" fontId="32" fillId="0" borderId="13" xfId="42" applyFont="1" applyBorder="1" applyAlignment="1">
      <alignment horizontal="center" vertical="center"/>
    </xf>
    <xf numFmtId="0" fontId="32" fillId="0" borderId="14" xfId="42" applyFont="1" applyBorder="1" applyAlignment="1">
      <alignment horizontal="center" vertical="center"/>
    </xf>
    <xf numFmtId="0" fontId="32" fillId="0" borderId="15" xfId="42" applyFont="1" applyBorder="1" applyAlignment="1">
      <alignment horizontal="center" vertical="center"/>
    </xf>
    <xf numFmtId="166" fontId="63" fillId="0" borderId="10" xfId="42" applyNumberFormat="1" applyFont="1" applyBorder="1" applyAlignment="1">
      <alignment horizontal="center" vertical="center" wrapText="1"/>
    </xf>
    <xf numFmtId="0" fontId="64" fillId="0" borderId="10" xfId="42" applyFont="1" applyBorder="1" applyAlignment="1">
      <alignment horizontal="center" vertical="center"/>
    </xf>
    <xf numFmtId="0" fontId="34" fillId="0" borderId="168" xfId="42" applyFont="1" applyBorder="1" applyAlignment="1">
      <alignment horizontal="right" vertical="center" wrapText="1"/>
    </xf>
    <xf numFmtId="0" fontId="34" fillId="0" borderId="168" xfId="42" applyFont="1" applyBorder="1" applyAlignment="1">
      <alignment horizontal="right" vertical="center"/>
    </xf>
    <xf numFmtId="0" fontId="65" fillId="0" borderId="10" xfId="42" applyFont="1" applyBorder="1" applyAlignment="1">
      <alignment vertical="center" wrapText="1"/>
    </xf>
    <xf numFmtId="0" fontId="64" fillId="0" borderId="10" xfId="42" applyFont="1" applyBorder="1" applyAlignment="1">
      <alignment vertical="center" wrapText="1"/>
    </xf>
    <xf numFmtId="166" fontId="63" fillId="0" borderId="168" xfId="42" applyNumberFormat="1" applyFont="1" applyBorder="1" applyAlignment="1">
      <alignment horizontal="center" vertical="center" wrapText="1"/>
    </xf>
    <xf numFmtId="166" fontId="58" fillId="0" borderId="12" xfId="42" applyNumberFormat="1" applyFont="1" applyBorder="1" applyAlignment="1">
      <alignment horizontal="center" vertical="center" wrapText="1"/>
    </xf>
    <xf numFmtId="0" fontId="24" fillId="0" borderId="16" xfId="42" applyBorder="1" applyAlignment="1">
      <alignment horizontal="center" vertical="center"/>
    </xf>
    <xf numFmtId="0" fontId="24" fillId="0" borderId="14" xfId="42" applyBorder="1" applyAlignment="1">
      <alignment horizontal="center" vertical="center"/>
    </xf>
    <xf numFmtId="0" fontId="24" fillId="0" borderId="10" xfId="42" applyBorder="1" applyAlignment="1">
      <alignment horizontal="center" vertical="center"/>
    </xf>
    <xf numFmtId="166" fontId="58" fillId="0" borderId="79" xfId="42" applyNumberFormat="1" applyFont="1" applyBorder="1" applyAlignment="1">
      <alignment horizontal="center" vertical="center"/>
    </xf>
    <xf numFmtId="166" fontId="58" fillId="0" borderId="18" xfId="42" applyNumberFormat="1" applyFont="1" applyBorder="1" applyAlignment="1">
      <alignment horizontal="center" vertical="center"/>
    </xf>
    <xf numFmtId="166" fontId="58" fillId="0" borderId="0" xfId="42" applyNumberFormat="1" applyFont="1" applyBorder="1" applyAlignment="1">
      <alignment horizontal="center" vertical="center"/>
    </xf>
    <xf numFmtId="0" fontId="67" fillId="0" borderId="18" xfId="42" applyFont="1" applyBorder="1" applyAlignment="1">
      <alignment horizontal="center" vertical="center" textRotation="90"/>
    </xf>
    <xf numFmtId="0" fontId="59" fillId="0" borderId="27" xfId="42" applyFont="1" applyBorder="1" applyAlignment="1">
      <alignment horizontal="center" vertical="center" textRotation="90"/>
    </xf>
    <xf numFmtId="0" fontId="24" fillId="0" borderId="28" xfId="42" applyBorder="1" applyAlignment="1">
      <alignment horizontal="center" vertical="center" textRotation="90"/>
    </xf>
    <xf numFmtId="0" fontId="24" fillId="0" borderId="31" xfId="42" applyBorder="1" applyAlignment="1">
      <alignment horizontal="center" vertical="center" textRotation="90"/>
    </xf>
    <xf numFmtId="166" fontId="27" fillId="0" borderId="114" xfId="42" applyNumberFormat="1" applyFont="1" applyBorder="1" applyAlignment="1">
      <alignment vertical="center"/>
    </xf>
    <xf numFmtId="0" fontId="68" fillId="0" borderId="115" xfId="42" applyFont="1" applyBorder="1" applyAlignment="1">
      <alignment vertical="center"/>
    </xf>
    <xf numFmtId="0" fontId="68" fillId="0" borderId="130" xfId="42" applyFont="1" applyBorder="1" applyAlignment="1">
      <alignment vertical="center"/>
    </xf>
    <xf numFmtId="0" fontId="68" fillId="0" borderId="118" xfId="42" applyFont="1" applyBorder="1" applyAlignment="1">
      <alignment vertical="center"/>
    </xf>
    <xf numFmtId="0" fontId="68" fillId="0" borderId="107" xfId="42" applyFont="1" applyBorder="1" applyAlignment="1">
      <alignment vertical="center"/>
    </xf>
    <xf numFmtId="0" fontId="68" fillId="0" borderId="108" xfId="42" applyFont="1" applyBorder="1" applyAlignment="1">
      <alignment vertical="center"/>
    </xf>
    <xf numFmtId="166" fontId="27" fillId="0" borderId="116" xfId="42" applyNumberFormat="1" applyFont="1" applyBorder="1" applyAlignment="1">
      <alignment vertical="center"/>
    </xf>
    <xf numFmtId="0" fontId="68" fillId="0" borderId="119" xfId="42" applyFont="1" applyBorder="1" applyAlignment="1">
      <alignment vertical="center"/>
    </xf>
    <xf numFmtId="0" fontId="68" fillId="0" borderId="109" xfId="42" applyFont="1" applyBorder="1" applyAlignment="1">
      <alignment vertical="center"/>
    </xf>
    <xf numFmtId="166" fontId="52" fillId="0" borderId="116" xfId="42" applyNumberFormat="1" applyFont="1" applyBorder="1" applyAlignment="1">
      <alignment vertical="center"/>
    </xf>
    <xf numFmtId="0" fontId="69" fillId="0" borderId="119" xfId="42" applyFont="1" applyBorder="1" applyAlignment="1">
      <alignment vertical="center"/>
    </xf>
    <xf numFmtId="0" fontId="69" fillId="0" borderId="109" xfId="42" applyFont="1" applyBorder="1" applyAlignment="1">
      <alignment vertical="center"/>
    </xf>
    <xf numFmtId="166" fontId="50" fillId="0" borderId="26" xfId="42" applyNumberFormat="1" applyFont="1" applyBorder="1" applyAlignment="1">
      <alignment horizontal="center" vertical="center" wrapText="1"/>
    </xf>
    <xf numFmtId="166" fontId="50" fillId="0" borderId="79" xfId="42" applyNumberFormat="1" applyFont="1" applyBorder="1" applyAlignment="1">
      <alignment horizontal="center" vertical="center" wrapText="1"/>
    </xf>
    <xf numFmtId="166" fontId="50" fillId="0" borderId="110" xfId="42" applyNumberFormat="1" applyFont="1" applyBorder="1" applyAlignment="1">
      <alignment horizontal="center" vertical="center" wrapText="1"/>
    </xf>
    <xf numFmtId="166" fontId="58" fillId="0" borderId="110" xfId="42" applyNumberFormat="1" applyFont="1" applyBorder="1" applyAlignment="1">
      <alignment horizontal="center" vertical="center" wrapText="1"/>
    </xf>
    <xf numFmtId="166" fontId="58" fillId="0" borderId="26" xfId="42" applyNumberFormat="1" applyFont="1" applyBorder="1" applyAlignment="1">
      <alignment horizontal="center" vertical="center" wrapText="1"/>
    </xf>
    <xf numFmtId="166" fontId="50" fillId="0" borderId="12" xfId="42" applyNumberFormat="1" applyFont="1" applyBorder="1" applyAlignment="1">
      <alignment horizontal="center" vertical="center"/>
    </xf>
    <xf numFmtId="166" fontId="50" fillId="0" borderId="165" xfId="42" applyNumberFormat="1" applyFont="1" applyBorder="1" applyAlignment="1">
      <alignment horizontal="center" vertical="center"/>
    </xf>
    <xf numFmtId="166" fontId="50" fillId="0" borderId="166" xfId="42" applyNumberFormat="1" applyFont="1" applyBorder="1" applyAlignment="1">
      <alignment horizontal="center" vertical="center"/>
    </xf>
    <xf numFmtId="166" fontId="50" fillId="0" borderId="169" xfId="42" applyNumberFormat="1" applyFont="1" applyBorder="1" applyAlignment="1">
      <alignment horizontal="center" vertical="center"/>
    </xf>
    <xf numFmtId="166" fontId="58" fillId="0" borderId="25" xfId="42" applyNumberFormat="1" applyFont="1" applyBorder="1" applyAlignment="1">
      <alignment horizontal="center" vertical="center" wrapText="1"/>
    </xf>
    <xf numFmtId="166" fontId="58" fillId="0" borderId="25" xfId="42" applyNumberFormat="1" applyFont="1" applyBorder="1" applyAlignment="1">
      <alignment horizontal="center" vertical="center"/>
    </xf>
    <xf numFmtId="166" fontId="58" fillId="0" borderId="110" xfId="42" applyNumberFormat="1" applyFont="1" applyBorder="1" applyAlignment="1">
      <alignment horizontal="center" vertical="center"/>
    </xf>
    <xf numFmtId="166" fontId="58" fillId="0" borderId="26" xfId="42" applyNumberFormat="1" applyFont="1" applyBorder="1" applyAlignment="1">
      <alignment horizontal="center" vertical="center"/>
    </xf>
    <xf numFmtId="166" fontId="23" fillId="0" borderId="0" xfId="42" applyNumberFormat="1" applyFont="1" applyBorder="1" applyAlignment="1">
      <alignment vertical="center"/>
    </xf>
    <xf numFmtId="166" fontId="27" fillId="0" borderId="115" xfId="42" applyNumberFormat="1" applyFont="1" applyBorder="1" applyAlignment="1">
      <alignment vertical="center"/>
    </xf>
    <xf numFmtId="166" fontId="27" fillId="0" borderId="130" xfId="42" applyNumberFormat="1" applyFont="1" applyBorder="1" applyAlignment="1">
      <alignment vertical="center"/>
    </xf>
    <xf numFmtId="166" fontId="27" fillId="0" borderId="118" xfId="42" applyNumberFormat="1" applyFont="1" applyBorder="1" applyAlignment="1">
      <alignment vertical="center"/>
    </xf>
    <xf numFmtId="166" fontId="27" fillId="0" borderId="107" xfId="42" applyNumberFormat="1" applyFont="1" applyBorder="1" applyAlignment="1">
      <alignment vertical="center"/>
    </xf>
    <xf numFmtId="166" fontId="27" fillId="0" borderId="108" xfId="42" applyNumberFormat="1" applyFont="1" applyBorder="1" applyAlignment="1">
      <alignment vertical="center"/>
    </xf>
    <xf numFmtId="166" fontId="27" fillId="0" borderId="119" xfId="42" applyNumberFormat="1" applyFont="1" applyBorder="1" applyAlignment="1">
      <alignment vertical="center"/>
    </xf>
    <xf numFmtId="166" fontId="27" fillId="0" borderId="109" xfId="42" applyNumberFormat="1" applyFont="1" applyBorder="1" applyAlignment="1">
      <alignment vertical="center"/>
    </xf>
    <xf numFmtId="166" fontId="23" fillId="0" borderId="114" xfId="42" applyNumberFormat="1" applyFont="1" applyBorder="1" applyAlignment="1">
      <alignment vertical="center"/>
    </xf>
    <xf numFmtId="166" fontId="23" fillId="0" borderId="115" xfId="42" applyNumberFormat="1" applyFont="1" applyBorder="1" applyAlignment="1">
      <alignment vertical="center"/>
    </xf>
    <xf numFmtId="166" fontId="23" fillId="0" borderId="130" xfId="42" applyNumberFormat="1" applyFont="1" applyBorder="1" applyAlignment="1">
      <alignment vertical="center"/>
    </xf>
    <xf numFmtId="166" fontId="23" fillId="0" borderId="118" xfId="42" applyNumberFormat="1" applyFont="1" applyBorder="1" applyAlignment="1">
      <alignment vertical="center"/>
    </xf>
    <xf numFmtId="166" fontId="23" fillId="0" borderId="107" xfId="42" applyNumberFormat="1" applyFont="1" applyBorder="1" applyAlignment="1">
      <alignment vertical="center"/>
    </xf>
    <xf numFmtId="166" fontId="23" fillId="0" borderId="108" xfId="42" applyNumberFormat="1" applyFont="1" applyBorder="1" applyAlignment="1">
      <alignment vertical="center"/>
    </xf>
    <xf numFmtId="0" fontId="27" fillId="0" borderId="116" xfId="42" applyFont="1" applyBorder="1" applyAlignment="1">
      <alignment vertical="center"/>
    </xf>
    <xf numFmtId="0" fontId="27" fillId="0" borderId="119" xfId="42" applyFont="1" applyBorder="1" applyAlignment="1">
      <alignment vertical="center"/>
    </xf>
    <xf numFmtId="0" fontId="27" fillId="0" borderId="109" xfId="42" applyFont="1" applyBorder="1" applyAlignment="1">
      <alignment vertical="center"/>
    </xf>
    <xf numFmtId="0" fontId="67" fillId="0" borderId="27" xfId="42" applyFont="1" applyBorder="1" applyAlignment="1">
      <alignment horizontal="center" vertical="center" textRotation="90"/>
    </xf>
    <xf numFmtId="0" fontId="67" fillId="0" borderId="28" xfId="42" applyFont="1" applyBorder="1" applyAlignment="1">
      <alignment horizontal="center" vertical="center" textRotation="90"/>
    </xf>
    <xf numFmtId="0" fontId="67" fillId="0" borderId="31" xfId="42" applyFont="1" applyBorder="1" applyAlignment="1">
      <alignment horizontal="center" vertical="center" textRotation="90"/>
    </xf>
    <xf numFmtId="166" fontId="27" fillId="0" borderId="12" xfId="42" applyNumberFormat="1" applyFont="1" applyBorder="1" applyAlignment="1">
      <alignment vertical="center"/>
    </xf>
    <xf numFmtId="166" fontId="27" fillId="0" borderId="138" xfId="42" applyNumberFormat="1" applyFont="1" applyBorder="1" applyAlignment="1">
      <alignment vertical="center"/>
    </xf>
    <xf numFmtId="166" fontId="27" fillId="0" borderId="18" xfId="42" applyNumberFormat="1" applyFont="1" applyBorder="1" applyAlignment="1">
      <alignment vertical="center"/>
    </xf>
    <xf numFmtId="166" fontId="27" fillId="0" borderId="141" xfId="42" applyNumberFormat="1" applyFont="1" applyBorder="1" applyAlignment="1">
      <alignment vertical="center"/>
    </xf>
    <xf numFmtId="166" fontId="27" fillId="0" borderId="166" xfId="42" applyNumberFormat="1" applyFont="1" applyBorder="1" applyAlignment="1">
      <alignment vertical="center"/>
    </xf>
    <xf numFmtId="166" fontId="27" fillId="0" borderId="167" xfId="42" applyNumberFormat="1" applyFont="1" applyBorder="1" applyAlignment="1">
      <alignment vertical="center"/>
    </xf>
    <xf numFmtId="166" fontId="27" fillId="0" borderId="90" xfId="42" applyNumberFormat="1" applyFont="1" applyBorder="1" applyAlignment="1">
      <alignment vertical="center"/>
    </xf>
    <xf numFmtId="166" fontId="27" fillId="0" borderId="93" xfId="42" applyNumberFormat="1" applyFont="1" applyBorder="1" applyAlignment="1">
      <alignment vertical="center"/>
    </xf>
    <xf numFmtId="166" fontId="27" fillId="0" borderId="96" xfId="42" applyNumberFormat="1" applyFont="1" applyBorder="1" applyAlignment="1">
      <alignment vertical="center"/>
    </xf>
    <xf numFmtId="0" fontId="34" fillId="0" borderId="0" xfId="42" applyFont="1" applyBorder="1" applyAlignment="1">
      <alignment horizontal="right" vertical="center" wrapText="1"/>
    </xf>
    <xf numFmtId="0" fontId="34" fillId="0" borderId="0" xfId="42" applyFont="1" applyBorder="1" applyAlignment="1">
      <alignment horizontal="right" vertical="center"/>
    </xf>
    <xf numFmtId="0" fontId="71" fillId="0" borderId="28" xfId="42" applyFont="1" applyBorder="1" applyAlignment="1">
      <alignment vertical="center" textRotation="90"/>
    </xf>
    <xf numFmtId="0" fontId="71" fillId="0" borderId="31" xfId="42" applyFont="1" applyBorder="1" applyAlignment="1">
      <alignment vertical="center" textRotation="90"/>
    </xf>
    <xf numFmtId="0" fontId="71" fillId="0" borderId="27" xfId="42" applyFont="1" applyBorder="1" applyAlignment="1">
      <alignment vertical="center" textRotation="90"/>
    </xf>
    <xf numFmtId="0" fontId="24" fillId="0" borderId="28" xfId="42" applyBorder="1" applyAlignment="1">
      <alignment vertical="center"/>
    </xf>
    <xf numFmtId="0" fontId="24" fillId="0" borderId="31" xfId="42" applyBorder="1" applyAlignment="1">
      <alignment vertical="center"/>
    </xf>
    <xf numFmtId="166" fontId="60" fillId="0" borderId="85" xfId="42" applyNumberFormat="1" applyFont="1" applyBorder="1" applyAlignment="1">
      <alignment vertical="center"/>
    </xf>
    <xf numFmtId="0" fontId="70" fillId="0" borderId="157" xfId="42" applyFont="1" applyBorder="1" applyAlignment="1">
      <alignment vertical="center"/>
    </xf>
    <xf numFmtId="165" fontId="58" fillId="0" borderId="25" xfId="42" applyNumberFormat="1" applyFont="1" applyBorder="1" applyAlignment="1">
      <alignment vertical="center"/>
    </xf>
    <xf numFmtId="0" fontId="61" fillId="0" borderId="26" xfId="42" applyFont="1" applyBorder="1" applyAlignment="1">
      <alignment vertical="center"/>
    </xf>
    <xf numFmtId="166" fontId="22" fillId="0" borderId="25" xfId="42" applyNumberFormat="1" applyFont="1" applyBorder="1" applyAlignment="1">
      <alignment vertical="center"/>
    </xf>
    <xf numFmtId="166" fontId="22" fillId="0" borderId="26" xfId="42" applyNumberFormat="1" applyFont="1" applyBorder="1" applyAlignment="1">
      <alignment vertical="center"/>
    </xf>
    <xf numFmtId="165" fontId="60" fillId="0" borderId="25" xfId="42" applyNumberFormat="1" applyFont="1" applyBorder="1" applyAlignment="1">
      <alignment vertical="center"/>
    </xf>
    <xf numFmtId="165" fontId="60" fillId="0" borderId="26" xfId="42" applyNumberFormat="1" applyFont="1" applyBorder="1" applyAlignment="1">
      <alignment vertical="center"/>
    </xf>
    <xf numFmtId="166" fontId="27" fillId="0" borderId="0" xfId="42" applyNumberFormat="1" applyFont="1" applyBorder="1" applyAlignment="1">
      <alignment vertical="center"/>
    </xf>
    <xf numFmtId="0" fontId="51" fillId="0" borderId="28" xfId="42" applyFont="1" applyBorder="1" applyAlignment="1">
      <alignment horizontal="center" vertical="center" textRotation="90"/>
    </xf>
    <xf numFmtId="0" fontId="51" fillId="0" borderId="31" xfId="42" applyFont="1" applyBorder="1" applyAlignment="1">
      <alignment horizontal="center" vertical="center" textRotation="90"/>
    </xf>
    <xf numFmtId="0" fontId="22" fillId="0" borderId="168" xfId="0" applyFont="1" applyBorder="1" applyAlignment="1">
      <alignment horizontal="right" vertical="center"/>
    </xf>
    <xf numFmtId="0" fontId="0" fillId="0" borderId="168" xfId="0" applyBorder="1" applyAlignment="1">
      <alignment horizontal="right" vertical="center"/>
    </xf>
    <xf numFmtId="0" fontId="26" fillId="0" borderId="119" xfId="0" applyFont="1" applyBorder="1" applyAlignment="1">
      <alignment horizontal="center" vertical="center" wrapText="1"/>
    </xf>
    <xf numFmtId="0" fontId="0" fillId="0" borderId="109" xfId="0" applyBorder="1" applyAlignment="1">
      <alignment vertical="center" wrapText="1"/>
    </xf>
    <xf numFmtId="4" fontId="23" fillId="0" borderId="16" xfId="0" applyNumberFormat="1" applyFont="1" applyBorder="1" applyAlignment="1">
      <alignment vertical="center" wrapText="1"/>
    </xf>
    <xf numFmtId="0" fontId="24" fillId="0" borderId="16" xfId="0" applyFont="1" applyBorder="1" applyAlignment="1">
      <alignment vertical="center" wrapText="1"/>
    </xf>
    <xf numFmtId="0" fontId="25" fillId="0" borderId="114" xfId="0" applyFont="1" applyBorder="1" applyAlignment="1">
      <alignment horizontal="center" vertical="center" wrapText="1"/>
    </xf>
    <xf numFmtId="0" fontId="26" fillId="0" borderId="130" xfId="0" applyFont="1" applyBorder="1" applyAlignment="1">
      <alignment horizontal="center" vertical="center"/>
    </xf>
    <xf numFmtId="0" fontId="26" fillId="0" borderId="107" xfId="0" applyFont="1" applyBorder="1" applyAlignment="1">
      <alignment horizontal="center" vertical="center"/>
    </xf>
    <xf numFmtId="0" fontId="25" fillId="0" borderId="115" xfId="0" applyFont="1" applyBorder="1" applyAlignment="1">
      <alignment horizontal="center" vertical="center" wrapText="1"/>
    </xf>
    <xf numFmtId="0" fontId="26" fillId="0" borderId="115" xfId="0" applyFont="1" applyBorder="1" applyAlignment="1">
      <alignment horizontal="center" vertical="center"/>
    </xf>
    <xf numFmtId="0" fontId="25" fillId="0" borderId="116" xfId="0" applyFont="1" applyBorder="1" applyAlignment="1">
      <alignment horizontal="center" vertical="center" wrapText="1"/>
    </xf>
    <xf numFmtId="0" fontId="25" fillId="0" borderId="118" xfId="0" applyFont="1" applyBorder="1" applyAlignment="1">
      <alignment horizontal="center" vertical="center" wrapText="1"/>
    </xf>
    <xf numFmtId="0" fontId="26" fillId="0" borderId="108" xfId="0" applyFont="1" applyBorder="1" applyAlignment="1">
      <alignment horizontal="center" vertical="center" wrapText="1"/>
    </xf>
    <xf numFmtId="0" fontId="26" fillId="0" borderId="118" xfId="0" applyFont="1" applyBorder="1" applyAlignment="1">
      <alignment horizontal="center" vertical="center" wrapText="1"/>
    </xf>
    <xf numFmtId="0" fontId="0" fillId="0" borderId="108" xfId="0" applyBorder="1" applyAlignment="1">
      <alignment vertical="center" wrapText="1"/>
    </xf>
    <xf numFmtId="0" fontId="18" fillId="33" borderId="0" xfId="0" applyFont="1" applyFill="1" applyBorder="1" applyAlignment="1">
      <alignment horizontal="center" vertical="center" wrapText="1"/>
    </xf>
    <xf numFmtId="49" fontId="31" fillId="33" borderId="77" xfId="0" applyNumberFormat="1" applyFont="1" applyFill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78" xfId="0" applyFont="1" applyBorder="1" applyAlignment="1">
      <alignment horizontal="left" vertical="center" wrapText="1"/>
    </xf>
    <xf numFmtId="49" fontId="46" fillId="33" borderId="10" xfId="0" applyNumberFormat="1" applyFont="1" applyFill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48" fillId="0" borderId="17" xfId="0" applyFont="1" applyBorder="1" applyAlignment="1">
      <alignment horizontal="left" vertical="center" wrapText="1"/>
    </xf>
    <xf numFmtId="0" fontId="48" fillId="0" borderId="78" xfId="0" applyFont="1" applyBorder="1" applyAlignment="1">
      <alignment horizontal="left" vertical="center" wrapText="1"/>
    </xf>
    <xf numFmtId="0" fontId="46" fillId="0" borderId="10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left" vertical="center" wrapText="1"/>
    </xf>
    <xf numFmtId="0" fontId="31" fillId="0" borderId="78" xfId="0" applyFont="1" applyBorder="1" applyAlignment="1">
      <alignment horizontal="left" vertical="center" wrapText="1"/>
    </xf>
    <xf numFmtId="4" fontId="35" fillId="33" borderId="76" xfId="0" applyNumberFormat="1" applyFont="1" applyFill="1" applyBorder="1" applyAlignment="1">
      <alignment horizontal="right" vertical="center" wrapText="1"/>
    </xf>
    <xf numFmtId="4" fontId="35" fillId="33" borderId="74" xfId="0" applyNumberFormat="1" applyFont="1" applyFill="1" applyBorder="1" applyAlignment="1">
      <alignment horizontal="right" vertical="center" wrapText="1"/>
    </xf>
    <xf numFmtId="0" fontId="49" fillId="0" borderId="17" xfId="0" applyFont="1" applyBorder="1" applyAlignment="1">
      <alignment horizontal="left" vertical="center" wrapText="1"/>
    </xf>
    <xf numFmtId="0" fontId="49" fillId="0" borderId="78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79" xfId="0" applyFont="1" applyBorder="1" applyAlignment="1">
      <alignment horizontal="center" vertical="center"/>
    </xf>
    <xf numFmtId="0" fontId="19" fillId="0" borderId="180" xfId="0" applyFont="1" applyBorder="1" applyAlignment="1">
      <alignment horizontal="center" vertical="center"/>
    </xf>
    <xf numFmtId="0" fontId="0" fillId="0" borderId="180" xfId="0" applyBorder="1" applyAlignment="1">
      <alignment horizontal="center" vertical="center"/>
    </xf>
    <xf numFmtId="0" fontId="0" fillId="0" borderId="181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64" xfId="0" applyFont="1" applyBorder="1" applyAlignment="1">
      <alignment horizontal="center" vertical="center"/>
    </xf>
    <xf numFmtId="0" fontId="0" fillId="0" borderId="164" xfId="0" applyBorder="1" applyAlignment="1"/>
    <xf numFmtId="0" fontId="0" fillId="0" borderId="165" xfId="0" applyBorder="1" applyAlignment="1"/>
    <xf numFmtId="0" fontId="21" fillId="0" borderId="168" xfId="0" applyFont="1" applyBorder="1" applyAlignment="1">
      <alignment horizontal="center" vertical="center" wrapText="1"/>
    </xf>
    <xf numFmtId="0" fontId="21" fillId="0" borderId="168" xfId="0" applyFont="1" applyBorder="1" applyAlignment="1">
      <alignment horizontal="center" vertical="center"/>
    </xf>
    <xf numFmtId="0" fontId="0" fillId="0" borderId="168" xfId="0" applyBorder="1" applyAlignment="1"/>
    <xf numFmtId="0" fontId="19" fillId="0" borderId="18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 wrapText="1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9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19" fillId="0" borderId="36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0" fontId="31" fillId="0" borderId="34" xfId="0" applyFont="1" applyFill="1" applyBorder="1" applyAlignment="1">
      <alignment vertical="center" wrapText="1"/>
    </xf>
    <xf numFmtId="0" fontId="0" fillId="0" borderId="35" xfId="0" applyBorder="1" applyAlignment="1">
      <alignment vertical="center"/>
    </xf>
    <xf numFmtId="0" fontId="31" fillId="0" borderId="195" xfId="0" applyFont="1" applyFill="1" applyBorder="1" applyAlignment="1">
      <alignment vertical="center" wrapText="1"/>
    </xf>
    <xf numFmtId="0" fontId="0" fillId="0" borderId="196" xfId="0" applyBorder="1" applyAlignment="1">
      <alignment vertical="center"/>
    </xf>
    <xf numFmtId="0" fontId="31" fillId="0" borderId="145" xfId="0" applyFont="1" applyFill="1" applyBorder="1" applyAlignment="1">
      <alignment vertical="center" wrapText="1"/>
    </xf>
    <xf numFmtId="0" fontId="40" fillId="0" borderId="117" xfId="0" applyFont="1" applyBorder="1" applyAlignment="1">
      <alignment vertical="center"/>
    </xf>
    <xf numFmtId="0" fontId="31" fillId="0" borderId="122" xfId="0" applyFont="1" applyFill="1" applyBorder="1" applyAlignment="1">
      <alignment vertical="center" wrapText="1"/>
    </xf>
    <xf numFmtId="0" fontId="40" fillId="0" borderId="124" xfId="0" applyFont="1" applyBorder="1" applyAlignment="1">
      <alignment wrapText="1"/>
    </xf>
    <xf numFmtId="0" fontId="31" fillId="0" borderId="145" xfId="0" applyFont="1" applyFill="1" applyBorder="1" applyAlignment="1">
      <alignment horizontal="left" vertical="center"/>
    </xf>
    <xf numFmtId="0" fontId="31" fillId="0" borderId="117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1" fillId="0" borderId="25" xfId="0" applyFont="1" applyFill="1" applyBorder="1" applyAlignment="1">
      <alignment horizontal="left" vertical="center" wrapText="1"/>
    </xf>
    <xf numFmtId="0" fontId="0" fillId="0" borderId="26" xfId="0" applyBorder="1" applyAlignment="1">
      <alignment vertical="center" wrapText="1"/>
    </xf>
  </cellXfs>
  <cellStyles count="4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7"/>
  <sheetViews>
    <sheetView view="pageBreakPreview" topLeftCell="A7" zoomScaleNormal="100" zoomScaleSheetLayoutView="100" workbookViewId="0">
      <selection activeCell="E10" sqref="E10"/>
    </sheetView>
  </sheetViews>
  <sheetFormatPr defaultRowHeight="12.75"/>
  <cols>
    <col min="1" max="1" width="11.28515625" style="190" bestFit="1" customWidth="1"/>
    <col min="2" max="2" width="50.140625" style="190" customWidth="1"/>
    <col min="3" max="4" width="13.28515625" style="190" customWidth="1"/>
    <col min="5" max="5" width="13" style="190" customWidth="1"/>
    <col min="6" max="6" width="10.42578125" style="190" customWidth="1"/>
    <col min="7" max="257" width="9.140625" style="190"/>
    <col min="258" max="258" width="50.140625" style="190" customWidth="1"/>
    <col min="259" max="260" width="13.28515625" style="190" customWidth="1"/>
    <col min="261" max="261" width="13" style="190" customWidth="1"/>
    <col min="262" max="262" width="10.42578125" style="190" customWidth="1"/>
    <col min="263" max="513" width="9.140625" style="190"/>
    <col min="514" max="514" width="50.140625" style="190" customWidth="1"/>
    <col min="515" max="516" width="13.28515625" style="190" customWidth="1"/>
    <col min="517" max="517" width="13" style="190" customWidth="1"/>
    <col min="518" max="518" width="10.42578125" style="190" customWidth="1"/>
    <col min="519" max="769" width="9.140625" style="190"/>
    <col min="770" max="770" width="50.140625" style="190" customWidth="1"/>
    <col min="771" max="772" width="13.28515625" style="190" customWidth="1"/>
    <col min="773" max="773" width="13" style="190" customWidth="1"/>
    <col min="774" max="774" width="10.42578125" style="190" customWidth="1"/>
    <col min="775" max="1025" width="9.140625" style="190"/>
    <col min="1026" max="1026" width="50.140625" style="190" customWidth="1"/>
    <col min="1027" max="1028" width="13.28515625" style="190" customWidth="1"/>
    <col min="1029" max="1029" width="13" style="190" customWidth="1"/>
    <col min="1030" max="1030" width="10.42578125" style="190" customWidth="1"/>
    <col min="1031" max="1281" width="9.140625" style="190"/>
    <col min="1282" max="1282" width="50.140625" style="190" customWidth="1"/>
    <col min="1283" max="1284" width="13.28515625" style="190" customWidth="1"/>
    <col min="1285" max="1285" width="13" style="190" customWidth="1"/>
    <col min="1286" max="1286" width="10.42578125" style="190" customWidth="1"/>
    <col min="1287" max="1537" width="9.140625" style="190"/>
    <col min="1538" max="1538" width="50.140625" style="190" customWidth="1"/>
    <col min="1539" max="1540" width="13.28515625" style="190" customWidth="1"/>
    <col min="1541" max="1541" width="13" style="190" customWidth="1"/>
    <col min="1542" max="1542" width="10.42578125" style="190" customWidth="1"/>
    <col min="1543" max="1793" width="9.140625" style="190"/>
    <col min="1794" max="1794" width="50.140625" style="190" customWidth="1"/>
    <col min="1795" max="1796" width="13.28515625" style="190" customWidth="1"/>
    <col min="1797" max="1797" width="13" style="190" customWidth="1"/>
    <col min="1798" max="1798" width="10.42578125" style="190" customWidth="1"/>
    <col min="1799" max="2049" width="9.140625" style="190"/>
    <col min="2050" max="2050" width="50.140625" style="190" customWidth="1"/>
    <col min="2051" max="2052" width="13.28515625" style="190" customWidth="1"/>
    <col min="2053" max="2053" width="13" style="190" customWidth="1"/>
    <col min="2054" max="2054" width="10.42578125" style="190" customWidth="1"/>
    <col min="2055" max="2305" width="9.140625" style="190"/>
    <col min="2306" max="2306" width="50.140625" style="190" customWidth="1"/>
    <col min="2307" max="2308" width="13.28515625" style="190" customWidth="1"/>
    <col min="2309" max="2309" width="13" style="190" customWidth="1"/>
    <col min="2310" max="2310" width="10.42578125" style="190" customWidth="1"/>
    <col min="2311" max="2561" width="9.140625" style="190"/>
    <col min="2562" max="2562" width="50.140625" style="190" customWidth="1"/>
    <col min="2563" max="2564" width="13.28515625" style="190" customWidth="1"/>
    <col min="2565" max="2565" width="13" style="190" customWidth="1"/>
    <col min="2566" max="2566" width="10.42578125" style="190" customWidth="1"/>
    <col min="2567" max="2817" width="9.140625" style="190"/>
    <col min="2818" max="2818" width="50.140625" style="190" customWidth="1"/>
    <col min="2819" max="2820" width="13.28515625" style="190" customWidth="1"/>
    <col min="2821" max="2821" width="13" style="190" customWidth="1"/>
    <col min="2822" max="2822" width="10.42578125" style="190" customWidth="1"/>
    <col min="2823" max="3073" width="9.140625" style="190"/>
    <col min="3074" max="3074" width="50.140625" style="190" customWidth="1"/>
    <col min="3075" max="3076" width="13.28515625" style="190" customWidth="1"/>
    <col min="3077" max="3077" width="13" style="190" customWidth="1"/>
    <col min="3078" max="3078" width="10.42578125" style="190" customWidth="1"/>
    <col min="3079" max="3329" width="9.140625" style="190"/>
    <col min="3330" max="3330" width="50.140625" style="190" customWidth="1"/>
    <col min="3331" max="3332" width="13.28515625" style="190" customWidth="1"/>
    <col min="3333" max="3333" width="13" style="190" customWidth="1"/>
    <col min="3334" max="3334" width="10.42578125" style="190" customWidth="1"/>
    <col min="3335" max="3585" width="9.140625" style="190"/>
    <col min="3586" max="3586" width="50.140625" style="190" customWidth="1"/>
    <col min="3587" max="3588" width="13.28515625" style="190" customWidth="1"/>
    <col min="3589" max="3589" width="13" style="190" customWidth="1"/>
    <col min="3590" max="3590" width="10.42578125" style="190" customWidth="1"/>
    <col min="3591" max="3841" width="9.140625" style="190"/>
    <col min="3842" max="3842" width="50.140625" style="190" customWidth="1"/>
    <col min="3843" max="3844" width="13.28515625" style="190" customWidth="1"/>
    <col min="3845" max="3845" width="13" style="190" customWidth="1"/>
    <col min="3846" max="3846" width="10.42578125" style="190" customWidth="1"/>
    <col min="3847" max="4097" width="9.140625" style="190"/>
    <col min="4098" max="4098" width="50.140625" style="190" customWidth="1"/>
    <col min="4099" max="4100" width="13.28515625" style="190" customWidth="1"/>
    <col min="4101" max="4101" width="13" style="190" customWidth="1"/>
    <col min="4102" max="4102" width="10.42578125" style="190" customWidth="1"/>
    <col min="4103" max="4353" width="9.140625" style="190"/>
    <col min="4354" max="4354" width="50.140625" style="190" customWidth="1"/>
    <col min="4355" max="4356" width="13.28515625" style="190" customWidth="1"/>
    <col min="4357" max="4357" width="13" style="190" customWidth="1"/>
    <col min="4358" max="4358" width="10.42578125" style="190" customWidth="1"/>
    <col min="4359" max="4609" width="9.140625" style="190"/>
    <col min="4610" max="4610" width="50.140625" style="190" customWidth="1"/>
    <col min="4611" max="4612" width="13.28515625" style="190" customWidth="1"/>
    <col min="4613" max="4613" width="13" style="190" customWidth="1"/>
    <col min="4614" max="4614" width="10.42578125" style="190" customWidth="1"/>
    <col min="4615" max="4865" width="9.140625" style="190"/>
    <col min="4866" max="4866" width="50.140625" style="190" customWidth="1"/>
    <col min="4867" max="4868" width="13.28515625" style="190" customWidth="1"/>
    <col min="4869" max="4869" width="13" style="190" customWidth="1"/>
    <col min="4870" max="4870" width="10.42578125" style="190" customWidth="1"/>
    <col min="4871" max="5121" width="9.140625" style="190"/>
    <col min="5122" max="5122" width="50.140625" style="190" customWidth="1"/>
    <col min="5123" max="5124" width="13.28515625" style="190" customWidth="1"/>
    <col min="5125" max="5125" width="13" style="190" customWidth="1"/>
    <col min="5126" max="5126" width="10.42578125" style="190" customWidth="1"/>
    <col min="5127" max="5377" width="9.140625" style="190"/>
    <col min="5378" max="5378" width="50.140625" style="190" customWidth="1"/>
    <col min="5379" max="5380" width="13.28515625" style="190" customWidth="1"/>
    <col min="5381" max="5381" width="13" style="190" customWidth="1"/>
    <col min="5382" max="5382" width="10.42578125" style="190" customWidth="1"/>
    <col min="5383" max="5633" width="9.140625" style="190"/>
    <col min="5634" max="5634" width="50.140625" style="190" customWidth="1"/>
    <col min="5635" max="5636" width="13.28515625" style="190" customWidth="1"/>
    <col min="5637" max="5637" width="13" style="190" customWidth="1"/>
    <col min="5638" max="5638" width="10.42578125" style="190" customWidth="1"/>
    <col min="5639" max="5889" width="9.140625" style="190"/>
    <col min="5890" max="5890" width="50.140625" style="190" customWidth="1"/>
    <col min="5891" max="5892" width="13.28515625" style="190" customWidth="1"/>
    <col min="5893" max="5893" width="13" style="190" customWidth="1"/>
    <col min="5894" max="5894" width="10.42578125" style="190" customWidth="1"/>
    <col min="5895" max="6145" width="9.140625" style="190"/>
    <col min="6146" max="6146" width="50.140625" style="190" customWidth="1"/>
    <col min="6147" max="6148" width="13.28515625" style="190" customWidth="1"/>
    <col min="6149" max="6149" width="13" style="190" customWidth="1"/>
    <col min="6150" max="6150" width="10.42578125" style="190" customWidth="1"/>
    <col min="6151" max="6401" width="9.140625" style="190"/>
    <col min="6402" max="6402" width="50.140625" style="190" customWidth="1"/>
    <col min="6403" max="6404" width="13.28515625" style="190" customWidth="1"/>
    <col min="6405" max="6405" width="13" style="190" customWidth="1"/>
    <col min="6406" max="6406" width="10.42578125" style="190" customWidth="1"/>
    <col min="6407" max="6657" width="9.140625" style="190"/>
    <col min="6658" max="6658" width="50.140625" style="190" customWidth="1"/>
    <col min="6659" max="6660" width="13.28515625" style="190" customWidth="1"/>
    <col min="6661" max="6661" width="13" style="190" customWidth="1"/>
    <col min="6662" max="6662" width="10.42578125" style="190" customWidth="1"/>
    <col min="6663" max="6913" width="9.140625" style="190"/>
    <col min="6914" max="6914" width="50.140625" style="190" customWidth="1"/>
    <col min="6915" max="6916" width="13.28515625" style="190" customWidth="1"/>
    <col min="6917" max="6917" width="13" style="190" customWidth="1"/>
    <col min="6918" max="6918" width="10.42578125" style="190" customWidth="1"/>
    <col min="6919" max="7169" width="9.140625" style="190"/>
    <col min="7170" max="7170" width="50.140625" style="190" customWidth="1"/>
    <col min="7171" max="7172" width="13.28515625" style="190" customWidth="1"/>
    <col min="7173" max="7173" width="13" style="190" customWidth="1"/>
    <col min="7174" max="7174" width="10.42578125" style="190" customWidth="1"/>
    <col min="7175" max="7425" width="9.140625" style="190"/>
    <col min="7426" max="7426" width="50.140625" style="190" customWidth="1"/>
    <col min="7427" max="7428" width="13.28515625" style="190" customWidth="1"/>
    <col min="7429" max="7429" width="13" style="190" customWidth="1"/>
    <col min="7430" max="7430" width="10.42578125" style="190" customWidth="1"/>
    <col min="7431" max="7681" width="9.140625" style="190"/>
    <col min="7682" max="7682" width="50.140625" style="190" customWidth="1"/>
    <col min="7683" max="7684" width="13.28515625" style="190" customWidth="1"/>
    <col min="7685" max="7685" width="13" style="190" customWidth="1"/>
    <col min="7686" max="7686" width="10.42578125" style="190" customWidth="1"/>
    <col min="7687" max="7937" width="9.140625" style="190"/>
    <col min="7938" max="7938" width="50.140625" style="190" customWidth="1"/>
    <col min="7939" max="7940" width="13.28515625" style="190" customWidth="1"/>
    <col min="7941" max="7941" width="13" style="190" customWidth="1"/>
    <col min="7942" max="7942" width="10.42578125" style="190" customWidth="1"/>
    <col min="7943" max="8193" width="9.140625" style="190"/>
    <col min="8194" max="8194" width="50.140625" style="190" customWidth="1"/>
    <col min="8195" max="8196" width="13.28515625" style="190" customWidth="1"/>
    <col min="8197" max="8197" width="13" style="190" customWidth="1"/>
    <col min="8198" max="8198" width="10.42578125" style="190" customWidth="1"/>
    <col min="8199" max="8449" width="9.140625" style="190"/>
    <col min="8450" max="8450" width="50.140625" style="190" customWidth="1"/>
    <col min="8451" max="8452" width="13.28515625" style="190" customWidth="1"/>
    <col min="8453" max="8453" width="13" style="190" customWidth="1"/>
    <col min="8454" max="8454" width="10.42578125" style="190" customWidth="1"/>
    <col min="8455" max="8705" width="9.140625" style="190"/>
    <col min="8706" max="8706" width="50.140625" style="190" customWidth="1"/>
    <col min="8707" max="8708" width="13.28515625" style="190" customWidth="1"/>
    <col min="8709" max="8709" width="13" style="190" customWidth="1"/>
    <col min="8710" max="8710" width="10.42578125" style="190" customWidth="1"/>
    <col min="8711" max="8961" width="9.140625" style="190"/>
    <col min="8962" max="8962" width="50.140625" style="190" customWidth="1"/>
    <col min="8963" max="8964" width="13.28515625" style="190" customWidth="1"/>
    <col min="8965" max="8965" width="13" style="190" customWidth="1"/>
    <col min="8966" max="8966" width="10.42578125" style="190" customWidth="1"/>
    <col min="8967" max="9217" width="9.140625" style="190"/>
    <col min="9218" max="9218" width="50.140625" style="190" customWidth="1"/>
    <col min="9219" max="9220" width="13.28515625" style="190" customWidth="1"/>
    <col min="9221" max="9221" width="13" style="190" customWidth="1"/>
    <col min="9222" max="9222" width="10.42578125" style="190" customWidth="1"/>
    <col min="9223" max="9473" width="9.140625" style="190"/>
    <col min="9474" max="9474" width="50.140625" style="190" customWidth="1"/>
    <col min="9475" max="9476" width="13.28515625" style="190" customWidth="1"/>
    <col min="9477" max="9477" width="13" style="190" customWidth="1"/>
    <col min="9478" max="9478" width="10.42578125" style="190" customWidth="1"/>
    <col min="9479" max="9729" width="9.140625" style="190"/>
    <col min="9730" max="9730" width="50.140625" style="190" customWidth="1"/>
    <col min="9731" max="9732" width="13.28515625" style="190" customWidth="1"/>
    <col min="9733" max="9733" width="13" style="190" customWidth="1"/>
    <col min="9734" max="9734" width="10.42578125" style="190" customWidth="1"/>
    <col min="9735" max="9985" width="9.140625" style="190"/>
    <col min="9986" max="9986" width="50.140625" style="190" customWidth="1"/>
    <col min="9987" max="9988" width="13.28515625" style="190" customWidth="1"/>
    <col min="9989" max="9989" width="13" style="190" customWidth="1"/>
    <col min="9990" max="9990" width="10.42578125" style="190" customWidth="1"/>
    <col min="9991" max="10241" width="9.140625" style="190"/>
    <col min="10242" max="10242" width="50.140625" style="190" customWidth="1"/>
    <col min="10243" max="10244" width="13.28515625" style="190" customWidth="1"/>
    <col min="10245" max="10245" width="13" style="190" customWidth="1"/>
    <col min="10246" max="10246" width="10.42578125" style="190" customWidth="1"/>
    <col min="10247" max="10497" width="9.140625" style="190"/>
    <col min="10498" max="10498" width="50.140625" style="190" customWidth="1"/>
    <col min="10499" max="10500" width="13.28515625" style="190" customWidth="1"/>
    <col min="10501" max="10501" width="13" style="190" customWidth="1"/>
    <col min="10502" max="10502" width="10.42578125" style="190" customWidth="1"/>
    <col min="10503" max="10753" width="9.140625" style="190"/>
    <col min="10754" max="10754" width="50.140625" style="190" customWidth="1"/>
    <col min="10755" max="10756" width="13.28515625" style="190" customWidth="1"/>
    <col min="10757" max="10757" width="13" style="190" customWidth="1"/>
    <col min="10758" max="10758" width="10.42578125" style="190" customWidth="1"/>
    <col min="10759" max="11009" width="9.140625" style="190"/>
    <col min="11010" max="11010" width="50.140625" style="190" customWidth="1"/>
    <col min="11011" max="11012" width="13.28515625" style="190" customWidth="1"/>
    <col min="11013" max="11013" width="13" style="190" customWidth="1"/>
    <col min="11014" max="11014" width="10.42578125" style="190" customWidth="1"/>
    <col min="11015" max="11265" width="9.140625" style="190"/>
    <col min="11266" max="11266" width="50.140625" style="190" customWidth="1"/>
    <col min="11267" max="11268" width="13.28515625" style="190" customWidth="1"/>
    <col min="11269" max="11269" width="13" style="190" customWidth="1"/>
    <col min="11270" max="11270" width="10.42578125" style="190" customWidth="1"/>
    <col min="11271" max="11521" width="9.140625" style="190"/>
    <col min="11522" max="11522" width="50.140625" style="190" customWidth="1"/>
    <col min="11523" max="11524" width="13.28515625" style="190" customWidth="1"/>
    <col min="11525" max="11525" width="13" style="190" customWidth="1"/>
    <col min="11526" max="11526" width="10.42578125" style="190" customWidth="1"/>
    <col min="11527" max="11777" width="9.140625" style="190"/>
    <col min="11778" max="11778" width="50.140625" style="190" customWidth="1"/>
    <col min="11779" max="11780" width="13.28515625" style="190" customWidth="1"/>
    <col min="11781" max="11781" width="13" style="190" customWidth="1"/>
    <col min="11782" max="11782" width="10.42578125" style="190" customWidth="1"/>
    <col min="11783" max="12033" width="9.140625" style="190"/>
    <col min="12034" max="12034" width="50.140625" style="190" customWidth="1"/>
    <col min="12035" max="12036" width="13.28515625" style="190" customWidth="1"/>
    <col min="12037" max="12037" width="13" style="190" customWidth="1"/>
    <col min="12038" max="12038" width="10.42578125" style="190" customWidth="1"/>
    <col min="12039" max="12289" width="9.140625" style="190"/>
    <col min="12290" max="12290" width="50.140625" style="190" customWidth="1"/>
    <col min="12291" max="12292" width="13.28515625" style="190" customWidth="1"/>
    <col min="12293" max="12293" width="13" style="190" customWidth="1"/>
    <col min="12294" max="12294" width="10.42578125" style="190" customWidth="1"/>
    <col min="12295" max="12545" width="9.140625" style="190"/>
    <col min="12546" max="12546" width="50.140625" style="190" customWidth="1"/>
    <col min="12547" max="12548" width="13.28515625" style="190" customWidth="1"/>
    <col min="12549" max="12549" width="13" style="190" customWidth="1"/>
    <col min="12550" max="12550" width="10.42578125" style="190" customWidth="1"/>
    <col min="12551" max="12801" width="9.140625" style="190"/>
    <col min="12802" max="12802" width="50.140625" style="190" customWidth="1"/>
    <col min="12803" max="12804" width="13.28515625" style="190" customWidth="1"/>
    <col min="12805" max="12805" width="13" style="190" customWidth="1"/>
    <col min="12806" max="12806" width="10.42578125" style="190" customWidth="1"/>
    <col min="12807" max="13057" width="9.140625" style="190"/>
    <col min="13058" max="13058" width="50.140625" style="190" customWidth="1"/>
    <col min="13059" max="13060" width="13.28515625" style="190" customWidth="1"/>
    <col min="13061" max="13061" width="13" style="190" customWidth="1"/>
    <col min="13062" max="13062" width="10.42578125" style="190" customWidth="1"/>
    <col min="13063" max="13313" width="9.140625" style="190"/>
    <col min="13314" max="13314" width="50.140625" style="190" customWidth="1"/>
    <col min="13315" max="13316" width="13.28515625" style="190" customWidth="1"/>
    <col min="13317" max="13317" width="13" style="190" customWidth="1"/>
    <col min="13318" max="13318" width="10.42578125" style="190" customWidth="1"/>
    <col min="13319" max="13569" width="9.140625" style="190"/>
    <col min="13570" max="13570" width="50.140625" style="190" customWidth="1"/>
    <col min="13571" max="13572" width="13.28515625" style="190" customWidth="1"/>
    <col min="13573" max="13573" width="13" style="190" customWidth="1"/>
    <col min="13574" max="13574" width="10.42578125" style="190" customWidth="1"/>
    <col min="13575" max="13825" width="9.140625" style="190"/>
    <col min="13826" max="13826" width="50.140625" style="190" customWidth="1"/>
    <col min="13827" max="13828" width="13.28515625" style="190" customWidth="1"/>
    <col min="13829" max="13829" width="13" style="190" customWidth="1"/>
    <col min="13830" max="13830" width="10.42578125" style="190" customWidth="1"/>
    <col min="13831" max="14081" width="9.140625" style="190"/>
    <col min="14082" max="14082" width="50.140625" style="190" customWidth="1"/>
    <col min="14083" max="14084" width="13.28515625" style="190" customWidth="1"/>
    <col min="14085" max="14085" width="13" style="190" customWidth="1"/>
    <col min="14086" max="14086" width="10.42578125" style="190" customWidth="1"/>
    <col min="14087" max="14337" width="9.140625" style="190"/>
    <col min="14338" max="14338" width="50.140625" style="190" customWidth="1"/>
    <col min="14339" max="14340" width="13.28515625" style="190" customWidth="1"/>
    <col min="14341" max="14341" width="13" style="190" customWidth="1"/>
    <col min="14342" max="14342" width="10.42578125" style="190" customWidth="1"/>
    <col min="14343" max="14593" width="9.140625" style="190"/>
    <col min="14594" max="14594" width="50.140625" style="190" customWidth="1"/>
    <col min="14595" max="14596" width="13.28515625" style="190" customWidth="1"/>
    <col min="14597" max="14597" width="13" style="190" customWidth="1"/>
    <col min="14598" max="14598" width="10.42578125" style="190" customWidth="1"/>
    <col min="14599" max="14849" width="9.140625" style="190"/>
    <col min="14850" max="14850" width="50.140625" style="190" customWidth="1"/>
    <col min="14851" max="14852" width="13.28515625" style="190" customWidth="1"/>
    <col min="14853" max="14853" width="13" style="190" customWidth="1"/>
    <col min="14854" max="14854" width="10.42578125" style="190" customWidth="1"/>
    <col min="14855" max="15105" width="9.140625" style="190"/>
    <col min="15106" max="15106" width="50.140625" style="190" customWidth="1"/>
    <col min="15107" max="15108" width="13.28515625" style="190" customWidth="1"/>
    <col min="15109" max="15109" width="13" style="190" customWidth="1"/>
    <col min="15110" max="15110" width="10.42578125" style="190" customWidth="1"/>
    <col min="15111" max="15361" width="9.140625" style="190"/>
    <col min="15362" max="15362" width="50.140625" style="190" customWidth="1"/>
    <col min="15363" max="15364" width="13.28515625" style="190" customWidth="1"/>
    <col min="15365" max="15365" width="13" style="190" customWidth="1"/>
    <col min="15366" max="15366" width="10.42578125" style="190" customWidth="1"/>
    <col min="15367" max="15617" width="9.140625" style="190"/>
    <col min="15618" max="15618" width="50.140625" style="190" customWidth="1"/>
    <col min="15619" max="15620" width="13.28515625" style="190" customWidth="1"/>
    <col min="15621" max="15621" width="13" style="190" customWidth="1"/>
    <col min="15622" max="15622" width="10.42578125" style="190" customWidth="1"/>
    <col min="15623" max="15873" width="9.140625" style="190"/>
    <col min="15874" max="15874" width="50.140625" style="190" customWidth="1"/>
    <col min="15875" max="15876" width="13.28515625" style="190" customWidth="1"/>
    <col min="15877" max="15877" width="13" style="190" customWidth="1"/>
    <col min="15878" max="15878" width="10.42578125" style="190" customWidth="1"/>
    <col min="15879" max="16129" width="9.140625" style="190"/>
    <col min="16130" max="16130" width="50.140625" style="190" customWidth="1"/>
    <col min="16131" max="16132" width="13.28515625" style="190" customWidth="1"/>
    <col min="16133" max="16133" width="13" style="190" customWidth="1"/>
    <col min="16134" max="16134" width="10.42578125" style="190" customWidth="1"/>
    <col min="16135" max="16384" width="9.140625" style="190"/>
  </cols>
  <sheetData>
    <row r="1" spans="1:9" ht="45.75" customHeight="1">
      <c r="B1" s="658" t="s">
        <v>611</v>
      </c>
      <c r="C1" s="659"/>
      <c r="D1" s="659"/>
      <c r="E1" s="659"/>
      <c r="F1" s="189" t="s">
        <v>848</v>
      </c>
    </row>
    <row r="2" spans="1:9" s="196" customFormat="1" ht="41.25" customHeight="1">
      <c r="A2" s="191" t="s">
        <v>854</v>
      </c>
      <c r="B2" s="191" t="s">
        <v>612</v>
      </c>
      <c r="C2" s="192" t="s">
        <v>613</v>
      </c>
      <c r="D2" s="193" t="s">
        <v>614</v>
      </c>
      <c r="E2" s="194" t="s">
        <v>615</v>
      </c>
      <c r="F2" s="195" t="s">
        <v>616</v>
      </c>
      <c r="I2" s="197"/>
    </row>
    <row r="3" spans="1:9" s="196" customFormat="1" ht="15" customHeight="1">
      <c r="A3" s="593"/>
      <c r="B3" s="198" t="s">
        <v>617</v>
      </c>
      <c r="C3" s="199"/>
      <c r="D3" s="200"/>
      <c r="E3" s="200"/>
      <c r="F3" s="201"/>
    </row>
    <row r="4" spans="1:9" ht="15">
      <c r="A4" s="565">
        <v>1332</v>
      </c>
      <c r="B4" s="202" t="s">
        <v>618</v>
      </c>
      <c r="C4" s="203">
        <v>5</v>
      </c>
      <c r="D4" s="204">
        <v>5</v>
      </c>
      <c r="E4" s="204">
        <v>1.3</v>
      </c>
      <c r="F4" s="205">
        <f>E4/D4</f>
        <v>0.26</v>
      </c>
    </row>
    <row r="5" spans="1:9" ht="15">
      <c r="A5" s="565">
        <v>1341</v>
      </c>
      <c r="B5" s="202" t="s">
        <v>619</v>
      </c>
      <c r="C5" s="203">
        <v>2700</v>
      </c>
      <c r="D5" s="204">
        <v>2700</v>
      </c>
      <c r="E5" s="204">
        <v>2649.7</v>
      </c>
      <c r="F5" s="205">
        <f t="shared" ref="F5:F14" si="0">E5/D5</f>
        <v>0.98137037037037034</v>
      </c>
    </row>
    <row r="6" spans="1:9" ht="15">
      <c r="A6" s="565">
        <v>1342</v>
      </c>
      <c r="B6" s="202" t="s">
        <v>620</v>
      </c>
      <c r="C6" s="203">
        <v>500</v>
      </c>
      <c r="D6" s="204">
        <v>500</v>
      </c>
      <c r="E6" s="204">
        <v>444</v>
      </c>
      <c r="F6" s="205">
        <f t="shared" si="0"/>
        <v>0.88800000000000001</v>
      </c>
    </row>
    <row r="7" spans="1:9" ht="15">
      <c r="A7" s="565">
        <v>1343</v>
      </c>
      <c r="B7" s="202" t="s">
        <v>621</v>
      </c>
      <c r="C7" s="203">
        <v>10000</v>
      </c>
      <c r="D7" s="204">
        <v>10000</v>
      </c>
      <c r="E7" s="204">
        <v>6838.1</v>
      </c>
      <c r="F7" s="205">
        <f t="shared" si="0"/>
        <v>0.68381000000000003</v>
      </c>
    </row>
    <row r="8" spans="1:9" ht="15">
      <c r="A8" s="565">
        <v>1344</v>
      </c>
      <c r="B8" s="202" t="s">
        <v>622</v>
      </c>
      <c r="C8" s="203">
        <v>70</v>
      </c>
      <c r="D8" s="204">
        <v>70</v>
      </c>
      <c r="E8" s="204">
        <v>224.4</v>
      </c>
      <c r="F8" s="205">
        <f t="shared" si="0"/>
        <v>3.205714285714286</v>
      </c>
    </row>
    <row r="9" spans="1:9" ht="15">
      <c r="A9" s="565">
        <v>1345</v>
      </c>
      <c r="B9" s="202" t="s">
        <v>623</v>
      </c>
      <c r="C9" s="203">
        <v>500</v>
      </c>
      <c r="D9" s="204">
        <v>500</v>
      </c>
      <c r="E9" s="204">
        <v>590.79999999999995</v>
      </c>
      <c r="F9" s="205">
        <f t="shared" si="0"/>
        <v>1.1816</v>
      </c>
    </row>
    <row r="10" spans="1:9" ht="15">
      <c r="A10" s="565">
        <v>1347</v>
      </c>
      <c r="B10" s="202" t="s">
        <v>624</v>
      </c>
      <c r="C10" s="203">
        <v>13500</v>
      </c>
      <c r="D10" s="204">
        <v>13500</v>
      </c>
      <c r="E10" s="204">
        <v>13232.7</v>
      </c>
      <c r="F10" s="205">
        <f t="shared" si="0"/>
        <v>0.98020000000000007</v>
      </c>
    </row>
    <row r="11" spans="1:9" ht="15">
      <c r="A11" s="565">
        <v>1351</v>
      </c>
      <c r="B11" s="202" t="s">
        <v>625</v>
      </c>
      <c r="C11" s="203">
        <v>9500</v>
      </c>
      <c r="D11" s="204">
        <v>11750</v>
      </c>
      <c r="E11" s="204">
        <v>9595.5</v>
      </c>
      <c r="F11" s="205">
        <f t="shared" si="0"/>
        <v>0.81663829787234044</v>
      </c>
    </row>
    <row r="12" spans="1:9" ht="15">
      <c r="A12" s="565">
        <v>1361</v>
      </c>
      <c r="B12" s="202" t="s">
        <v>626</v>
      </c>
      <c r="C12" s="203">
        <v>20780</v>
      </c>
      <c r="D12" s="204">
        <v>20756.599999999999</v>
      </c>
      <c r="E12" s="204">
        <v>16907.900000000001</v>
      </c>
      <c r="F12" s="205">
        <f t="shared" si="0"/>
        <v>0.81457945906362328</v>
      </c>
    </row>
    <row r="13" spans="1:9" ht="15">
      <c r="A13" s="565">
        <v>1511</v>
      </c>
      <c r="B13" s="206" t="s">
        <v>627</v>
      </c>
      <c r="C13" s="207">
        <v>61000</v>
      </c>
      <c r="D13" s="208">
        <v>61000</v>
      </c>
      <c r="E13" s="208">
        <v>49216.9</v>
      </c>
      <c r="F13" s="205">
        <f t="shared" si="0"/>
        <v>0.80683442622950818</v>
      </c>
    </row>
    <row r="14" spans="1:9" ht="26.25" customHeight="1">
      <c r="A14" s="601"/>
      <c r="B14" s="209" t="s">
        <v>857</v>
      </c>
      <c r="C14" s="210">
        <f>SUM(C4:C13)</f>
        <v>118555</v>
      </c>
      <c r="D14" s="211">
        <f>SUM(D4:D13)</f>
        <v>120781.6</v>
      </c>
      <c r="E14" s="211">
        <f>SUM(E4:E13)</f>
        <v>99701.3</v>
      </c>
      <c r="F14" s="212">
        <f t="shared" si="0"/>
        <v>0.82546762089589798</v>
      </c>
    </row>
    <row r="15" spans="1:9" ht="15">
      <c r="A15" s="595"/>
      <c r="B15" s="198" t="s">
        <v>628</v>
      </c>
      <c r="C15" s="203"/>
      <c r="D15" s="204"/>
      <c r="E15" s="204"/>
      <c r="F15" s="205"/>
    </row>
    <row r="16" spans="1:9" ht="15">
      <c r="A16" s="565">
        <v>2111</v>
      </c>
      <c r="B16" s="202" t="s">
        <v>629</v>
      </c>
      <c r="C16" s="203">
        <v>803</v>
      </c>
      <c r="D16" s="204">
        <v>803.4</v>
      </c>
      <c r="E16" s="204">
        <v>1052.8</v>
      </c>
      <c r="F16" s="205">
        <f>E16/D16</f>
        <v>1.3104306696539707</v>
      </c>
    </row>
    <row r="17" spans="1:6" ht="15">
      <c r="A17" s="565" t="s">
        <v>855</v>
      </c>
      <c r="B17" s="202" t="s">
        <v>630</v>
      </c>
      <c r="C17" s="203">
        <v>0</v>
      </c>
      <c r="D17" s="204">
        <v>3431.7</v>
      </c>
      <c r="E17" s="204">
        <v>3431.6</v>
      </c>
      <c r="F17" s="205">
        <f t="shared" ref="F17:F25" si="1">E17/D17</f>
        <v>0.99997085992365298</v>
      </c>
    </row>
    <row r="18" spans="1:6" ht="15">
      <c r="A18" s="565">
        <v>2141</v>
      </c>
      <c r="B18" s="202" t="s">
        <v>631</v>
      </c>
      <c r="C18" s="203">
        <v>6500</v>
      </c>
      <c r="D18" s="204">
        <v>6500</v>
      </c>
      <c r="E18" s="204">
        <v>3639</v>
      </c>
      <c r="F18" s="205">
        <f t="shared" si="1"/>
        <v>0.55984615384615388</v>
      </c>
    </row>
    <row r="19" spans="1:6" ht="15">
      <c r="A19" s="565" t="s">
        <v>856</v>
      </c>
      <c r="B19" s="202" t="s">
        <v>632</v>
      </c>
      <c r="C19" s="203">
        <v>1100</v>
      </c>
      <c r="D19" s="204">
        <v>1097.3</v>
      </c>
      <c r="E19" s="204">
        <v>980.9</v>
      </c>
      <c r="F19" s="205">
        <f t="shared" si="1"/>
        <v>0.89392144354324254</v>
      </c>
    </row>
    <row r="20" spans="1:6" ht="15">
      <c r="A20" s="565">
        <v>2221</v>
      </c>
      <c r="B20" s="202" t="s">
        <v>633</v>
      </c>
      <c r="C20" s="203">
        <v>0</v>
      </c>
      <c r="D20" s="204">
        <v>-238.9</v>
      </c>
      <c r="E20" s="204">
        <v>-238.9</v>
      </c>
      <c r="F20" s="205">
        <f t="shared" si="1"/>
        <v>1</v>
      </c>
    </row>
    <row r="21" spans="1:6" ht="15">
      <c r="A21" s="565">
        <v>2229</v>
      </c>
      <c r="B21" s="202" t="s">
        <v>860</v>
      </c>
      <c r="C21" s="203">
        <v>0</v>
      </c>
      <c r="D21" s="204">
        <v>3346.6</v>
      </c>
      <c r="E21" s="204">
        <v>3174.6</v>
      </c>
      <c r="F21" s="205">
        <f t="shared" si="1"/>
        <v>0.94860455387557518</v>
      </c>
    </row>
    <row r="22" spans="1:6" ht="15">
      <c r="A22" s="565">
        <v>2321</v>
      </c>
      <c r="B22" s="202" t="s">
        <v>634</v>
      </c>
      <c r="C22" s="203">
        <v>0</v>
      </c>
      <c r="D22" s="204">
        <v>20</v>
      </c>
      <c r="E22" s="204">
        <v>20</v>
      </c>
      <c r="F22" s="205">
        <f t="shared" si="1"/>
        <v>1</v>
      </c>
    </row>
    <row r="23" spans="1:6" ht="15">
      <c r="A23" s="565">
        <v>2322</v>
      </c>
      <c r="B23" s="202" t="s">
        <v>861</v>
      </c>
      <c r="C23" s="203">
        <v>0</v>
      </c>
      <c r="D23" s="204">
        <v>3.9</v>
      </c>
      <c r="E23" s="204">
        <v>301.39999999999998</v>
      </c>
      <c r="F23" s="205">
        <f t="shared" si="1"/>
        <v>77.282051282051285</v>
      </c>
    </row>
    <row r="24" spans="1:6" ht="30" customHeight="1">
      <c r="A24" s="565" t="s">
        <v>862</v>
      </c>
      <c r="B24" s="597" t="s">
        <v>863</v>
      </c>
      <c r="C24" s="203">
        <v>500</v>
      </c>
      <c r="D24" s="204">
        <v>500</v>
      </c>
      <c r="E24" s="204">
        <v>945.3</v>
      </c>
      <c r="F24" s="205">
        <f t="shared" si="1"/>
        <v>1.8905999999999998</v>
      </c>
    </row>
    <row r="25" spans="1:6" ht="15">
      <c r="A25" s="565">
        <v>2420</v>
      </c>
      <c r="B25" s="202" t="s">
        <v>635</v>
      </c>
      <c r="C25" s="203">
        <v>0</v>
      </c>
      <c r="D25" s="204">
        <v>6821.1</v>
      </c>
      <c r="E25" s="204">
        <v>6821.1</v>
      </c>
      <c r="F25" s="205">
        <f t="shared" si="1"/>
        <v>1</v>
      </c>
    </row>
    <row r="26" spans="1:6" ht="15">
      <c r="A26" s="565">
        <v>2460</v>
      </c>
      <c r="B26" s="206" t="s">
        <v>636</v>
      </c>
      <c r="C26" s="207">
        <v>180</v>
      </c>
      <c r="D26" s="208">
        <v>180</v>
      </c>
      <c r="E26" s="208">
        <v>456.9</v>
      </c>
      <c r="F26" s="205">
        <f>E26/D26</f>
        <v>2.5383333333333331</v>
      </c>
    </row>
    <row r="27" spans="1:6" ht="26.25" customHeight="1">
      <c r="A27" s="594"/>
      <c r="B27" s="209" t="s">
        <v>858</v>
      </c>
      <c r="C27" s="210">
        <f>SUM(C16:C26)</f>
        <v>9083</v>
      </c>
      <c r="D27" s="211">
        <f>SUM(D16:D26)</f>
        <v>22465.1</v>
      </c>
      <c r="E27" s="211">
        <f>SUM(E16:E26)</f>
        <v>20584.7</v>
      </c>
      <c r="F27" s="212">
        <f>E27/D27</f>
        <v>0.91629683375546966</v>
      </c>
    </row>
    <row r="28" spans="1:6" ht="30" customHeight="1">
      <c r="A28" s="596"/>
      <c r="B28" s="209" t="s">
        <v>637</v>
      </c>
      <c r="C28" s="210">
        <f>C14+C27</f>
        <v>127638</v>
      </c>
      <c r="D28" s="211">
        <f>D14+D27</f>
        <v>143246.70000000001</v>
      </c>
      <c r="E28" s="211">
        <f>E14+E27</f>
        <v>120286</v>
      </c>
      <c r="F28" s="212">
        <f>E28/D28</f>
        <v>0.83971218883227317</v>
      </c>
    </row>
    <row r="29" spans="1:6" ht="15">
      <c r="A29" s="594"/>
      <c r="B29" s="198" t="s">
        <v>638</v>
      </c>
      <c r="C29" s="203"/>
      <c r="D29" s="204"/>
      <c r="E29" s="204"/>
      <c r="F29" s="205"/>
    </row>
    <row r="30" spans="1:6" ht="15">
      <c r="A30" s="565">
        <v>4111</v>
      </c>
      <c r="B30" s="213" t="s">
        <v>639</v>
      </c>
      <c r="C30" s="203">
        <v>0</v>
      </c>
      <c r="D30" s="204">
        <v>13679.6</v>
      </c>
      <c r="E30" s="204">
        <v>13679.6</v>
      </c>
      <c r="F30" s="205">
        <f t="shared" ref="F30:F42" si="2">E30/D30</f>
        <v>1</v>
      </c>
    </row>
    <row r="31" spans="1:6" ht="15">
      <c r="A31" s="565">
        <v>4112</v>
      </c>
      <c r="B31" s="202" t="s">
        <v>640</v>
      </c>
      <c r="C31" s="203">
        <v>66084</v>
      </c>
      <c r="D31" s="204">
        <v>66084</v>
      </c>
      <c r="E31" s="204">
        <v>66084</v>
      </c>
      <c r="F31" s="205">
        <f t="shared" si="2"/>
        <v>1</v>
      </c>
    </row>
    <row r="32" spans="1:6" ht="15">
      <c r="A32" s="565">
        <v>4116</v>
      </c>
      <c r="B32" s="202" t="s">
        <v>641</v>
      </c>
      <c r="C32" s="203">
        <v>0</v>
      </c>
      <c r="D32" s="204">
        <v>115492.4</v>
      </c>
      <c r="E32" s="204">
        <v>114992.4</v>
      </c>
      <c r="F32" s="205">
        <f t="shared" si="2"/>
        <v>0.99567071080001801</v>
      </c>
    </row>
    <row r="33" spans="1:6" ht="15">
      <c r="A33" s="565">
        <v>4121</v>
      </c>
      <c r="B33" s="202" t="s">
        <v>642</v>
      </c>
      <c r="C33" s="203">
        <v>274369</v>
      </c>
      <c r="D33" s="204">
        <v>349308.5</v>
      </c>
      <c r="E33" s="204">
        <v>349308.4</v>
      </c>
      <c r="F33" s="205">
        <f t="shared" si="2"/>
        <v>0.9999997137201071</v>
      </c>
    </row>
    <row r="34" spans="1:6" ht="15">
      <c r="A34" s="565">
        <v>4122</v>
      </c>
      <c r="B34" s="202" t="s">
        <v>643</v>
      </c>
      <c r="C34" s="203">
        <v>0</v>
      </c>
      <c r="D34" s="204">
        <v>2972.9</v>
      </c>
      <c r="E34" s="204">
        <v>2966.3</v>
      </c>
      <c r="F34" s="205">
        <f t="shared" si="2"/>
        <v>0.9977799455077534</v>
      </c>
    </row>
    <row r="35" spans="1:6" ht="15">
      <c r="A35" s="565">
        <v>4129</v>
      </c>
      <c r="B35" s="202" t="s">
        <v>644</v>
      </c>
      <c r="C35" s="203">
        <v>0</v>
      </c>
      <c r="D35" s="204">
        <v>-14559.4</v>
      </c>
      <c r="E35" s="204">
        <v>-14559.4</v>
      </c>
      <c r="F35" s="205">
        <f t="shared" si="2"/>
        <v>1</v>
      </c>
    </row>
    <row r="36" spans="1:6" ht="15">
      <c r="A36" s="565">
        <v>4131</v>
      </c>
      <c r="B36" s="202" t="s">
        <v>645</v>
      </c>
      <c r="C36" s="203">
        <v>244555.1</v>
      </c>
      <c r="D36" s="204">
        <v>207202.1</v>
      </c>
      <c r="E36" s="204">
        <v>147876.1</v>
      </c>
      <c r="F36" s="205">
        <f t="shared" si="2"/>
        <v>0.7136805080643488</v>
      </c>
    </row>
    <row r="37" spans="1:6" ht="15">
      <c r="A37" s="565">
        <v>4221</v>
      </c>
      <c r="B37" s="202" t="s">
        <v>646</v>
      </c>
      <c r="C37" s="203">
        <v>0</v>
      </c>
      <c r="D37" s="204">
        <v>51760</v>
      </c>
      <c r="E37" s="204">
        <v>51760</v>
      </c>
      <c r="F37" s="205">
        <f t="shared" si="2"/>
        <v>1</v>
      </c>
    </row>
    <row r="38" spans="1:6" ht="15">
      <c r="A38" s="566">
        <v>4222</v>
      </c>
      <c r="B38" s="202" t="s">
        <v>647</v>
      </c>
      <c r="C38" s="207">
        <v>0</v>
      </c>
      <c r="D38" s="208">
        <v>95.3</v>
      </c>
      <c r="E38" s="208">
        <v>0</v>
      </c>
      <c r="F38" s="214">
        <f t="shared" si="2"/>
        <v>0</v>
      </c>
    </row>
    <row r="39" spans="1:6" ht="26.25" customHeight="1" thickBot="1">
      <c r="A39" s="598"/>
      <c r="B39" s="191" t="s">
        <v>859</v>
      </c>
      <c r="C39" s="215">
        <f>SUM(C30:C38)</f>
        <v>585008.1</v>
      </c>
      <c r="D39" s="216">
        <f>SUM(D30:D38)</f>
        <v>792035.4</v>
      </c>
      <c r="E39" s="216">
        <f>SUM(E30:E38)</f>
        <v>732107.4</v>
      </c>
      <c r="F39" s="217">
        <f t="shared" si="2"/>
        <v>0.92433671525287886</v>
      </c>
    </row>
    <row r="40" spans="1:6" ht="30" customHeight="1" thickTop="1">
      <c r="A40" s="599"/>
      <c r="B40" s="209" t="s">
        <v>648</v>
      </c>
      <c r="C40" s="210">
        <f>C28+C39</f>
        <v>712646.1</v>
      </c>
      <c r="D40" s="211">
        <f>D28+D39</f>
        <v>935282.10000000009</v>
      </c>
      <c r="E40" s="211">
        <f>E28+E39</f>
        <v>852393.4</v>
      </c>
      <c r="F40" s="218">
        <f t="shared" si="2"/>
        <v>0.91137572289686708</v>
      </c>
    </row>
    <row r="41" spans="1:6" ht="15">
      <c r="A41" s="599"/>
      <c r="B41" s="202" t="s">
        <v>649</v>
      </c>
      <c r="C41" s="203">
        <v>50400</v>
      </c>
      <c r="D41" s="204">
        <v>47602.9</v>
      </c>
      <c r="E41" s="204">
        <v>41434.6</v>
      </c>
      <c r="F41" s="219">
        <f t="shared" si="2"/>
        <v>0.87042176001882232</v>
      </c>
    </row>
    <row r="42" spans="1:6" ht="15" hidden="1">
      <c r="A42" s="599"/>
      <c r="B42" s="202" t="s">
        <v>650</v>
      </c>
      <c r="C42" s="203"/>
      <c r="D42" s="204"/>
      <c r="E42" s="220"/>
      <c r="F42" s="205" t="e">
        <f t="shared" si="2"/>
        <v>#DIV/0!</v>
      </c>
    </row>
    <row r="43" spans="1:6" ht="15.75" thickBot="1">
      <c r="A43" s="599"/>
      <c r="B43" s="221" t="s">
        <v>651</v>
      </c>
      <c r="C43" s="222">
        <v>1000</v>
      </c>
      <c r="D43" s="223">
        <v>2700</v>
      </c>
      <c r="E43" s="223">
        <v>2700</v>
      </c>
      <c r="F43" s="224">
        <f>E43/D43</f>
        <v>1</v>
      </c>
    </row>
    <row r="44" spans="1:6" ht="30" customHeight="1" thickTop="1">
      <c r="A44" s="600"/>
      <c r="B44" s="209" t="s">
        <v>652</v>
      </c>
      <c r="C44" s="210">
        <f>SUM(C40:C43)</f>
        <v>764046.1</v>
      </c>
      <c r="D44" s="211">
        <f>SUM(D40:D43)</f>
        <v>985585.00000000012</v>
      </c>
      <c r="E44" s="211">
        <f>SUM(E40:E43)</f>
        <v>896528</v>
      </c>
      <c r="F44" s="225">
        <f>E44/D44</f>
        <v>0.90964046733665782</v>
      </c>
    </row>
    <row r="45" spans="1:6" ht="23.25" customHeight="1">
      <c r="B45" s="660"/>
      <c r="C45" s="661"/>
      <c r="D45" s="661"/>
      <c r="E45" s="661"/>
      <c r="F45" s="661"/>
    </row>
    <row r="113" spans="2:6">
      <c r="B113" s="196"/>
      <c r="C113" s="196"/>
      <c r="D113" s="196"/>
      <c r="E113" s="196"/>
      <c r="F113" s="196"/>
    </row>
    <row r="114" spans="2:6">
      <c r="B114" s="196"/>
      <c r="C114" s="196"/>
      <c r="D114" s="196"/>
      <c r="E114" s="196"/>
      <c r="F114" s="196"/>
    </row>
    <row r="115" spans="2:6">
      <c r="B115" s="196"/>
      <c r="C115" s="196"/>
      <c r="D115" s="196"/>
      <c r="E115" s="196"/>
      <c r="F115" s="196"/>
    </row>
    <row r="116" spans="2:6">
      <c r="B116" s="196"/>
      <c r="C116" s="196"/>
      <c r="D116" s="196"/>
      <c r="E116" s="196"/>
      <c r="F116" s="196"/>
    </row>
    <row r="117" spans="2:6">
      <c r="B117" s="196"/>
      <c r="C117" s="196"/>
      <c r="D117" s="196"/>
      <c r="E117" s="196"/>
      <c r="F117" s="196"/>
    </row>
    <row r="118" spans="2:6">
      <c r="B118" s="196"/>
      <c r="C118" s="196"/>
      <c r="D118" s="196"/>
      <c r="E118" s="196"/>
      <c r="F118" s="196"/>
    </row>
    <row r="119" spans="2:6">
      <c r="B119" s="196"/>
      <c r="C119" s="196"/>
      <c r="D119" s="196"/>
      <c r="E119" s="196"/>
      <c r="F119" s="196"/>
    </row>
    <row r="120" spans="2:6">
      <c r="B120" s="196"/>
      <c r="C120" s="196"/>
      <c r="D120" s="196"/>
      <c r="E120" s="196"/>
      <c r="F120" s="196"/>
    </row>
    <row r="121" spans="2:6">
      <c r="B121" s="196"/>
      <c r="C121" s="196"/>
      <c r="D121" s="196"/>
      <c r="E121" s="196"/>
      <c r="F121" s="196"/>
    </row>
    <row r="122" spans="2:6">
      <c r="B122" s="196"/>
      <c r="C122" s="196"/>
      <c r="D122" s="196"/>
      <c r="E122" s="196"/>
      <c r="F122" s="196"/>
    </row>
    <row r="123" spans="2:6">
      <c r="B123" s="196"/>
      <c r="C123" s="196"/>
      <c r="D123" s="196"/>
      <c r="E123" s="196"/>
      <c r="F123" s="196"/>
    </row>
    <row r="124" spans="2:6">
      <c r="B124" s="196"/>
      <c r="C124" s="196"/>
      <c r="D124" s="196"/>
      <c r="E124" s="196"/>
      <c r="F124" s="196"/>
    </row>
    <row r="125" spans="2:6">
      <c r="B125" s="196"/>
      <c r="C125" s="196"/>
      <c r="D125" s="196"/>
      <c r="E125" s="196"/>
      <c r="F125" s="196"/>
    </row>
    <row r="126" spans="2:6">
      <c r="B126" s="196"/>
      <c r="C126" s="196"/>
      <c r="D126" s="196"/>
      <c r="E126" s="196"/>
      <c r="F126" s="196"/>
    </row>
    <row r="127" spans="2:6">
      <c r="B127" s="196"/>
      <c r="C127" s="196"/>
      <c r="D127" s="196"/>
      <c r="E127" s="196"/>
      <c r="F127" s="196"/>
    </row>
    <row r="128" spans="2:6">
      <c r="B128" s="196"/>
      <c r="C128" s="196"/>
      <c r="D128" s="196"/>
      <c r="E128" s="196"/>
      <c r="F128" s="196"/>
    </row>
    <row r="129" spans="2:6">
      <c r="B129" s="196"/>
      <c r="C129" s="196"/>
      <c r="D129" s="196"/>
      <c r="E129" s="196"/>
      <c r="F129" s="196"/>
    </row>
    <row r="130" spans="2:6">
      <c r="B130" s="196"/>
      <c r="C130" s="196"/>
      <c r="D130" s="196"/>
      <c r="E130" s="196"/>
      <c r="F130" s="196"/>
    </row>
    <row r="131" spans="2:6">
      <c r="B131" s="196"/>
      <c r="C131" s="196"/>
      <c r="D131" s="196"/>
      <c r="E131" s="196"/>
      <c r="F131" s="196"/>
    </row>
    <row r="132" spans="2:6">
      <c r="B132" s="196"/>
      <c r="C132" s="196"/>
      <c r="D132" s="196"/>
      <c r="E132" s="196"/>
      <c r="F132" s="196"/>
    </row>
    <row r="133" spans="2:6">
      <c r="B133" s="196"/>
      <c r="C133" s="196"/>
      <c r="D133" s="196"/>
      <c r="E133" s="196"/>
      <c r="F133" s="196"/>
    </row>
    <row r="134" spans="2:6">
      <c r="B134" s="196"/>
      <c r="C134" s="196"/>
      <c r="D134" s="196"/>
      <c r="E134" s="196"/>
      <c r="F134" s="196"/>
    </row>
    <row r="135" spans="2:6">
      <c r="B135" s="196"/>
      <c r="C135" s="196"/>
      <c r="D135" s="196"/>
      <c r="E135" s="196"/>
      <c r="F135" s="196"/>
    </row>
    <row r="136" spans="2:6">
      <c r="B136" s="196"/>
      <c r="C136" s="196"/>
      <c r="D136" s="196"/>
      <c r="E136" s="196"/>
      <c r="F136" s="196"/>
    </row>
    <row r="137" spans="2:6">
      <c r="B137" s="196"/>
      <c r="C137" s="196"/>
      <c r="D137" s="196"/>
      <c r="E137" s="196"/>
      <c r="F137" s="196"/>
    </row>
    <row r="138" spans="2:6">
      <c r="B138" s="196"/>
      <c r="C138" s="196"/>
      <c r="D138" s="196"/>
      <c r="E138" s="196"/>
      <c r="F138" s="196"/>
    </row>
    <row r="139" spans="2:6">
      <c r="B139" s="196"/>
      <c r="C139" s="196"/>
      <c r="D139" s="196"/>
      <c r="E139" s="196"/>
      <c r="F139" s="196"/>
    </row>
    <row r="140" spans="2:6">
      <c r="B140" s="196"/>
      <c r="C140" s="196"/>
      <c r="D140" s="196"/>
      <c r="E140" s="196"/>
      <c r="F140" s="196"/>
    </row>
    <row r="141" spans="2:6">
      <c r="B141" s="196"/>
      <c r="C141" s="196"/>
      <c r="D141" s="196"/>
      <c r="E141" s="196"/>
      <c r="F141" s="196"/>
    </row>
    <row r="142" spans="2:6">
      <c r="B142" s="196"/>
      <c r="C142" s="196"/>
      <c r="D142" s="196"/>
      <c r="E142" s="196"/>
      <c r="F142" s="196"/>
    </row>
    <row r="143" spans="2:6">
      <c r="B143" s="196"/>
      <c r="C143" s="196"/>
      <c r="D143" s="196"/>
      <c r="E143" s="196"/>
      <c r="F143" s="196"/>
    </row>
    <row r="144" spans="2:6">
      <c r="B144" s="196"/>
      <c r="C144" s="196"/>
      <c r="D144" s="196"/>
      <c r="E144" s="196"/>
      <c r="F144" s="196"/>
    </row>
    <row r="145" spans="2:6">
      <c r="B145" s="196"/>
      <c r="C145" s="196"/>
      <c r="D145" s="196"/>
      <c r="E145" s="196"/>
      <c r="F145" s="196"/>
    </row>
    <row r="146" spans="2:6">
      <c r="B146" s="196"/>
      <c r="C146" s="196"/>
      <c r="D146" s="196"/>
      <c r="E146" s="196"/>
      <c r="F146" s="196"/>
    </row>
    <row r="147" spans="2:6">
      <c r="B147" s="196"/>
      <c r="C147" s="196"/>
      <c r="D147" s="196"/>
      <c r="E147" s="196"/>
      <c r="F147" s="196"/>
    </row>
    <row r="148" spans="2:6">
      <c r="B148" s="196"/>
      <c r="C148" s="196"/>
      <c r="D148" s="196"/>
      <c r="E148" s="196"/>
      <c r="F148" s="196"/>
    </row>
    <row r="149" spans="2:6">
      <c r="B149" s="196"/>
      <c r="C149" s="196"/>
      <c r="D149" s="196"/>
      <c r="E149" s="196"/>
      <c r="F149" s="196"/>
    </row>
    <row r="150" spans="2:6">
      <c r="B150" s="196"/>
      <c r="C150" s="196"/>
      <c r="D150" s="196"/>
      <c r="E150" s="196"/>
      <c r="F150" s="196"/>
    </row>
    <row r="151" spans="2:6">
      <c r="B151" s="196"/>
      <c r="C151" s="196"/>
      <c r="D151" s="196"/>
      <c r="E151" s="196"/>
      <c r="F151" s="196"/>
    </row>
    <row r="152" spans="2:6">
      <c r="B152" s="196"/>
      <c r="C152" s="196"/>
      <c r="D152" s="196"/>
      <c r="E152" s="196"/>
      <c r="F152" s="196"/>
    </row>
    <row r="153" spans="2:6">
      <c r="B153" s="196"/>
      <c r="C153" s="196"/>
      <c r="D153" s="196"/>
      <c r="E153" s="196"/>
      <c r="F153" s="196"/>
    </row>
    <row r="154" spans="2:6">
      <c r="B154" s="196"/>
      <c r="C154" s="196"/>
      <c r="D154" s="196"/>
      <c r="E154" s="196"/>
      <c r="F154" s="196"/>
    </row>
    <row r="155" spans="2:6">
      <c r="B155" s="196"/>
      <c r="C155" s="196"/>
      <c r="D155" s="196"/>
      <c r="E155" s="196"/>
      <c r="F155" s="196"/>
    </row>
    <row r="156" spans="2:6">
      <c r="B156" s="196"/>
      <c r="C156" s="196"/>
      <c r="D156" s="196"/>
      <c r="E156" s="196"/>
      <c r="F156" s="196"/>
    </row>
    <row r="157" spans="2:6">
      <c r="B157" s="196"/>
      <c r="C157" s="196"/>
      <c r="D157" s="196"/>
      <c r="E157" s="196"/>
      <c r="F157" s="196"/>
    </row>
    <row r="158" spans="2:6">
      <c r="B158" s="196"/>
      <c r="C158" s="196"/>
      <c r="D158" s="196"/>
      <c r="E158" s="196"/>
      <c r="F158" s="196"/>
    </row>
    <row r="159" spans="2:6">
      <c r="B159" s="196"/>
      <c r="C159" s="196"/>
      <c r="D159" s="196"/>
      <c r="E159" s="196"/>
      <c r="F159" s="196"/>
    </row>
    <row r="160" spans="2:6">
      <c r="B160" s="196"/>
      <c r="C160" s="196"/>
      <c r="D160" s="196"/>
      <c r="E160" s="196"/>
      <c r="F160" s="196"/>
    </row>
    <row r="161" spans="2:6">
      <c r="B161" s="196"/>
      <c r="C161" s="196"/>
      <c r="D161" s="196"/>
      <c r="E161" s="196"/>
      <c r="F161" s="196"/>
    </row>
    <row r="162" spans="2:6">
      <c r="B162" s="196"/>
      <c r="C162" s="196"/>
      <c r="D162" s="196"/>
      <c r="E162" s="196"/>
      <c r="F162" s="196"/>
    </row>
    <row r="163" spans="2:6">
      <c r="B163" s="196"/>
      <c r="C163" s="196"/>
      <c r="D163" s="196"/>
      <c r="E163" s="196"/>
      <c r="F163" s="196"/>
    </row>
    <row r="164" spans="2:6">
      <c r="B164" s="196"/>
      <c r="C164" s="196"/>
      <c r="D164" s="196"/>
      <c r="E164" s="196"/>
      <c r="F164" s="196"/>
    </row>
    <row r="165" spans="2:6">
      <c r="B165" s="196"/>
      <c r="C165" s="196"/>
      <c r="D165" s="196"/>
      <c r="E165" s="196"/>
      <c r="F165" s="196"/>
    </row>
    <row r="166" spans="2:6">
      <c r="B166" s="196"/>
      <c r="C166" s="196"/>
      <c r="D166" s="196"/>
      <c r="E166" s="196"/>
      <c r="F166" s="196"/>
    </row>
    <row r="167" spans="2:6">
      <c r="B167" s="196"/>
      <c r="C167" s="196"/>
      <c r="D167" s="196"/>
      <c r="E167" s="196"/>
      <c r="F167" s="196"/>
    </row>
    <row r="168" spans="2:6">
      <c r="B168" s="196"/>
      <c r="C168" s="196"/>
      <c r="D168" s="196"/>
      <c r="E168" s="196"/>
      <c r="F168" s="196"/>
    </row>
    <row r="169" spans="2:6">
      <c r="B169" s="196"/>
      <c r="C169" s="196"/>
      <c r="D169" s="196"/>
      <c r="E169" s="196"/>
      <c r="F169" s="196"/>
    </row>
    <row r="170" spans="2:6">
      <c r="B170" s="196"/>
      <c r="C170" s="196"/>
      <c r="D170" s="196"/>
      <c r="E170" s="196"/>
      <c r="F170" s="196"/>
    </row>
    <row r="171" spans="2:6">
      <c r="B171" s="196"/>
      <c r="C171" s="196"/>
      <c r="D171" s="196"/>
      <c r="E171" s="196"/>
      <c r="F171" s="196"/>
    </row>
    <row r="172" spans="2:6">
      <c r="B172" s="196"/>
      <c r="C172" s="196"/>
      <c r="D172" s="196"/>
      <c r="E172" s="196"/>
      <c r="F172" s="196"/>
    </row>
    <row r="173" spans="2:6">
      <c r="B173" s="196"/>
      <c r="C173" s="196"/>
      <c r="D173" s="196"/>
      <c r="E173" s="196"/>
      <c r="F173" s="196"/>
    </row>
    <row r="174" spans="2:6">
      <c r="B174" s="196"/>
      <c r="C174" s="196"/>
      <c r="D174" s="196"/>
      <c r="E174" s="196"/>
      <c r="F174" s="196"/>
    </row>
    <row r="175" spans="2:6">
      <c r="B175" s="196"/>
      <c r="C175" s="196"/>
      <c r="D175" s="196"/>
      <c r="E175" s="196"/>
      <c r="F175" s="196"/>
    </row>
    <row r="176" spans="2:6">
      <c r="B176" s="196"/>
      <c r="C176" s="196"/>
      <c r="D176" s="196"/>
      <c r="E176" s="196"/>
      <c r="F176" s="196"/>
    </row>
    <row r="177" spans="2:6">
      <c r="B177" s="196"/>
      <c r="C177" s="196"/>
      <c r="D177" s="196"/>
      <c r="E177" s="196"/>
      <c r="F177" s="196"/>
    </row>
  </sheetData>
  <mergeCells count="2">
    <mergeCell ref="B1:E1"/>
    <mergeCell ref="B45:F45"/>
  </mergeCells>
  <printOptions horizontalCentered="1"/>
  <pageMargins left="0.31496062992125984" right="0.27559055118110237" top="0.39370078740157483" bottom="0.43307086614173229" header="0.23622047244094491" footer="0.19685039370078741"/>
  <pageSetup paperSize="9" scale="87" fitToHeight="2" orientation="portrait" r:id="rId1"/>
  <headerFooter alignWithMargins="0">
    <oddFooter>&amp;L&amp;"Times New Roman CE,Obyčejné"&amp;8Závěrečný  účet 2010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M13"/>
  <sheetViews>
    <sheetView view="pageBreakPreview" zoomScale="85" zoomScaleNormal="100" zoomScaleSheetLayoutView="85" zoomScalePageLayoutView="70" workbookViewId="0">
      <selection sqref="A1:M1"/>
    </sheetView>
  </sheetViews>
  <sheetFormatPr defaultColWidth="44.42578125" defaultRowHeight="15"/>
  <cols>
    <col min="1" max="1" width="38" style="2" customWidth="1"/>
    <col min="2" max="5" width="15.7109375" style="2" hidden="1" customWidth="1"/>
    <col min="6" max="9" width="15.7109375" style="2" customWidth="1"/>
    <col min="10" max="17" width="15.85546875" style="2" customWidth="1"/>
    <col min="18" max="16384" width="44.42578125" style="2"/>
  </cols>
  <sheetData>
    <row r="1" spans="1:13" ht="64.5" customHeight="1">
      <c r="A1" s="831" t="s">
        <v>871</v>
      </c>
      <c r="B1" s="832"/>
      <c r="C1" s="832"/>
      <c r="D1" s="832"/>
      <c r="E1" s="832"/>
      <c r="F1" s="832"/>
      <c r="G1" s="832"/>
      <c r="H1" s="832"/>
      <c r="I1" s="832"/>
      <c r="J1" s="833"/>
      <c r="K1" s="833"/>
      <c r="L1" s="833"/>
      <c r="M1" s="833"/>
    </row>
    <row r="2" spans="1:13" ht="25.5" customHeight="1">
      <c r="A2" s="847" t="s">
        <v>105</v>
      </c>
      <c r="B2" s="555" t="s">
        <v>96</v>
      </c>
      <c r="C2" s="556"/>
      <c r="D2" s="556"/>
      <c r="E2" s="556"/>
      <c r="F2" s="851" t="s">
        <v>96</v>
      </c>
      <c r="G2" s="852"/>
      <c r="H2" s="852"/>
      <c r="I2" s="852"/>
      <c r="J2" s="852"/>
      <c r="K2" s="852"/>
      <c r="L2" s="852"/>
      <c r="M2" s="853"/>
    </row>
    <row r="3" spans="1:13" ht="24" customHeight="1">
      <c r="A3" s="848"/>
      <c r="B3" s="842">
        <v>2008</v>
      </c>
      <c r="C3" s="842"/>
      <c r="D3" s="842"/>
      <c r="E3" s="850"/>
      <c r="F3" s="841">
        <v>2009</v>
      </c>
      <c r="G3" s="842"/>
      <c r="H3" s="843"/>
      <c r="I3" s="844"/>
      <c r="J3" s="841">
        <v>2010</v>
      </c>
      <c r="K3" s="842"/>
      <c r="L3" s="843"/>
      <c r="M3" s="844"/>
    </row>
    <row r="4" spans="1:13" ht="27.75" customHeight="1">
      <c r="A4" s="849"/>
      <c r="B4" s="56" t="s">
        <v>101</v>
      </c>
      <c r="C4" s="56" t="s">
        <v>98</v>
      </c>
      <c r="D4" s="56" t="s">
        <v>99</v>
      </c>
      <c r="E4" s="57" t="s">
        <v>97</v>
      </c>
      <c r="F4" s="58" t="s">
        <v>101</v>
      </c>
      <c r="G4" s="56" t="s">
        <v>98</v>
      </c>
      <c r="H4" s="56" t="s">
        <v>99</v>
      </c>
      <c r="I4" s="57" t="s">
        <v>97</v>
      </c>
      <c r="J4" s="58" t="s">
        <v>101</v>
      </c>
      <c r="K4" s="56" t="s">
        <v>98</v>
      </c>
      <c r="L4" s="56" t="s">
        <v>99</v>
      </c>
      <c r="M4" s="57" t="s">
        <v>97</v>
      </c>
    </row>
    <row r="5" spans="1:13" ht="51" customHeight="1">
      <c r="A5" s="36" t="s">
        <v>174</v>
      </c>
      <c r="B5" s="37">
        <v>39226</v>
      </c>
      <c r="C5" s="37">
        <v>36716.5</v>
      </c>
      <c r="D5" s="37">
        <v>8900</v>
      </c>
      <c r="E5" s="48">
        <v>67042.5</v>
      </c>
      <c r="F5" s="52">
        <v>67042.5</v>
      </c>
      <c r="G5" s="37">
        <v>7846</v>
      </c>
      <c r="H5" s="37">
        <v>13174.5</v>
      </c>
      <c r="I5" s="38">
        <v>61714</v>
      </c>
      <c r="J5" s="48">
        <v>61714</v>
      </c>
      <c r="K5" s="37">
        <v>190458</v>
      </c>
      <c r="L5" s="37">
        <v>0</v>
      </c>
      <c r="M5" s="38">
        <f t="shared" ref="M5:M11" si="0">J5+K5-L5</f>
        <v>252172</v>
      </c>
    </row>
    <row r="6" spans="1:13" ht="51" customHeight="1">
      <c r="A6" s="39" t="s">
        <v>175</v>
      </c>
      <c r="B6" s="40">
        <v>2679764.0299999998</v>
      </c>
      <c r="C6" s="40">
        <v>669253.19999999995</v>
      </c>
      <c r="D6" s="40">
        <v>59872</v>
      </c>
      <c r="E6" s="49">
        <v>3289145.23</v>
      </c>
      <c r="F6" s="53">
        <v>3289145.23</v>
      </c>
      <c r="G6" s="40">
        <v>458710.56</v>
      </c>
      <c r="H6" s="40">
        <v>86851.3</v>
      </c>
      <c r="I6" s="41">
        <v>3661004.49</v>
      </c>
      <c r="J6" s="49">
        <v>3661004.49</v>
      </c>
      <c r="K6" s="40">
        <v>559844</v>
      </c>
      <c r="L6" s="40">
        <v>114890</v>
      </c>
      <c r="M6" s="41">
        <f t="shared" si="0"/>
        <v>4105958.49</v>
      </c>
    </row>
    <row r="7" spans="1:13" ht="51" customHeight="1">
      <c r="A7" s="42" t="s">
        <v>104</v>
      </c>
      <c r="B7" s="40">
        <v>170883</v>
      </c>
      <c r="C7" s="40">
        <v>113899</v>
      </c>
      <c r="D7" s="40">
        <v>113899</v>
      </c>
      <c r="E7" s="49">
        <v>170883</v>
      </c>
      <c r="F7" s="53">
        <v>170883</v>
      </c>
      <c r="G7" s="40">
        <v>0</v>
      </c>
      <c r="H7" s="40">
        <v>0</v>
      </c>
      <c r="I7" s="41">
        <v>170883</v>
      </c>
      <c r="J7" s="49">
        <v>170883</v>
      </c>
      <c r="K7" s="40">
        <v>6843000</v>
      </c>
      <c r="L7" s="40">
        <v>0</v>
      </c>
      <c r="M7" s="41">
        <f t="shared" si="0"/>
        <v>7013883</v>
      </c>
    </row>
    <row r="8" spans="1:13" ht="51" customHeight="1">
      <c r="A8" s="39" t="s">
        <v>170</v>
      </c>
      <c r="B8" s="40">
        <v>59606050.82</v>
      </c>
      <c r="C8" s="40">
        <v>3765711.92</v>
      </c>
      <c r="D8" s="40">
        <v>2293486.2999999998</v>
      </c>
      <c r="E8" s="49">
        <v>61078276.439999998</v>
      </c>
      <c r="F8" s="53">
        <v>61078275.439999998</v>
      </c>
      <c r="G8" s="40">
        <v>6701511.1600000001</v>
      </c>
      <c r="H8" s="40">
        <v>13096528.800000001</v>
      </c>
      <c r="I8" s="41">
        <v>54683257.799999997</v>
      </c>
      <c r="J8" s="49">
        <v>54683257.799999997</v>
      </c>
      <c r="K8" s="40">
        <v>5864352.5899999999</v>
      </c>
      <c r="L8" s="40">
        <v>2061007.74</v>
      </c>
      <c r="M8" s="41">
        <f t="shared" si="0"/>
        <v>58486602.649999999</v>
      </c>
    </row>
    <row r="9" spans="1:13" ht="51" customHeight="1">
      <c r="A9" s="39" t="s">
        <v>171</v>
      </c>
      <c r="B9" s="40">
        <v>127846659.03</v>
      </c>
      <c r="C9" s="40">
        <v>12559007.18</v>
      </c>
      <c r="D9" s="40">
        <v>4772006.4400000004</v>
      </c>
      <c r="E9" s="49">
        <v>135633659.77000001</v>
      </c>
      <c r="F9" s="53">
        <v>135742679.77000001</v>
      </c>
      <c r="G9" s="40">
        <v>16682303.93</v>
      </c>
      <c r="H9" s="40">
        <v>3994670.26</v>
      </c>
      <c r="I9" s="41">
        <v>148430313.44</v>
      </c>
      <c r="J9" s="49">
        <v>148430313.44</v>
      </c>
      <c r="K9" s="40">
        <v>11815407.970000001</v>
      </c>
      <c r="L9" s="40">
        <v>5342199.53</v>
      </c>
      <c r="M9" s="41">
        <f t="shared" si="0"/>
        <v>154903521.88</v>
      </c>
    </row>
    <row r="10" spans="1:13" ht="51" customHeight="1">
      <c r="A10" s="42" t="s">
        <v>103</v>
      </c>
      <c r="B10" s="40">
        <v>9894</v>
      </c>
      <c r="C10" s="40">
        <v>0</v>
      </c>
      <c r="D10" s="40">
        <v>0</v>
      </c>
      <c r="E10" s="49">
        <v>9894</v>
      </c>
      <c r="F10" s="53">
        <v>9894</v>
      </c>
      <c r="G10" s="40">
        <v>0</v>
      </c>
      <c r="H10" s="40">
        <v>0</v>
      </c>
      <c r="I10" s="41">
        <v>9894</v>
      </c>
      <c r="J10" s="49">
        <v>9894</v>
      </c>
      <c r="K10" s="40">
        <v>0</v>
      </c>
      <c r="L10" s="40">
        <v>0</v>
      </c>
      <c r="M10" s="41">
        <f t="shared" si="0"/>
        <v>9894</v>
      </c>
    </row>
    <row r="11" spans="1:13" ht="51" customHeight="1" thickBot="1">
      <c r="A11" s="43" t="s">
        <v>100</v>
      </c>
      <c r="B11" s="44">
        <v>204425</v>
      </c>
      <c r="C11" s="44">
        <v>25000</v>
      </c>
      <c r="D11" s="44">
        <v>0</v>
      </c>
      <c r="E11" s="50">
        <v>229425</v>
      </c>
      <c r="F11" s="54">
        <v>253425</v>
      </c>
      <c r="G11" s="44">
        <v>0</v>
      </c>
      <c r="H11" s="44">
        <v>0</v>
      </c>
      <c r="I11" s="45">
        <v>253425</v>
      </c>
      <c r="J11" s="50">
        <v>253425</v>
      </c>
      <c r="K11" s="554">
        <v>0</v>
      </c>
      <c r="L11" s="44">
        <v>0</v>
      </c>
      <c r="M11" s="45">
        <f t="shared" si="0"/>
        <v>253425</v>
      </c>
    </row>
    <row r="12" spans="1:13" s="1" customFormat="1" ht="51" customHeight="1" thickTop="1">
      <c r="A12" s="46" t="s">
        <v>102</v>
      </c>
      <c r="B12" s="47">
        <f>SUM(B5:B11)</f>
        <v>190556901.88</v>
      </c>
      <c r="C12" s="47">
        <f t="shared" ref="C12:D12" si="1">SUM(C5:C11)</f>
        <v>17169587.800000001</v>
      </c>
      <c r="D12" s="47">
        <f t="shared" si="1"/>
        <v>7248163.7400000002</v>
      </c>
      <c r="E12" s="51">
        <f>SUM(E5:E11)</f>
        <v>200478325.94</v>
      </c>
      <c r="F12" s="55">
        <f>SUM(F5:F11)</f>
        <v>200611344.94</v>
      </c>
      <c r="G12" s="55">
        <f t="shared" ref="G12:I12" si="2">SUM(G5:G11)</f>
        <v>23850371.649999999</v>
      </c>
      <c r="H12" s="55">
        <f t="shared" si="2"/>
        <v>17191224.859999999</v>
      </c>
      <c r="I12" s="55">
        <f t="shared" si="2"/>
        <v>207270491.72999999</v>
      </c>
      <c r="J12" s="55">
        <f t="shared" ref="J12" si="3">SUM(J5:J11)</f>
        <v>207270491.72999999</v>
      </c>
      <c r="K12" s="55">
        <f t="shared" ref="K12:M12" si="4">SUM(K5:K11)</f>
        <v>25273062.560000002</v>
      </c>
      <c r="L12" s="55">
        <f t="shared" si="4"/>
        <v>7518097.2700000005</v>
      </c>
      <c r="M12" s="55">
        <f t="shared" si="4"/>
        <v>225025457.01999998</v>
      </c>
    </row>
    <row r="13" spans="1:13" s="34" customFormat="1" ht="42" customHeight="1">
      <c r="A13" s="845" t="s">
        <v>866</v>
      </c>
      <c r="B13" s="845"/>
      <c r="C13" s="845"/>
      <c r="D13" s="845"/>
      <c r="E13" s="845"/>
      <c r="F13" s="845"/>
      <c r="G13" s="845"/>
      <c r="H13" s="845"/>
      <c r="I13" s="846"/>
    </row>
  </sheetData>
  <mergeCells count="7">
    <mergeCell ref="J3:M3"/>
    <mergeCell ref="A1:M1"/>
    <mergeCell ref="A13:I13"/>
    <mergeCell ref="A2:A4"/>
    <mergeCell ref="B3:E3"/>
    <mergeCell ref="F3:I3"/>
    <mergeCell ref="F2:M2"/>
  </mergeCells>
  <printOptions horizontalCentered="1"/>
  <pageMargins left="0.23622047244094491" right="0.15748031496062992" top="0.55000000000000004" bottom="0.51181102362204722" header="0.31496062992125984" footer="0.15748031496062992"/>
  <pageSetup paperSize="9" scale="86" orientation="landscape" r:id="rId1"/>
  <headerFooter>
    <oddHeader>&amp;R&amp;"Times New Roman,Obyčejné"Příloha č. 10</oddHeader>
    <oddFooter>&amp;L&amp;8Závěrečný účet 2010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62"/>
  <sheetViews>
    <sheetView tabSelected="1" view="pageBreakPreview" zoomScale="85" zoomScaleNormal="100" zoomScaleSheetLayoutView="85" workbookViewId="0">
      <selection sqref="A1:B1"/>
    </sheetView>
  </sheetViews>
  <sheetFormatPr defaultRowHeight="12.75"/>
  <cols>
    <col min="1" max="1" width="82.85546875" style="13" customWidth="1"/>
    <col min="2" max="2" width="18.7109375" style="12" customWidth="1"/>
    <col min="3" max="3" width="14" style="13" bestFit="1" customWidth="1"/>
    <col min="4" max="4" width="13.42578125" style="12" customWidth="1"/>
    <col min="5" max="5" width="11.5703125" style="12" bestFit="1" customWidth="1"/>
    <col min="6" max="256" width="9.140625" style="13"/>
    <col min="257" max="257" width="85.5703125" style="13" customWidth="1"/>
    <col min="258" max="258" width="20.42578125" style="13" customWidth="1"/>
    <col min="259" max="259" width="14" style="13" bestFit="1" customWidth="1"/>
    <col min="260" max="260" width="13.42578125" style="13" customWidth="1"/>
    <col min="261" max="261" width="11.5703125" style="13" bestFit="1" customWidth="1"/>
    <col min="262" max="512" width="9.140625" style="13"/>
    <col min="513" max="513" width="85.5703125" style="13" customWidth="1"/>
    <col min="514" max="514" width="20.42578125" style="13" customWidth="1"/>
    <col min="515" max="515" width="14" style="13" bestFit="1" customWidth="1"/>
    <col min="516" max="516" width="13.42578125" style="13" customWidth="1"/>
    <col min="517" max="517" width="11.5703125" style="13" bestFit="1" customWidth="1"/>
    <col min="518" max="768" width="9.140625" style="13"/>
    <col min="769" max="769" width="85.5703125" style="13" customWidth="1"/>
    <col min="770" max="770" width="20.42578125" style="13" customWidth="1"/>
    <col min="771" max="771" width="14" style="13" bestFit="1" customWidth="1"/>
    <col min="772" max="772" width="13.42578125" style="13" customWidth="1"/>
    <col min="773" max="773" width="11.5703125" style="13" bestFit="1" customWidth="1"/>
    <col min="774" max="1024" width="9.140625" style="13"/>
    <col min="1025" max="1025" width="85.5703125" style="13" customWidth="1"/>
    <col min="1026" max="1026" width="20.42578125" style="13" customWidth="1"/>
    <col min="1027" max="1027" width="14" style="13" bestFit="1" customWidth="1"/>
    <col min="1028" max="1028" width="13.42578125" style="13" customWidth="1"/>
    <col min="1029" max="1029" width="11.5703125" style="13" bestFit="1" customWidth="1"/>
    <col min="1030" max="1280" width="9.140625" style="13"/>
    <col min="1281" max="1281" width="85.5703125" style="13" customWidth="1"/>
    <col min="1282" max="1282" width="20.42578125" style="13" customWidth="1"/>
    <col min="1283" max="1283" width="14" style="13" bestFit="1" customWidth="1"/>
    <col min="1284" max="1284" width="13.42578125" style="13" customWidth="1"/>
    <col min="1285" max="1285" width="11.5703125" style="13" bestFit="1" customWidth="1"/>
    <col min="1286" max="1536" width="9.140625" style="13"/>
    <col min="1537" max="1537" width="85.5703125" style="13" customWidth="1"/>
    <col min="1538" max="1538" width="20.42578125" style="13" customWidth="1"/>
    <col min="1539" max="1539" width="14" style="13" bestFit="1" customWidth="1"/>
    <col min="1540" max="1540" width="13.42578125" style="13" customWidth="1"/>
    <col min="1541" max="1541" width="11.5703125" style="13" bestFit="1" customWidth="1"/>
    <col min="1542" max="1792" width="9.140625" style="13"/>
    <col min="1793" max="1793" width="85.5703125" style="13" customWidth="1"/>
    <col min="1794" max="1794" width="20.42578125" style="13" customWidth="1"/>
    <col min="1795" max="1795" width="14" style="13" bestFit="1" customWidth="1"/>
    <col min="1796" max="1796" width="13.42578125" style="13" customWidth="1"/>
    <col min="1797" max="1797" width="11.5703125" style="13" bestFit="1" customWidth="1"/>
    <col min="1798" max="2048" width="9.140625" style="13"/>
    <col min="2049" max="2049" width="85.5703125" style="13" customWidth="1"/>
    <col min="2050" max="2050" width="20.42578125" style="13" customWidth="1"/>
    <col min="2051" max="2051" width="14" style="13" bestFit="1" customWidth="1"/>
    <col min="2052" max="2052" width="13.42578125" style="13" customWidth="1"/>
    <col min="2053" max="2053" width="11.5703125" style="13" bestFit="1" customWidth="1"/>
    <col min="2054" max="2304" width="9.140625" style="13"/>
    <col min="2305" max="2305" width="85.5703125" style="13" customWidth="1"/>
    <col min="2306" max="2306" width="20.42578125" style="13" customWidth="1"/>
    <col min="2307" max="2307" width="14" style="13" bestFit="1" customWidth="1"/>
    <col min="2308" max="2308" width="13.42578125" style="13" customWidth="1"/>
    <col min="2309" max="2309" width="11.5703125" style="13" bestFit="1" customWidth="1"/>
    <col min="2310" max="2560" width="9.140625" style="13"/>
    <col min="2561" max="2561" width="85.5703125" style="13" customWidth="1"/>
    <col min="2562" max="2562" width="20.42578125" style="13" customWidth="1"/>
    <col min="2563" max="2563" width="14" style="13" bestFit="1" customWidth="1"/>
    <col min="2564" max="2564" width="13.42578125" style="13" customWidth="1"/>
    <col min="2565" max="2565" width="11.5703125" style="13" bestFit="1" customWidth="1"/>
    <col min="2566" max="2816" width="9.140625" style="13"/>
    <col min="2817" max="2817" width="85.5703125" style="13" customWidth="1"/>
    <col min="2818" max="2818" width="20.42578125" style="13" customWidth="1"/>
    <col min="2819" max="2819" width="14" style="13" bestFit="1" customWidth="1"/>
    <col min="2820" max="2820" width="13.42578125" style="13" customWidth="1"/>
    <col min="2821" max="2821" width="11.5703125" style="13" bestFit="1" customWidth="1"/>
    <col min="2822" max="3072" width="9.140625" style="13"/>
    <col min="3073" max="3073" width="85.5703125" style="13" customWidth="1"/>
    <col min="3074" max="3074" width="20.42578125" style="13" customWidth="1"/>
    <col min="3075" max="3075" width="14" style="13" bestFit="1" customWidth="1"/>
    <col min="3076" max="3076" width="13.42578125" style="13" customWidth="1"/>
    <col min="3077" max="3077" width="11.5703125" style="13" bestFit="1" customWidth="1"/>
    <col min="3078" max="3328" width="9.140625" style="13"/>
    <col min="3329" max="3329" width="85.5703125" style="13" customWidth="1"/>
    <col min="3330" max="3330" width="20.42578125" style="13" customWidth="1"/>
    <col min="3331" max="3331" width="14" style="13" bestFit="1" customWidth="1"/>
    <col min="3332" max="3332" width="13.42578125" style="13" customWidth="1"/>
    <col min="3333" max="3333" width="11.5703125" style="13" bestFit="1" customWidth="1"/>
    <col min="3334" max="3584" width="9.140625" style="13"/>
    <col min="3585" max="3585" width="85.5703125" style="13" customWidth="1"/>
    <col min="3586" max="3586" width="20.42578125" style="13" customWidth="1"/>
    <col min="3587" max="3587" width="14" style="13" bestFit="1" customWidth="1"/>
    <col min="3588" max="3588" width="13.42578125" style="13" customWidth="1"/>
    <col min="3589" max="3589" width="11.5703125" style="13" bestFit="1" customWidth="1"/>
    <col min="3590" max="3840" width="9.140625" style="13"/>
    <col min="3841" max="3841" width="85.5703125" style="13" customWidth="1"/>
    <col min="3842" max="3842" width="20.42578125" style="13" customWidth="1"/>
    <col min="3843" max="3843" width="14" style="13" bestFit="1" customWidth="1"/>
    <col min="3844" max="3844" width="13.42578125" style="13" customWidth="1"/>
    <col min="3845" max="3845" width="11.5703125" style="13" bestFit="1" customWidth="1"/>
    <col min="3846" max="4096" width="9.140625" style="13"/>
    <col min="4097" max="4097" width="85.5703125" style="13" customWidth="1"/>
    <col min="4098" max="4098" width="20.42578125" style="13" customWidth="1"/>
    <col min="4099" max="4099" width="14" style="13" bestFit="1" customWidth="1"/>
    <col min="4100" max="4100" width="13.42578125" style="13" customWidth="1"/>
    <col min="4101" max="4101" width="11.5703125" style="13" bestFit="1" customWidth="1"/>
    <col min="4102" max="4352" width="9.140625" style="13"/>
    <col min="4353" max="4353" width="85.5703125" style="13" customWidth="1"/>
    <col min="4354" max="4354" width="20.42578125" style="13" customWidth="1"/>
    <col min="4355" max="4355" width="14" style="13" bestFit="1" customWidth="1"/>
    <col min="4356" max="4356" width="13.42578125" style="13" customWidth="1"/>
    <col min="4357" max="4357" width="11.5703125" style="13" bestFit="1" customWidth="1"/>
    <col min="4358" max="4608" width="9.140625" style="13"/>
    <col min="4609" max="4609" width="85.5703125" style="13" customWidth="1"/>
    <col min="4610" max="4610" width="20.42578125" style="13" customWidth="1"/>
    <col min="4611" max="4611" width="14" style="13" bestFit="1" customWidth="1"/>
    <col min="4612" max="4612" width="13.42578125" style="13" customWidth="1"/>
    <col min="4613" max="4613" width="11.5703125" style="13" bestFit="1" customWidth="1"/>
    <col min="4614" max="4864" width="9.140625" style="13"/>
    <col min="4865" max="4865" width="85.5703125" style="13" customWidth="1"/>
    <col min="4866" max="4866" width="20.42578125" style="13" customWidth="1"/>
    <col min="4867" max="4867" width="14" style="13" bestFit="1" customWidth="1"/>
    <col min="4868" max="4868" width="13.42578125" style="13" customWidth="1"/>
    <col min="4869" max="4869" width="11.5703125" style="13" bestFit="1" customWidth="1"/>
    <col min="4870" max="5120" width="9.140625" style="13"/>
    <col min="5121" max="5121" width="85.5703125" style="13" customWidth="1"/>
    <col min="5122" max="5122" width="20.42578125" style="13" customWidth="1"/>
    <col min="5123" max="5123" width="14" style="13" bestFit="1" customWidth="1"/>
    <col min="5124" max="5124" width="13.42578125" style="13" customWidth="1"/>
    <col min="5125" max="5125" width="11.5703125" style="13" bestFit="1" customWidth="1"/>
    <col min="5126" max="5376" width="9.140625" style="13"/>
    <col min="5377" max="5377" width="85.5703125" style="13" customWidth="1"/>
    <col min="5378" max="5378" width="20.42578125" style="13" customWidth="1"/>
    <col min="5379" max="5379" width="14" style="13" bestFit="1" customWidth="1"/>
    <col min="5380" max="5380" width="13.42578125" style="13" customWidth="1"/>
    <col min="5381" max="5381" width="11.5703125" style="13" bestFit="1" customWidth="1"/>
    <col min="5382" max="5632" width="9.140625" style="13"/>
    <col min="5633" max="5633" width="85.5703125" style="13" customWidth="1"/>
    <col min="5634" max="5634" width="20.42578125" style="13" customWidth="1"/>
    <col min="5635" max="5635" width="14" style="13" bestFit="1" customWidth="1"/>
    <col min="5636" max="5636" width="13.42578125" style="13" customWidth="1"/>
    <col min="5637" max="5637" width="11.5703125" style="13" bestFit="1" customWidth="1"/>
    <col min="5638" max="5888" width="9.140625" style="13"/>
    <col min="5889" max="5889" width="85.5703125" style="13" customWidth="1"/>
    <col min="5890" max="5890" width="20.42578125" style="13" customWidth="1"/>
    <col min="5891" max="5891" width="14" style="13" bestFit="1" customWidth="1"/>
    <col min="5892" max="5892" width="13.42578125" style="13" customWidth="1"/>
    <col min="5893" max="5893" width="11.5703125" style="13" bestFit="1" customWidth="1"/>
    <col min="5894" max="6144" width="9.140625" style="13"/>
    <col min="6145" max="6145" width="85.5703125" style="13" customWidth="1"/>
    <col min="6146" max="6146" width="20.42578125" style="13" customWidth="1"/>
    <col min="6147" max="6147" width="14" style="13" bestFit="1" customWidth="1"/>
    <col min="6148" max="6148" width="13.42578125" style="13" customWidth="1"/>
    <col min="6149" max="6149" width="11.5703125" style="13" bestFit="1" customWidth="1"/>
    <col min="6150" max="6400" width="9.140625" style="13"/>
    <col min="6401" max="6401" width="85.5703125" style="13" customWidth="1"/>
    <col min="6402" max="6402" width="20.42578125" style="13" customWidth="1"/>
    <col min="6403" max="6403" width="14" style="13" bestFit="1" customWidth="1"/>
    <col min="6404" max="6404" width="13.42578125" style="13" customWidth="1"/>
    <col min="6405" max="6405" width="11.5703125" style="13" bestFit="1" customWidth="1"/>
    <col min="6406" max="6656" width="9.140625" style="13"/>
    <col min="6657" max="6657" width="85.5703125" style="13" customWidth="1"/>
    <col min="6658" max="6658" width="20.42578125" style="13" customWidth="1"/>
    <col min="6659" max="6659" width="14" style="13" bestFit="1" customWidth="1"/>
    <col min="6660" max="6660" width="13.42578125" style="13" customWidth="1"/>
    <col min="6661" max="6661" width="11.5703125" style="13" bestFit="1" customWidth="1"/>
    <col min="6662" max="6912" width="9.140625" style="13"/>
    <col min="6913" max="6913" width="85.5703125" style="13" customWidth="1"/>
    <col min="6914" max="6914" width="20.42578125" style="13" customWidth="1"/>
    <col min="6915" max="6915" width="14" style="13" bestFit="1" customWidth="1"/>
    <col min="6916" max="6916" width="13.42578125" style="13" customWidth="1"/>
    <col min="6917" max="6917" width="11.5703125" style="13" bestFit="1" customWidth="1"/>
    <col min="6918" max="7168" width="9.140625" style="13"/>
    <col min="7169" max="7169" width="85.5703125" style="13" customWidth="1"/>
    <col min="7170" max="7170" width="20.42578125" style="13" customWidth="1"/>
    <col min="7171" max="7171" width="14" style="13" bestFit="1" customWidth="1"/>
    <col min="7172" max="7172" width="13.42578125" style="13" customWidth="1"/>
    <col min="7173" max="7173" width="11.5703125" style="13" bestFit="1" customWidth="1"/>
    <col min="7174" max="7424" width="9.140625" style="13"/>
    <col min="7425" max="7425" width="85.5703125" style="13" customWidth="1"/>
    <col min="7426" max="7426" width="20.42578125" style="13" customWidth="1"/>
    <col min="7427" max="7427" width="14" style="13" bestFit="1" customWidth="1"/>
    <col min="7428" max="7428" width="13.42578125" style="13" customWidth="1"/>
    <col min="7429" max="7429" width="11.5703125" style="13" bestFit="1" customWidth="1"/>
    <col min="7430" max="7680" width="9.140625" style="13"/>
    <col min="7681" max="7681" width="85.5703125" style="13" customWidth="1"/>
    <col min="7682" max="7682" width="20.42578125" style="13" customWidth="1"/>
    <col min="7683" max="7683" width="14" style="13" bestFit="1" customWidth="1"/>
    <col min="7684" max="7684" width="13.42578125" style="13" customWidth="1"/>
    <col min="7685" max="7685" width="11.5703125" style="13" bestFit="1" customWidth="1"/>
    <col min="7686" max="7936" width="9.140625" style="13"/>
    <col min="7937" max="7937" width="85.5703125" style="13" customWidth="1"/>
    <col min="7938" max="7938" width="20.42578125" style="13" customWidth="1"/>
    <col min="7939" max="7939" width="14" style="13" bestFit="1" customWidth="1"/>
    <col min="7940" max="7940" width="13.42578125" style="13" customWidth="1"/>
    <col min="7941" max="7941" width="11.5703125" style="13" bestFit="1" customWidth="1"/>
    <col min="7942" max="8192" width="9.140625" style="13"/>
    <col min="8193" max="8193" width="85.5703125" style="13" customWidth="1"/>
    <col min="8194" max="8194" width="20.42578125" style="13" customWidth="1"/>
    <col min="8195" max="8195" width="14" style="13" bestFit="1" customWidth="1"/>
    <col min="8196" max="8196" width="13.42578125" style="13" customWidth="1"/>
    <col min="8197" max="8197" width="11.5703125" style="13" bestFit="1" customWidth="1"/>
    <col min="8198" max="8448" width="9.140625" style="13"/>
    <col min="8449" max="8449" width="85.5703125" style="13" customWidth="1"/>
    <col min="8450" max="8450" width="20.42578125" style="13" customWidth="1"/>
    <col min="8451" max="8451" width="14" style="13" bestFit="1" customWidth="1"/>
    <col min="8452" max="8452" width="13.42578125" style="13" customWidth="1"/>
    <col min="8453" max="8453" width="11.5703125" style="13" bestFit="1" customWidth="1"/>
    <col min="8454" max="8704" width="9.140625" style="13"/>
    <col min="8705" max="8705" width="85.5703125" style="13" customWidth="1"/>
    <col min="8706" max="8706" width="20.42578125" style="13" customWidth="1"/>
    <col min="8707" max="8707" width="14" style="13" bestFit="1" customWidth="1"/>
    <col min="8708" max="8708" width="13.42578125" style="13" customWidth="1"/>
    <col min="8709" max="8709" width="11.5703125" style="13" bestFit="1" customWidth="1"/>
    <col min="8710" max="8960" width="9.140625" style="13"/>
    <col min="8961" max="8961" width="85.5703125" style="13" customWidth="1"/>
    <col min="8962" max="8962" width="20.42578125" style="13" customWidth="1"/>
    <col min="8963" max="8963" width="14" style="13" bestFit="1" customWidth="1"/>
    <col min="8964" max="8964" width="13.42578125" style="13" customWidth="1"/>
    <col min="8965" max="8965" width="11.5703125" style="13" bestFit="1" customWidth="1"/>
    <col min="8966" max="9216" width="9.140625" style="13"/>
    <col min="9217" max="9217" width="85.5703125" style="13" customWidth="1"/>
    <col min="9218" max="9218" width="20.42578125" style="13" customWidth="1"/>
    <col min="9219" max="9219" width="14" style="13" bestFit="1" customWidth="1"/>
    <col min="9220" max="9220" width="13.42578125" style="13" customWidth="1"/>
    <col min="9221" max="9221" width="11.5703125" style="13" bestFit="1" customWidth="1"/>
    <col min="9222" max="9472" width="9.140625" style="13"/>
    <col min="9473" max="9473" width="85.5703125" style="13" customWidth="1"/>
    <col min="9474" max="9474" width="20.42578125" style="13" customWidth="1"/>
    <col min="9475" max="9475" width="14" style="13" bestFit="1" customWidth="1"/>
    <col min="9476" max="9476" width="13.42578125" style="13" customWidth="1"/>
    <col min="9477" max="9477" width="11.5703125" style="13" bestFit="1" customWidth="1"/>
    <col min="9478" max="9728" width="9.140625" style="13"/>
    <col min="9729" max="9729" width="85.5703125" style="13" customWidth="1"/>
    <col min="9730" max="9730" width="20.42578125" style="13" customWidth="1"/>
    <col min="9731" max="9731" width="14" style="13" bestFit="1" customWidth="1"/>
    <col min="9732" max="9732" width="13.42578125" style="13" customWidth="1"/>
    <col min="9733" max="9733" width="11.5703125" style="13" bestFit="1" customWidth="1"/>
    <col min="9734" max="9984" width="9.140625" style="13"/>
    <col min="9985" max="9985" width="85.5703125" style="13" customWidth="1"/>
    <col min="9986" max="9986" width="20.42578125" style="13" customWidth="1"/>
    <col min="9987" max="9987" width="14" style="13" bestFit="1" customWidth="1"/>
    <col min="9988" max="9988" width="13.42578125" style="13" customWidth="1"/>
    <col min="9989" max="9989" width="11.5703125" style="13" bestFit="1" customWidth="1"/>
    <col min="9990" max="10240" width="9.140625" style="13"/>
    <col min="10241" max="10241" width="85.5703125" style="13" customWidth="1"/>
    <col min="10242" max="10242" width="20.42578125" style="13" customWidth="1"/>
    <col min="10243" max="10243" width="14" style="13" bestFit="1" customWidth="1"/>
    <col min="10244" max="10244" width="13.42578125" style="13" customWidth="1"/>
    <col min="10245" max="10245" width="11.5703125" style="13" bestFit="1" customWidth="1"/>
    <col min="10246" max="10496" width="9.140625" style="13"/>
    <col min="10497" max="10497" width="85.5703125" style="13" customWidth="1"/>
    <col min="10498" max="10498" width="20.42578125" style="13" customWidth="1"/>
    <col min="10499" max="10499" width="14" style="13" bestFit="1" customWidth="1"/>
    <col min="10500" max="10500" width="13.42578125" style="13" customWidth="1"/>
    <col min="10501" max="10501" width="11.5703125" style="13" bestFit="1" customWidth="1"/>
    <col min="10502" max="10752" width="9.140625" style="13"/>
    <col min="10753" max="10753" width="85.5703125" style="13" customWidth="1"/>
    <col min="10754" max="10754" width="20.42578125" style="13" customWidth="1"/>
    <col min="10755" max="10755" width="14" style="13" bestFit="1" customWidth="1"/>
    <col min="10756" max="10756" width="13.42578125" style="13" customWidth="1"/>
    <col min="10757" max="10757" width="11.5703125" style="13" bestFit="1" customWidth="1"/>
    <col min="10758" max="11008" width="9.140625" style="13"/>
    <col min="11009" max="11009" width="85.5703125" style="13" customWidth="1"/>
    <col min="11010" max="11010" width="20.42578125" style="13" customWidth="1"/>
    <col min="11011" max="11011" width="14" style="13" bestFit="1" customWidth="1"/>
    <col min="11012" max="11012" width="13.42578125" style="13" customWidth="1"/>
    <col min="11013" max="11013" width="11.5703125" style="13" bestFit="1" customWidth="1"/>
    <col min="11014" max="11264" width="9.140625" style="13"/>
    <col min="11265" max="11265" width="85.5703125" style="13" customWidth="1"/>
    <col min="11266" max="11266" width="20.42578125" style="13" customWidth="1"/>
    <col min="11267" max="11267" width="14" style="13" bestFit="1" customWidth="1"/>
    <col min="11268" max="11268" width="13.42578125" style="13" customWidth="1"/>
    <col min="11269" max="11269" width="11.5703125" style="13" bestFit="1" customWidth="1"/>
    <col min="11270" max="11520" width="9.140625" style="13"/>
    <col min="11521" max="11521" width="85.5703125" style="13" customWidth="1"/>
    <col min="11522" max="11522" width="20.42578125" style="13" customWidth="1"/>
    <col min="11523" max="11523" width="14" style="13" bestFit="1" customWidth="1"/>
    <col min="11524" max="11524" width="13.42578125" style="13" customWidth="1"/>
    <col min="11525" max="11525" width="11.5703125" style="13" bestFit="1" customWidth="1"/>
    <col min="11526" max="11776" width="9.140625" style="13"/>
    <col min="11777" max="11777" width="85.5703125" style="13" customWidth="1"/>
    <col min="11778" max="11778" width="20.42578125" style="13" customWidth="1"/>
    <col min="11779" max="11779" width="14" style="13" bestFit="1" customWidth="1"/>
    <col min="11780" max="11780" width="13.42578125" style="13" customWidth="1"/>
    <col min="11781" max="11781" width="11.5703125" style="13" bestFit="1" customWidth="1"/>
    <col min="11782" max="12032" width="9.140625" style="13"/>
    <col min="12033" max="12033" width="85.5703125" style="13" customWidth="1"/>
    <col min="12034" max="12034" width="20.42578125" style="13" customWidth="1"/>
    <col min="12035" max="12035" width="14" style="13" bestFit="1" customWidth="1"/>
    <col min="12036" max="12036" width="13.42578125" style="13" customWidth="1"/>
    <col min="12037" max="12037" width="11.5703125" style="13" bestFit="1" customWidth="1"/>
    <col min="12038" max="12288" width="9.140625" style="13"/>
    <col min="12289" max="12289" width="85.5703125" style="13" customWidth="1"/>
    <col min="12290" max="12290" width="20.42578125" style="13" customWidth="1"/>
    <col min="12291" max="12291" width="14" style="13" bestFit="1" customWidth="1"/>
    <col min="12292" max="12292" width="13.42578125" style="13" customWidth="1"/>
    <col min="12293" max="12293" width="11.5703125" style="13" bestFit="1" customWidth="1"/>
    <col min="12294" max="12544" width="9.140625" style="13"/>
    <col min="12545" max="12545" width="85.5703125" style="13" customWidth="1"/>
    <col min="12546" max="12546" width="20.42578125" style="13" customWidth="1"/>
    <col min="12547" max="12547" width="14" style="13" bestFit="1" customWidth="1"/>
    <col min="12548" max="12548" width="13.42578125" style="13" customWidth="1"/>
    <col min="12549" max="12549" width="11.5703125" style="13" bestFit="1" customWidth="1"/>
    <col min="12550" max="12800" width="9.140625" style="13"/>
    <col min="12801" max="12801" width="85.5703125" style="13" customWidth="1"/>
    <col min="12802" max="12802" width="20.42578125" style="13" customWidth="1"/>
    <col min="12803" max="12803" width="14" style="13" bestFit="1" customWidth="1"/>
    <col min="12804" max="12804" width="13.42578125" style="13" customWidth="1"/>
    <col min="12805" max="12805" width="11.5703125" style="13" bestFit="1" customWidth="1"/>
    <col min="12806" max="13056" width="9.140625" style="13"/>
    <col min="13057" max="13057" width="85.5703125" style="13" customWidth="1"/>
    <col min="13058" max="13058" width="20.42578125" style="13" customWidth="1"/>
    <col min="13059" max="13059" width="14" style="13" bestFit="1" customWidth="1"/>
    <col min="13060" max="13060" width="13.42578125" style="13" customWidth="1"/>
    <col min="13061" max="13061" width="11.5703125" style="13" bestFit="1" customWidth="1"/>
    <col min="13062" max="13312" width="9.140625" style="13"/>
    <col min="13313" max="13313" width="85.5703125" style="13" customWidth="1"/>
    <col min="13314" max="13314" width="20.42578125" style="13" customWidth="1"/>
    <col min="13315" max="13315" width="14" style="13" bestFit="1" customWidth="1"/>
    <col min="13316" max="13316" width="13.42578125" style="13" customWidth="1"/>
    <col min="13317" max="13317" width="11.5703125" style="13" bestFit="1" customWidth="1"/>
    <col min="13318" max="13568" width="9.140625" style="13"/>
    <col min="13569" max="13569" width="85.5703125" style="13" customWidth="1"/>
    <col min="13570" max="13570" width="20.42578125" style="13" customWidth="1"/>
    <col min="13571" max="13571" width="14" style="13" bestFit="1" customWidth="1"/>
    <col min="13572" max="13572" width="13.42578125" style="13" customWidth="1"/>
    <col min="13573" max="13573" width="11.5703125" style="13" bestFit="1" customWidth="1"/>
    <col min="13574" max="13824" width="9.140625" style="13"/>
    <col min="13825" max="13825" width="85.5703125" style="13" customWidth="1"/>
    <col min="13826" max="13826" width="20.42578125" style="13" customWidth="1"/>
    <col min="13827" max="13827" width="14" style="13" bestFit="1" customWidth="1"/>
    <col min="13828" max="13828" width="13.42578125" style="13" customWidth="1"/>
    <col min="13829" max="13829" width="11.5703125" style="13" bestFit="1" customWidth="1"/>
    <col min="13830" max="14080" width="9.140625" style="13"/>
    <col min="14081" max="14081" width="85.5703125" style="13" customWidth="1"/>
    <col min="14082" max="14082" width="20.42578125" style="13" customWidth="1"/>
    <col min="14083" max="14083" width="14" style="13" bestFit="1" customWidth="1"/>
    <col min="14084" max="14084" width="13.42578125" style="13" customWidth="1"/>
    <col min="14085" max="14085" width="11.5703125" style="13" bestFit="1" customWidth="1"/>
    <col min="14086" max="14336" width="9.140625" style="13"/>
    <col min="14337" max="14337" width="85.5703125" style="13" customWidth="1"/>
    <col min="14338" max="14338" width="20.42578125" style="13" customWidth="1"/>
    <col min="14339" max="14339" width="14" style="13" bestFit="1" customWidth="1"/>
    <col min="14340" max="14340" width="13.42578125" style="13" customWidth="1"/>
    <col min="14341" max="14341" width="11.5703125" style="13" bestFit="1" customWidth="1"/>
    <col min="14342" max="14592" width="9.140625" style="13"/>
    <col min="14593" max="14593" width="85.5703125" style="13" customWidth="1"/>
    <col min="14594" max="14594" width="20.42578125" style="13" customWidth="1"/>
    <col min="14595" max="14595" width="14" style="13" bestFit="1" customWidth="1"/>
    <col min="14596" max="14596" width="13.42578125" style="13" customWidth="1"/>
    <col min="14597" max="14597" width="11.5703125" style="13" bestFit="1" customWidth="1"/>
    <col min="14598" max="14848" width="9.140625" style="13"/>
    <col min="14849" max="14849" width="85.5703125" style="13" customWidth="1"/>
    <col min="14850" max="14850" width="20.42578125" style="13" customWidth="1"/>
    <col min="14851" max="14851" width="14" style="13" bestFit="1" customWidth="1"/>
    <col min="14852" max="14852" width="13.42578125" style="13" customWidth="1"/>
    <col min="14853" max="14853" width="11.5703125" style="13" bestFit="1" customWidth="1"/>
    <col min="14854" max="15104" width="9.140625" style="13"/>
    <col min="15105" max="15105" width="85.5703125" style="13" customWidth="1"/>
    <col min="15106" max="15106" width="20.42578125" style="13" customWidth="1"/>
    <col min="15107" max="15107" width="14" style="13" bestFit="1" customWidth="1"/>
    <col min="15108" max="15108" width="13.42578125" style="13" customWidth="1"/>
    <col min="15109" max="15109" width="11.5703125" style="13" bestFit="1" customWidth="1"/>
    <col min="15110" max="15360" width="9.140625" style="13"/>
    <col min="15361" max="15361" width="85.5703125" style="13" customWidth="1"/>
    <col min="15362" max="15362" width="20.42578125" style="13" customWidth="1"/>
    <col min="15363" max="15363" width="14" style="13" bestFit="1" customWidth="1"/>
    <col min="15364" max="15364" width="13.42578125" style="13" customWidth="1"/>
    <col min="15365" max="15365" width="11.5703125" style="13" bestFit="1" customWidth="1"/>
    <col min="15366" max="15616" width="9.140625" style="13"/>
    <col min="15617" max="15617" width="85.5703125" style="13" customWidth="1"/>
    <col min="15618" max="15618" width="20.42578125" style="13" customWidth="1"/>
    <col min="15619" max="15619" width="14" style="13" bestFit="1" customWidth="1"/>
    <col min="15620" max="15620" width="13.42578125" style="13" customWidth="1"/>
    <col min="15621" max="15621" width="11.5703125" style="13" bestFit="1" customWidth="1"/>
    <col min="15622" max="15872" width="9.140625" style="13"/>
    <col min="15873" max="15873" width="85.5703125" style="13" customWidth="1"/>
    <col min="15874" max="15874" width="20.42578125" style="13" customWidth="1"/>
    <col min="15875" max="15875" width="14" style="13" bestFit="1" customWidth="1"/>
    <col min="15876" max="15876" width="13.42578125" style="13" customWidth="1"/>
    <col min="15877" max="15877" width="11.5703125" style="13" bestFit="1" customWidth="1"/>
    <col min="15878" max="16128" width="9.140625" style="13"/>
    <col min="16129" max="16129" width="85.5703125" style="13" customWidth="1"/>
    <col min="16130" max="16130" width="20.42578125" style="13" customWidth="1"/>
    <col min="16131" max="16131" width="14" style="13" bestFit="1" customWidth="1"/>
    <col min="16132" max="16132" width="13.42578125" style="13" customWidth="1"/>
    <col min="16133" max="16133" width="11.5703125" style="13" bestFit="1" customWidth="1"/>
    <col min="16134" max="16384" width="9.140625" style="13"/>
  </cols>
  <sheetData>
    <row r="1" spans="1:5" ht="32.25" customHeight="1">
      <c r="A1" s="864" t="s">
        <v>601</v>
      </c>
      <c r="B1" s="865"/>
      <c r="C1" s="11"/>
    </row>
    <row r="2" spans="1:5" ht="19.5" customHeight="1">
      <c r="A2" s="866" t="s">
        <v>150</v>
      </c>
      <c r="B2" s="867"/>
      <c r="C2" s="11"/>
    </row>
    <row r="3" spans="1:5" s="16" customFormat="1" ht="19.5" customHeight="1">
      <c r="A3" s="858" t="s">
        <v>151</v>
      </c>
      <c r="B3" s="859"/>
      <c r="C3" s="14"/>
      <c r="D3" s="15"/>
      <c r="E3" s="15"/>
    </row>
    <row r="4" spans="1:5" s="16" customFormat="1" ht="19.5" customHeight="1">
      <c r="A4" s="649" t="s">
        <v>152</v>
      </c>
      <c r="B4" s="650">
        <v>-108</v>
      </c>
      <c r="C4" s="14"/>
      <c r="D4" s="15"/>
      <c r="E4" s="15"/>
    </row>
    <row r="5" spans="1:5" s="16" customFormat="1" ht="19.5" customHeight="1">
      <c r="A5" s="641" t="s">
        <v>153</v>
      </c>
      <c r="B5" s="626">
        <v>-1411240</v>
      </c>
      <c r="C5" s="14"/>
      <c r="D5" s="15"/>
      <c r="E5" s="15"/>
    </row>
    <row r="6" spans="1:5" s="16" customFormat="1" ht="19.5" customHeight="1">
      <c r="A6" s="641" t="s">
        <v>154</v>
      </c>
      <c r="B6" s="626">
        <v>-838000</v>
      </c>
      <c r="C6" s="14"/>
      <c r="D6" s="15"/>
      <c r="E6" s="15"/>
    </row>
    <row r="7" spans="1:5" s="16" customFormat="1" ht="33" customHeight="1">
      <c r="A7" s="643" t="s">
        <v>182</v>
      </c>
      <c r="B7" s="626">
        <v>-60</v>
      </c>
      <c r="C7" s="14"/>
      <c r="D7" s="15"/>
      <c r="E7" s="15"/>
    </row>
    <row r="8" spans="1:5" s="16" customFormat="1" ht="19.5" customHeight="1">
      <c r="A8" s="643" t="s">
        <v>183</v>
      </c>
      <c r="B8" s="626">
        <v>-7012</v>
      </c>
      <c r="C8" s="14"/>
      <c r="D8" s="15"/>
      <c r="E8" s="15"/>
    </row>
    <row r="9" spans="1:5" s="16" customFormat="1" ht="19.5" customHeight="1">
      <c r="A9" s="641" t="s">
        <v>184</v>
      </c>
      <c r="B9" s="626">
        <v>-30</v>
      </c>
      <c r="C9" s="14"/>
      <c r="D9" s="15"/>
      <c r="E9" s="15"/>
    </row>
    <row r="10" spans="1:5" s="16" customFormat="1" ht="19.5" customHeight="1">
      <c r="A10" s="641" t="s">
        <v>185</v>
      </c>
      <c r="B10" s="626">
        <v>-97450</v>
      </c>
      <c r="C10" s="14"/>
      <c r="D10" s="15"/>
      <c r="E10" s="15"/>
    </row>
    <row r="11" spans="1:5" s="16" customFormat="1" ht="19.5" customHeight="1">
      <c r="A11" s="639" t="s">
        <v>102</v>
      </c>
      <c r="B11" s="640">
        <f>SUM(B4:B10)</f>
        <v>-2353900</v>
      </c>
      <c r="C11" s="14"/>
      <c r="D11" s="15"/>
      <c r="E11" s="15"/>
    </row>
    <row r="12" spans="1:5" s="16" customFormat="1" ht="19.5" customHeight="1">
      <c r="A12" s="858" t="s">
        <v>188</v>
      </c>
      <c r="B12" s="859"/>
      <c r="C12" s="14"/>
      <c r="D12" s="15"/>
      <c r="E12" s="15"/>
    </row>
    <row r="13" spans="1:5" s="16" customFormat="1" ht="19.5" customHeight="1">
      <c r="A13" s="649" t="s">
        <v>155</v>
      </c>
      <c r="B13" s="650">
        <v>-137535</v>
      </c>
      <c r="C13" s="14"/>
      <c r="D13" s="15"/>
      <c r="E13" s="15"/>
    </row>
    <row r="14" spans="1:5" s="16" customFormat="1" ht="19.5" customHeight="1">
      <c r="A14" s="641" t="s">
        <v>186</v>
      </c>
      <c r="B14" s="626">
        <v>-27000</v>
      </c>
      <c r="C14" s="14"/>
      <c r="D14" s="15"/>
      <c r="E14" s="15"/>
    </row>
    <row r="15" spans="1:5" s="16" customFormat="1" ht="19.5" customHeight="1">
      <c r="A15" s="641" t="s">
        <v>187</v>
      </c>
      <c r="B15" s="626">
        <v>-126760.39</v>
      </c>
      <c r="C15" s="14"/>
      <c r="D15" s="15"/>
      <c r="E15" s="15"/>
    </row>
    <row r="16" spans="1:5" s="16" customFormat="1" ht="19.5" customHeight="1" thickBot="1">
      <c r="A16" s="642" t="s">
        <v>102</v>
      </c>
      <c r="B16" s="634">
        <f>SUM(B13:B15)</f>
        <v>-291295.39</v>
      </c>
      <c r="C16" s="14"/>
      <c r="D16" s="15"/>
      <c r="E16" s="15"/>
    </row>
    <row r="17" spans="1:5" s="16" customFormat="1" ht="19.5" customHeight="1" thickTop="1" thickBot="1">
      <c r="A17" s="25" t="s">
        <v>156</v>
      </c>
      <c r="B17" s="26">
        <f>B11+B16</f>
        <v>-2645195.39</v>
      </c>
      <c r="C17" s="14"/>
      <c r="D17" s="15"/>
      <c r="E17" s="15"/>
    </row>
    <row r="18" spans="1:5" s="16" customFormat="1" ht="19.5" customHeight="1">
      <c r="A18" s="854" t="s">
        <v>157</v>
      </c>
      <c r="B18" s="855"/>
      <c r="C18" s="14"/>
      <c r="D18" s="15"/>
      <c r="E18" s="15"/>
    </row>
    <row r="19" spans="1:5" s="16" customFormat="1" ht="19.5" customHeight="1">
      <c r="A19" s="858" t="s">
        <v>158</v>
      </c>
      <c r="B19" s="859"/>
      <c r="C19" s="14"/>
      <c r="D19" s="15"/>
      <c r="E19" s="15"/>
    </row>
    <row r="20" spans="1:5" s="16" customFormat="1" ht="19.5" customHeight="1">
      <c r="A20" s="649" t="s">
        <v>196</v>
      </c>
      <c r="B20" s="651">
        <v>716692.5</v>
      </c>
      <c r="C20" s="14"/>
      <c r="D20" s="15"/>
      <c r="E20" s="15"/>
    </row>
    <row r="21" spans="1:5" s="16" customFormat="1" ht="19.5" customHeight="1">
      <c r="A21" s="653" t="s">
        <v>197</v>
      </c>
      <c r="B21" s="654">
        <v>418019.4</v>
      </c>
      <c r="C21" s="14"/>
      <c r="D21" s="15"/>
      <c r="E21" s="15"/>
    </row>
    <row r="22" spans="1:5" s="16" customFormat="1" ht="19.5" customHeight="1">
      <c r="A22" s="860" t="s">
        <v>189</v>
      </c>
      <c r="B22" s="861"/>
      <c r="C22" s="14"/>
      <c r="D22" s="15"/>
      <c r="E22" s="15"/>
    </row>
    <row r="23" spans="1:5" s="16" customFormat="1" ht="32.25" customHeight="1" thickBot="1">
      <c r="A23" s="652" t="s">
        <v>198</v>
      </c>
      <c r="B23" s="22">
        <v>285.7</v>
      </c>
      <c r="C23" s="14"/>
      <c r="D23" s="15"/>
      <c r="E23" s="15"/>
    </row>
    <row r="24" spans="1:5" s="19" customFormat="1" ht="19.5" customHeight="1" thickTop="1" thickBot="1">
      <c r="A24" s="644" t="s">
        <v>159</v>
      </c>
      <c r="B24" s="26">
        <f>SUM(B20:B23)</f>
        <v>1134997.5999999999</v>
      </c>
      <c r="C24" s="17"/>
      <c r="D24" s="18"/>
      <c r="E24" s="18"/>
    </row>
    <row r="25" spans="1:5" s="19" customFormat="1" ht="19.5" customHeight="1">
      <c r="A25" s="856" t="s">
        <v>865</v>
      </c>
      <c r="B25" s="857"/>
      <c r="C25" s="17"/>
      <c r="D25" s="18"/>
      <c r="E25" s="18"/>
    </row>
    <row r="26" spans="1:5" s="16" customFormat="1" ht="19.5" customHeight="1">
      <c r="A26" s="655" t="s">
        <v>143</v>
      </c>
      <c r="B26" s="648">
        <v>301750</v>
      </c>
      <c r="C26" s="14"/>
      <c r="D26" s="15"/>
      <c r="E26" s="15"/>
    </row>
    <row r="27" spans="1:5" s="16" customFormat="1" ht="19.5" customHeight="1">
      <c r="A27" s="625" t="s">
        <v>134</v>
      </c>
      <c r="B27" s="626">
        <v>287040.24</v>
      </c>
      <c r="C27" s="14"/>
      <c r="D27" s="15"/>
      <c r="E27" s="15"/>
    </row>
    <row r="28" spans="1:5" s="16" customFormat="1" ht="19.5" customHeight="1">
      <c r="A28" s="625" t="s">
        <v>161</v>
      </c>
      <c r="B28" s="626">
        <v>7828.93</v>
      </c>
      <c r="C28" s="14"/>
      <c r="D28" s="15"/>
      <c r="E28" s="15"/>
    </row>
    <row r="29" spans="1:5" s="16" customFormat="1" ht="19.5" customHeight="1">
      <c r="A29" s="625" t="s">
        <v>162</v>
      </c>
      <c r="B29" s="626">
        <v>3764.83</v>
      </c>
      <c r="C29" s="14"/>
      <c r="D29" s="15"/>
      <c r="E29" s="15"/>
    </row>
    <row r="30" spans="1:5" s="16" customFormat="1" ht="19.5" customHeight="1">
      <c r="A30" s="625" t="s">
        <v>118</v>
      </c>
      <c r="B30" s="626">
        <v>4615.7700000000004</v>
      </c>
      <c r="C30" s="14"/>
      <c r="D30" s="15"/>
      <c r="E30" s="15"/>
    </row>
    <row r="31" spans="1:5" s="16" customFormat="1" ht="19.5" customHeight="1">
      <c r="A31" s="625" t="s">
        <v>160</v>
      </c>
      <c r="B31" s="626">
        <v>2073</v>
      </c>
      <c r="C31" s="14"/>
      <c r="D31" s="15"/>
      <c r="E31" s="15"/>
    </row>
    <row r="32" spans="1:5" s="16" customFormat="1" ht="19.5" customHeight="1">
      <c r="A32" s="625" t="s">
        <v>163</v>
      </c>
      <c r="B32" s="626">
        <v>12704.99</v>
      </c>
      <c r="C32" s="14"/>
      <c r="D32" s="15"/>
      <c r="E32" s="15"/>
    </row>
    <row r="33" spans="1:5" s="16" customFormat="1" ht="19.5" customHeight="1" thickBot="1">
      <c r="A33" s="627" t="s">
        <v>177</v>
      </c>
      <c r="B33" s="628">
        <v>114540.18</v>
      </c>
      <c r="C33" s="14"/>
      <c r="D33" s="15"/>
      <c r="E33" s="15"/>
    </row>
    <row r="34" spans="1:5" s="16" customFormat="1" ht="19.5" customHeight="1" thickTop="1" thickBot="1">
      <c r="A34" s="25" t="s">
        <v>164</v>
      </c>
      <c r="B34" s="26">
        <f>SUM(B26:B33)</f>
        <v>734317.94</v>
      </c>
      <c r="C34" s="14"/>
      <c r="D34" s="15"/>
      <c r="E34" s="15"/>
    </row>
    <row r="35" spans="1:5" s="16" customFormat="1" ht="21" customHeight="1">
      <c r="A35" s="854" t="s">
        <v>172</v>
      </c>
      <c r="B35" s="855"/>
      <c r="C35" s="14"/>
      <c r="D35" s="15"/>
      <c r="E35" s="15"/>
    </row>
    <row r="36" spans="1:5" s="16" customFormat="1" ht="19.5" customHeight="1">
      <c r="A36" s="862" t="s">
        <v>173</v>
      </c>
      <c r="B36" s="863"/>
      <c r="C36" s="20"/>
      <c r="D36" s="15"/>
      <c r="E36" s="15"/>
    </row>
    <row r="37" spans="1:5" s="16" customFormat="1" ht="19.5" customHeight="1">
      <c r="A37" s="647" t="s">
        <v>869</v>
      </c>
      <c r="B37" s="648">
        <v>14618</v>
      </c>
      <c r="C37" s="20"/>
      <c r="D37" s="15"/>
      <c r="E37" s="15"/>
    </row>
    <row r="38" spans="1:5" s="16" customFormat="1" ht="19.5" customHeight="1">
      <c r="A38" s="629" t="s">
        <v>192</v>
      </c>
      <c r="B38" s="630">
        <v>39000</v>
      </c>
      <c r="C38" s="20"/>
      <c r="D38" s="15"/>
      <c r="E38" s="15"/>
    </row>
    <row r="39" spans="1:5" s="16" customFormat="1" ht="19.5" customHeight="1">
      <c r="A39" s="630" t="s">
        <v>193</v>
      </c>
      <c r="B39" s="630">
        <v>10000</v>
      </c>
      <c r="C39" s="20"/>
      <c r="D39" s="15"/>
      <c r="E39" s="15"/>
    </row>
    <row r="40" spans="1:5" s="16" customFormat="1" ht="19.5" customHeight="1">
      <c r="A40" s="630" t="s">
        <v>195</v>
      </c>
      <c r="B40" s="630">
        <v>10000</v>
      </c>
      <c r="C40" s="20"/>
      <c r="D40" s="15"/>
      <c r="E40" s="15"/>
    </row>
    <row r="41" spans="1:5" s="16" customFormat="1" ht="19.5" customHeight="1">
      <c r="A41" s="630" t="s">
        <v>194</v>
      </c>
      <c r="B41" s="630">
        <v>477</v>
      </c>
      <c r="C41" s="20"/>
      <c r="D41" s="15"/>
      <c r="E41" s="15"/>
    </row>
    <row r="42" spans="1:5" s="16" customFormat="1" ht="19.5" customHeight="1">
      <c r="A42" s="630" t="s">
        <v>602</v>
      </c>
      <c r="B42" s="630">
        <v>109000</v>
      </c>
      <c r="C42" s="20"/>
      <c r="D42" s="15"/>
      <c r="E42" s="15"/>
    </row>
    <row r="43" spans="1:5" s="16" customFormat="1" ht="19.5" customHeight="1">
      <c r="A43" s="630" t="s">
        <v>603</v>
      </c>
      <c r="B43" s="630">
        <v>130000</v>
      </c>
      <c r="C43" s="20"/>
      <c r="D43" s="15"/>
      <c r="E43" s="15"/>
    </row>
    <row r="44" spans="1:5" s="16" customFormat="1" ht="19.5" customHeight="1">
      <c r="A44" s="631" t="s">
        <v>604</v>
      </c>
      <c r="B44" s="630">
        <v>760</v>
      </c>
      <c r="C44" s="20"/>
      <c r="D44" s="15"/>
      <c r="E44" s="15"/>
    </row>
    <row r="45" spans="1:5" s="16" customFormat="1" ht="19.5" customHeight="1">
      <c r="A45" s="632" t="s">
        <v>605</v>
      </c>
      <c r="B45" s="630">
        <v>6644.25</v>
      </c>
      <c r="C45" s="20"/>
      <c r="D45" s="15"/>
      <c r="E45" s="15"/>
    </row>
    <row r="46" spans="1:5" s="16" customFormat="1" ht="19.5" customHeight="1">
      <c r="A46" s="632" t="s">
        <v>606</v>
      </c>
      <c r="B46" s="630">
        <v>1302.19</v>
      </c>
      <c r="C46" s="20"/>
      <c r="D46" s="15"/>
      <c r="E46" s="15"/>
    </row>
    <row r="47" spans="1:5" s="16" customFormat="1" ht="19.5" customHeight="1">
      <c r="A47" s="632" t="s">
        <v>607</v>
      </c>
      <c r="B47" s="630">
        <v>11649</v>
      </c>
      <c r="C47" s="20"/>
      <c r="D47" s="15"/>
      <c r="E47" s="15"/>
    </row>
    <row r="48" spans="1:5" s="16" customFormat="1" ht="19.5" customHeight="1">
      <c r="A48" s="645" t="s">
        <v>868</v>
      </c>
      <c r="B48" s="646">
        <v>13139.2</v>
      </c>
      <c r="C48" s="20"/>
      <c r="D48" s="15"/>
      <c r="E48" s="15"/>
    </row>
    <row r="49" spans="1:5" s="16" customFormat="1" ht="19.5" customHeight="1" thickBot="1">
      <c r="A49" s="633" t="s">
        <v>165</v>
      </c>
      <c r="B49" s="634">
        <f>SUM(B37:B48)</f>
        <v>346589.64</v>
      </c>
      <c r="C49" s="14"/>
      <c r="D49" s="15"/>
      <c r="E49" s="15"/>
    </row>
    <row r="50" spans="1:5" s="16" customFormat="1" ht="19.5" customHeight="1" thickTop="1" thickBot="1">
      <c r="A50" s="25" t="s">
        <v>864</v>
      </c>
      <c r="B50" s="26">
        <f>B34+B49</f>
        <v>1080907.58</v>
      </c>
      <c r="C50" s="17"/>
      <c r="D50" s="18"/>
      <c r="E50" s="15"/>
    </row>
    <row r="51" spans="1:5" s="19" customFormat="1" ht="19.5" customHeight="1">
      <c r="A51" s="856" t="s">
        <v>166</v>
      </c>
      <c r="B51" s="857"/>
      <c r="C51" s="14"/>
      <c r="D51" s="15"/>
      <c r="E51" s="18"/>
    </row>
    <row r="52" spans="1:5" s="16" customFormat="1" ht="19.5" customHeight="1">
      <c r="A52" s="656" t="s">
        <v>191</v>
      </c>
      <c r="B52" s="651">
        <v>-604171</v>
      </c>
      <c r="C52" s="14"/>
      <c r="D52" s="15"/>
      <c r="E52" s="15"/>
    </row>
    <row r="53" spans="1:5" s="16" customFormat="1" ht="19.5" customHeight="1">
      <c r="A53" s="635" t="s">
        <v>190</v>
      </c>
      <c r="B53" s="636">
        <v>-509147</v>
      </c>
      <c r="C53" s="14"/>
      <c r="D53" s="15"/>
      <c r="E53" s="15"/>
    </row>
    <row r="54" spans="1:5" s="16" customFormat="1" ht="19.5" customHeight="1">
      <c r="A54" s="625" t="s">
        <v>167</v>
      </c>
      <c r="B54" s="636">
        <v>-10150</v>
      </c>
      <c r="C54" s="14"/>
      <c r="D54" s="15"/>
      <c r="E54" s="15"/>
    </row>
    <row r="55" spans="1:5" s="16" customFormat="1" ht="19.5" customHeight="1">
      <c r="A55" s="625" t="s">
        <v>608</v>
      </c>
      <c r="B55" s="626">
        <v>144840</v>
      </c>
      <c r="C55" s="14"/>
      <c r="D55" s="15"/>
      <c r="E55" s="15"/>
    </row>
    <row r="56" spans="1:5" s="16" customFormat="1" ht="32.25" customHeight="1">
      <c r="A56" s="625" t="s">
        <v>609</v>
      </c>
      <c r="B56" s="626">
        <v>-265016</v>
      </c>
      <c r="C56" s="14"/>
      <c r="D56" s="15"/>
      <c r="E56" s="15"/>
    </row>
    <row r="57" spans="1:5" s="16" customFormat="1" ht="32.25" customHeight="1">
      <c r="A57" s="637" t="s">
        <v>610</v>
      </c>
      <c r="B57" s="638">
        <v>-9900</v>
      </c>
      <c r="C57" s="14"/>
      <c r="D57" s="15"/>
      <c r="E57" s="15"/>
    </row>
    <row r="58" spans="1:5" s="16" customFormat="1" ht="16.5" thickBot="1">
      <c r="A58" s="30" t="s">
        <v>102</v>
      </c>
      <c r="B58" s="28">
        <f>SUM(B52:B57)</f>
        <v>-1253544</v>
      </c>
      <c r="C58" s="14"/>
      <c r="D58" s="15"/>
      <c r="E58" s="15"/>
    </row>
    <row r="59" spans="1:5" s="16" customFormat="1" ht="19.5" customHeight="1" thickBot="1">
      <c r="A59" s="29" t="s">
        <v>168</v>
      </c>
      <c r="B59" s="31">
        <f>B17+B24+B50+B58</f>
        <v>-1682834.2100000002</v>
      </c>
      <c r="C59" s="20"/>
      <c r="D59" s="15"/>
      <c r="E59" s="15"/>
    </row>
    <row r="60" spans="1:5" s="16" customFormat="1" ht="26.25" customHeight="1" thickBot="1">
      <c r="A60" s="23" t="s">
        <v>180</v>
      </c>
      <c r="B60" s="24">
        <v>-44134553.079999998</v>
      </c>
      <c r="C60" s="14"/>
      <c r="D60" s="15"/>
      <c r="E60" s="15"/>
    </row>
    <row r="61" spans="1:5" s="16" customFormat="1" ht="29.25" customHeight="1" thickTop="1">
      <c r="A61" s="32" t="s">
        <v>169</v>
      </c>
      <c r="B61" s="33">
        <f>B59+B60</f>
        <v>-45817387.289999999</v>
      </c>
      <c r="C61" s="14"/>
      <c r="D61" s="15"/>
      <c r="E61" s="15"/>
    </row>
    <row r="62" spans="1:5" s="16" customFormat="1" ht="28.5" customHeight="1">
      <c r="A62" s="21"/>
      <c r="B62" s="27"/>
      <c r="C62" s="13"/>
      <c r="D62" s="12"/>
      <c r="E62" s="15"/>
    </row>
  </sheetData>
  <mergeCells count="11">
    <mergeCell ref="A1:B1"/>
    <mergeCell ref="A2:B2"/>
    <mergeCell ref="A3:B3"/>
    <mergeCell ref="A12:B12"/>
    <mergeCell ref="A18:B18"/>
    <mergeCell ref="A35:B35"/>
    <mergeCell ref="A51:B51"/>
    <mergeCell ref="A25:B25"/>
    <mergeCell ref="A19:B19"/>
    <mergeCell ref="A22:B22"/>
    <mergeCell ref="A36:B36"/>
  </mergeCells>
  <printOptions horizontalCentered="1"/>
  <pageMargins left="0.15748031496062992" right="0" top="0.33" bottom="0.35433070866141736" header="0.17" footer="0.15748031496062992"/>
  <pageSetup paperSize="9" scale="95" orientation="portrait" r:id="rId1"/>
  <headerFooter differentFirst="1">
    <oddHeader xml:space="preserve">&amp;R&amp;"Times New Roman,Obyčejné"
</oddHeader>
    <oddFooter>&amp;L&amp;"Times New Roman,Obyčejné"&amp;8Závěrečný účet 2010</oddFooter>
    <firstHeader>&amp;R&amp;"Times New Roman,Obyčejné"&amp;9Příloha č. 11</firstHeader>
    <firstFooter>&amp;L&amp;"Times New Roman,Obyčejné"&amp;8Závěrečný účet 2010</firstFooter>
  </headerFooter>
  <rowBreaks count="1" manualBreakCount="1">
    <brk id="34" max="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29"/>
  <sheetViews>
    <sheetView view="pageBreakPreview" zoomScaleNormal="100" zoomScaleSheetLayoutView="100" workbookViewId="0">
      <selection sqref="A1:E1"/>
    </sheetView>
  </sheetViews>
  <sheetFormatPr defaultRowHeight="12.75"/>
  <cols>
    <col min="1" max="1" width="42.42578125" style="227" customWidth="1"/>
    <col min="2" max="2" width="15.140625" style="227" customWidth="1"/>
    <col min="3" max="5" width="12.85546875" style="227" customWidth="1"/>
    <col min="6" max="6" width="9.5703125" style="227" customWidth="1"/>
    <col min="7" max="256" width="9.140625" style="227"/>
    <col min="257" max="257" width="42.42578125" style="227" customWidth="1"/>
    <col min="258" max="258" width="15.140625" style="227" customWidth="1"/>
    <col min="259" max="261" width="12.85546875" style="227" customWidth="1"/>
    <col min="262" max="262" width="9.5703125" style="227" customWidth="1"/>
    <col min="263" max="512" width="9.140625" style="227"/>
    <col min="513" max="513" width="42.42578125" style="227" customWidth="1"/>
    <col min="514" max="514" width="15.140625" style="227" customWidth="1"/>
    <col min="515" max="517" width="12.85546875" style="227" customWidth="1"/>
    <col min="518" max="518" width="9.5703125" style="227" customWidth="1"/>
    <col min="519" max="768" width="9.140625" style="227"/>
    <col min="769" max="769" width="42.42578125" style="227" customWidth="1"/>
    <col min="770" max="770" width="15.140625" style="227" customWidth="1"/>
    <col min="771" max="773" width="12.85546875" style="227" customWidth="1"/>
    <col min="774" max="774" width="9.5703125" style="227" customWidth="1"/>
    <col min="775" max="1024" width="9.140625" style="227"/>
    <col min="1025" max="1025" width="42.42578125" style="227" customWidth="1"/>
    <col min="1026" max="1026" width="15.140625" style="227" customWidth="1"/>
    <col min="1027" max="1029" width="12.85546875" style="227" customWidth="1"/>
    <col min="1030" max="1030" width="9.5703125" style="227" customWidth="1"/>
    <col min="1031" max="1280" width="9.140625" style="227"/>
    <col min="1281" max="1281" width="42.42578125" style="227" customWidth="1"/>
    <col min="1282" max="1282" width="15.140625" style="227" customWidth="1"/>
    <col min="1283" max="1285" width="12.85546875" style="227" customWidth="1"/>
    <col min="1286" max="1286" width="9.5703125" style="227" customWidth="1"/>
    <col min="1287" max="1536" width="9.140625" style="227"/>
    <col min="1537" max="1537" width="42.42578125" style="227" customWidth="1"/>
    <col min="1538" max="1538" width="15.140625" style="227" customWidth="1"/>
    <col min="1539" max="1541" width="12.85546875" style="227" customWidth="1"/>
    <col min="1542" max="1542" width="9.5703125" style="227" customWidth="1"/>
    <col min="1543" max="1792" width="9.140625" style="227"/>
    <col min="1793" max="1793" width="42.42578125" style="227" customWidth="1"/>
    <col min="1794" max="1794" width="15.140625" style="227" customWidth="1"/>
    <col min="1795" max="1797" width="12.85546875" style="227" customWidth="1"/>
    <col min="1798" max="1798" width="9.5703125" style="227" customWidth="1"/>
    <col min="1799" max="2048" width="9.140625" style="227"/>
    <col min="2049" max="2049" width="42.42578125" style="227" customWidth="1"/>
    <col min="2050" max="2050" width="15.140625" style="227" customWidth="1"/>
    <col min="2051" max="2053" width="12.85546875" style="227" customWidth="1"/>
    <col min="2054" max="2054" width="9.5703125" style="227" customWidth="1"/>
    <col min="2055" max="2304" width="9.140625" style="227"/>
    <col min="2305" max="2305" width="42.42578125" style="227" customWidth="1"/>
    <col min="2306" max="2306" width="15.140625" style="227" customWidth="1"/>
    <col min="2307" max="2309" width="12.85546875" style="227" customWidth="1"/>
    <col min="2310" max="2310" width="9.5703125" style="227" customWidth="1"/>
    <col min="2311" max="2560" width="9.140625" style="227"/>
    <col min="2561" max="2561" width="42.42578125" style="227" customWidth="1"/>
    <col min="2562" max="2562" width="15.140625" style="227" customWidth="1"/>
    <col min="2563" max="2565" width="12.85546875" style="227" customWidth="1"/>
    <col min="2566" max="2566" width="9.5703125" style="227" customWidth="1"/>
    <col min="2567" max="2816" width="9.140625" style="227"/>
    <col min="2817" max="2817" width="42.42578125" style="227" customWidth="1"/>
    <col min="2818" max="2818" width="15.140625" style="227" customWidth="1"/>
    <col min="2819" max="2821" width="12.85546875" style="227" customWidth="1"/>
    <col min="2822" max="2822" width="9.5703125" style="227" customWidth="1"/>
    <col min="2823" max="3072" width="9.140625" style="227"/>
    <col min="3073" max="3073" width="42.42578125" style="227" customWidth="1"/>
    <col min="3074" max="3074" width="15.140625" style="227" customWidth="1"/>
    <col min="3075" max="3077" width="12.85546875" style="227" customWidth="1"/>
    <col min="3078" max="3078" width="9.5703125" style="227" customWidth="1"/>
    <col min="3079" max="3328" width="9.140625" style="227"/>
    <col min="3329" max="3329" width="42.42578125" style="227" customWidth="1"/>
    <col min="3330" max="3330" width="15.140625" style="227" customWidth="1"/>
    <col min="3331" max="3333" width="12.85546875" style="227" customWidth="1"/>
    <col min="3334" max="3334" width="9.5703125" style="227" customWidth="1"/>
    <col min="3335" max="3584" width="9.140625" style="227"/>
    <col min="3585" max="3585" width="42.42578125" style="227" customWidth="1"/>
    <col min="3586" max="3586" width="15.140625" style="227" customWidth="1"/>
    <col min="3587" max="3589" width="12.85546875" style="227" customWidth="1"/>
    <col min="3590" max="3590" width="9.5703125" style="227" customWidth="1"/>
    <col min="3591" max="3840" width="9.140625" style="227"/>
    <col min="3841" max="3841" width="42.42578125" style="227" customWidth="1"/>
    <col min="3842" max="3842" width="15.140625" style="227" customWidth="1"/>
    <col min="3843" max="3845" width="12.85546875" style="227" customWidth="1"/>
    <col min="3846" max="3846" width="9.5703125" style="227" customWidth="1"/>
    <col min="3847" max="4096" width="9.140625" style="227"/>
    <col min="4097" max="4097" width="42.42578125" style="227" customWidth="1"/>
    <col min="4098" max="4098" width="15.140625" style="227" customWidth="1"/>
    <col min="4099" max="4101" width="12.85546875" style="227" customWidth="1"/>
    <col min="4102" max="4102" width="9.5703125" style="227" customWidth="1"/>
    <col min="4103" max="4352" width="9.140625" style="227"/>
    <col min="4353" max="4353" width="42.42578125" style="227" customWidth="1"/>
    <col min="4354" max="4354" width="15.140625" style="227" customWidth="1"/>
    <col min="4355" max="4357" width="12.85546875" style="227" customWidth="1"/>
    <col min="4358" max="4358" width="9.5703125" style="227" customWidth="1"/>
    <col min="4359" max="4608" width="9.140625" style="227"/>
    <col min="4609" max="4609" width="42.42578125" style="227" customWidth="1"/>
    <col min="4610" max="4610" width="15.140625" style="227" customWidth="1"/>
    <col min="4611" max="4613" width="12.85546875" style="227" customWidth="1"/>
    <col min="4614" max="4614" width="9.5703125" style="227" customWidth="1"/>
    <col min="4615" max="4864" width="9.140625" style="227"/>
    <col min="4865" max="4865" width="42.42578125" style="227" customWidth="1"/>
    <col min="4866" max="4866" width="15.140625" style="227" customWidth="1"/>
    <col min="4867" max="4869" width="12.85546875" style="227" customWidth="1"/>
    <col min="4870" max="4870" width="9.5703125" style="227" customWidth="1"/>
    <col min="4871" max="5120" width="9.140625" style="227"/>
    <col min="5121" max="5121" width="42.42578125" style="227" customWidth="1"/>
    <col min="5122" max="5122" width="15.140625" style="227" customWidth="1"/>
    <col min="5123" max="5125" width="12.85546875" style="227" customWidth="1"/>
    <col min="5126" max="5126" width="9.5703125" style="227" customWidth="1"/>
    <col min="5127" max="5376" width="9.140625" style="227"/>
    <col min="5377" max="5377" width="42.42578125" style="227" customWidth="1"/>
    <col min="5378" max="5378" width="15.140625" style="227" customWidth="1"/>
    <col min="5379" max="5381" width="12.85546875" style="227" customWidth="1"/>
    <col min="5382" max="5382" width="9.5703125" style="227" customWidth="1"/>
    <col min="5383" max="5632" width="9.140625" style="227"/>
    <col min="5633" max="5633" width="42.42578125" style="227" customWidth="1"/>
    <col min="5634" max="5634" width="15.140625" style="227" customWidth="1"/>
    <col min="5635" max="5637" width="12.85546875" style="227" customWidth="1"/>
    <col min="5638" max="5638" width="9.5703125" style="227" customWidth="1"/>
    <col min="5639" max="5888" width="9.140625" style="227"/>
    <col min="5889" max="5889" width="42.42578125" style="227" customWidth="1"/>
    <col min="5890" max="5890" width="15.140625" style="227" customWidth="1"/>
    <col min="5891" max="5893" width="12.85546875" style="227" customWidth="1"/>
    <col min="5894" max="5894" width="9.5703125" style="227" customWidth="1"/>
    <col min="5895" max="6144" width="9.140625" style="227"/>
    <col min="6145" max="6145" width="42.42578125" style="227" customWidth="1"/>
    <col min="6146" max="6146" width="15.140625" style="227" customWidth="1"/>
    <col min="6147" max="6149" width="12.85546875" style="227" customWidth="1"/>
    <col min="6150" max="6150" width="9.5703125" style="227" customWidth="1"/>
    <col min="6151" max="6400" width="9.140625" style="227"/>
    <col min="6401" max="6401" width="42.42578125" style="227" customWidth="1"/>
    <col min="6402" max="6402" width="15.140625" style="227" customWidth="1"/>
    <col min="6403" max="6405" width="12.85546875" style="227" customWidth="1"/>
    <col min="6406" max="6406" width="9.5703125" style="227" customWidth="1"/>
    <col min="6407" max="6656" width="9.140625" style="227"/>
    <col min="6657" max="6657" width="42.42578125" style="227" customWidth="1"/>
    <col min="6658" max="6658" width="15.140625" style="227" customWidth="1"/>
    <col min="6659" max="6661" width="12.85546875" style="227" customWidth="1"/>
    <col min="6662" max="6662" width="9.5703125" style="227" customWidth="1"/>
    <col min="6663" max="6912" width="9.140625" style="227"/>
    <col min="6913" max="6913" width="42.42578125" style="227" customWidth="1"/>
    <col min="6914" max="6914" width="15.140625" style="227" customWidth="1"/>
    <col min="6915" max="6917" width="12.85546875" style="227" customWidth="1"/>
    <col min="6918" max="6918" width="9.5703125" style="227" customWidth="1"/>
    <col min="6919" max="7168" width="9.140625" style="227"/>
    <col min="7169" max="7169" width="42.42578125" style="227" customWidth="1"/>
    <col min="7170" max="7170" width="15.140625" style="227" customWidth="1"/>
    <col min="7171" max="7173" width="12.85546875" style="227" customWidth="1"/>
    <col min="7174" max="7174" width="9.5703125" style="227" customWidth="1"/>
    <col min="7175" max="7424" width="9.140625" style="227"/>
    <col min="7425" max="7425" width="42.42578125" style="227" customWidth="1"/>
    <col min="7426" max="7426" width="15.140625" style="227" customWidth="1"/>
    <col min="7427" max="7429" width="12.85546875" style="227" customWidth="1"/>
    <col min="7430" max="7430" width="9.5703125" style="227" customWidth="1"/>
    <col min="7431" max="7680" width="9.140625" style="227"/>
    <col min="7681" max="7681" width="42.42578125" style="227" customWidth="1"/>
    <col min="7682" max="7682" width="15.140625" style="227" customWidth="1"/>
    <col min="7683" max="7685" width="12.85546875" style="227" customWidth="1"/>
    <col min="7686" max="7686" width="9.5703125" style="227" customWidth="1"/>
    <col min="7687" max="7936" width="9.140625" style="227"/>
    <col min="7937" max="7937" width="42.42578125" style="227" customWidth="1"/>
    <col min="7938" max="7938" width="15.140625" style="227" customWidth="1"/>
    <col min="7939" max="7941" width="12.85546875" style="227" customWidth="1"/>
    <col min="7942" max="7942" width="9.5703125" style="227" customWidth="1"/>
    <col min="7943" max="8192" width="9.140625" style="227"/>
    <col min="8193" max="8193" width="42.42578125" style="227" customWidth="1"/>
    <col min="8194" max="8194" width="15.140625" style="227" customWidth="1"/>
    <col min="8195" max="8197" width="12.85546875" style="227" customWidth="1"/>
    <col min="8198" max="8198" width="9.5703125" style="227" customWidth="1"/>
    <col min="8199" max="8448" width="9.140625" style="227"/>
    <col min="8449" max="8449" width="42.42578125" style="227" customWidth="1"/>
    <col min="8450" max="8450" width="15.140625" style="227" customWidth="1"/>
    <col min="8451" max="8453" width="12.85546875" style="227" customWidth="1"/>
    <col min="8454" max="8454" width="9.5703125" style="227" customWidth="1"/>
    <col min="8455" max="8704" width="9.140625" style="227"/>
    <col min="8705" max="8705" width="42.42578125" style="227" customWidth="1"/>
    <col min="8706" max="8706" width="15.140625" style="227" customWidth="1"/>
    <col min="8707" max="8709" width="12.85546875" style="227" customWidth="1"/>
    <col min="8710" max="8710" width="9.5703125" style="227" customWidth="1"/>
    <col min="8711" max="8960" width="9.140625" style="227"/>
    <col min="8961" max="8961" width="42.42578125" style="227" customWidth="1"/>
    <col min="8962" max="8962" width="15.140625" style="227" customWidth="1"/>
    <col min="8963" max="8965" width="12.85546875" style="227" customWidth="1"/>
    <col min="8966" max="8966" width="9.5703125" style="227" customWidth="1"/>
    <col min="8967" max="9216" width="9.140625" style="227"/>
    <col min="9217" max="9217" width="42.42578125" style="227" customWidth="1"/>
    <col min="9218" max="9218" width="15.140625" style="227" customWidth="1"/>
    <col min="9219" max="9221" width="12.85546875" style="227" customWidth="1"/>
    <col min="9222" max="9222" width="9.5703125" style="227" customWidth="1"/>
    <col min="9223" max="9472" width="9.140625" style="227"/>
    <col min="9473" max="9473" width="42.42578125" style="227" customWidth="1"/>
    <col min="9474" max="9474" width="15.140625" style="227" customWidth="1"/>
    <col min="9475" max="9477" width="12.85546875" style="227" customWidth="1"/>
    <col min="9478" max="9478" width="9.5703125" style="227" customWidth="1"/>
    <col min="9479" max="9728" width="9.140625" style="227"/>
    <col min="9729" max="9729" width="42.42578125" style="227" customWidth="1"/>
    <col min="9730" max="9730" width="15.140625" style="227" customWidth="1"/>
    <col min="9731" max="9733" width="12.85546875" style="227" customWidth="1"/>
    <col min="9734" max="9734" width="9.5703125" style="227" customWidth="1"/>
    <col min="9735" max="9984" width="9.140625" style="227"/>
    <col min="9985" max="9985" width="42.42578125" style="227" customWidth="1"/>
    <col min="9986" max="9986" width="15.140625" style="227" customWidth="1"/>
    <col min="9987" max="9989" width="12.85546875" style="227" customWidth="1"/>
    <col min="9990" max="9990" width="9.5703125" style="227" customWidth="1"/>
    <col min="9991" max="10240" width="9.140625" style="227"/>
    <col min="10241" max="10241" width="42.42578125" style="227" customWidth="1"/>
    <col min="10242" max="10242" width="15.140625" style="227" customWidth="1"/>
    <col min="10243" max="10245" width="12.85546875" style="227" customWidth="1"/>
    <col min="10246" max="10246" width="9.5703125" style="227" customWidth="1"/>
    <col min="10247" max="10496" width="9.140625" style="227"/>
    <col min="10497" max="10497" width="42.42578125" style="227" customWidth="1"/>
    <col min="10498" max="10498" width="15.140625" style="227" customWidth="1"/>
    <col min="10499" max="10501" width="12.85546875" style="227" customWidth="1"/>
    <col min="10502" max="10502" width="9.5703125" style="227" customWidth="1"/>
    <col min="10503" max="10752" width="9.140625" style="227"/>
    <col min="10753" max="10753" width="42.42578125" style="227" customWidth="1"/>
    <col min="10754" max="10754" width="15.140625" style="227" customWidth="1"/>
    <col min="10755" max="10757" width="12.85546875" style="227" customWidth="1"/>
    <col min="10758" max="10758" width="9.5703125" style="227" customWidth="1"/>
    <col min="10759" max="11008" width="9.140625" style="227"/>
    <col min="11009" max="11009" width="42.42578125" style="227" customWidth="1"/>
    <col min="11010" max="11010" width="15.140625" style="227" customWidth="1"/>
    <col min="11011" max="11013" width="12.85546875" style="227" customWidth="1"/>
    <col min="11014" max="11014" width="9.5703125" style="227" customWidth="1"/>
    <col min="11015" max="11264" width="9.140625" style="227"/>
    <col min="11265" max="11265" width="42.42578125" style="227" customWidth="1"/>
    <col min="11266" max="11266" width="15.140625" style="227" customWidth="1"/>
    <col min="11267" max="11269" width="12.85546875" style="227" customWidth="1"/>
    <col min="11270" max="11270" width="9.5703125" style="227" customWidth="1"/>
    <col min="11271" max="11520" width="9.140625" style="227"/>
    <col min="11521" max="11521" width="42.42578125" style="227" customWidth="1"/>
    <col min="11522" max="11522" width="15.140625" style="227" customWidth="1"/>
    <col min="11523" max="11525" width="12.85546875" style="227" customWidth="1"/>
    <col min="11526" max="11526" width="9.5703125" style="227" customWidth="1"/>
    <col min="11527" max="11776" width="9.140625" style="227"/>
    <col min="11777" max="11777" width="42.42578125" style="227" customWidth="1"/>
    <col min="11778" max="11778" width="15.140625" style="227" customWidth="1"/>
    <col min="11779" max="11781" width="12.85546875" style="227" customWidth="1"/>
    <col min="11782" max="11782" width="9.5703125" style="227" customWidth="1"/>
    <col min="11783" max="12032" width="9.140625" style="227"/>
    <col min="12033" max="12033" width="42.42578125" style="227" customWidth="1"/>
    <col min="12034" max="12034" width="15.140625" style="227" customWidth="1"/>
    <col min="12035" max="12037" width="12.85546875" style="227" customWidth="1"/>
    <col min="12038" max="12038" width="9.5703125" style="227" customWidth="1"/>
    <col min="12039" max="12288" width="9.140625" style="227"/>
    <col min="12289" max="12289" width="42.42578125" style="227" customWidth="1"/>
    <col min="12290" max="12290" width="15.140625" style="227" customWidth="1"/>
    <col min="12291" max="12293" width="12.85546875" style="227" customWidth="1"/>
    <col min="12294" max="12294" width="9.5703125" style="227" customWidth="1"/>
    <col min="12295" max="12544" width="9.140625" style="227"/>
    <col min="12545" max="12545" width="42.42578125" style="227" customWidth="1"/>
    <col min="12546" max="12546" width="15.140625" style="227" customWidth="1"/>
    <col min="12547" max="12549" width="12.85546875" style="227" customWidth="1"/>
    <col min="12550" max="12550" width="9.5703125" style="227" customWidth="1"/>
    <col min="12551" max="12800" width="9.140625" style="227"/>
    <col min="12801" max="12801" width="42.42578125" style="227" customWidth="1"/>
    <col min="12802" max="12802" width="15.140625" style="227" customWidth="1"/>
    <col min="12803" max="12805" width="12.85546875" style="227" customWidth="1"/>
    <col min="12806" max="12806" width="9.5703125" style="227" customWidth="1"/>
    <col min="12807" max="13056" width="9.140625" style="227"/>
    <col min="13057" max="13057" width="42.42578125" style="227" customWidth="1"/>
    <col min="13058" max="13058" width="15.140625" style="227" customWidth="1"/>
    <col min="13059" max="13061" width="12.85546875" style="227" customWidth="1"/>
    <col min="13062" max="13062" width="9.5703125" style="227" customWidth="1"/>
    <col min="13063" max="13312" width="9.140625" style="227"/>
    <col min="13313" max="13313" width="42.42578125" style="227" customWidth="1"/>
    <col min="13314" max="13314" width="15.140625" style="227" customWidth="1"/>
    <col min="13315" max="13317" width="12.85546875" style="227" customWidth="1"/>
    <col min="13318" max="13318" width="9.5703125" style="227" customWidth="1"/>
    <col min="13319" max="13568" width="9.140625" style="227"/>
    <col min="13569" max="13569" width="42.42578125" style="227" customWidth="1"/>
    <col min="13570" max="13570" width="15.140625" style="227" customWidth="1"/>
    <col min="13571" max="13573" width="12.85546875" style="227" customWidth="1"/>
    <col min="13574" max="13574" width="9.5703125" style="227" customWidth="1"/>
    <col min="13575" max="13824" width="9.140625" style="227"/>
    <col min="13825" max="13825" width="42.42578125" style="227" customWidth="1"/>
    <col min="13826" max="13826" width="15.140625" style="227" customWidth="1"/>
    <col min="13827" max="13829" width="12.85546875" style="227" customWidth="1"/>
    <col min="13830" max="13830" width="9.5703125" style="227" customWidth="1"/>
    <col min="13831" max="14080" width="9.140625" style="227"/>
    <col min="14081" max="14081" width="42.42578125" style="227" customWidth="1"/>
    <col min="14082" max="14082" width="15.140625" style="227" customWidth="1"/>
    <col min="14083" max="14085" width="12.85546875" style="227" customWidth="1"/>
    <col min="14086" max="14086" width="9.5703125" style="227" customWidth="1"/>
    <col min="14087" max="14336" width="9.140625" style="227"/>
    <col min="14337" max="14337" width="42.42578125" style="227" customWidth="1"/>
    <col min="14338" max="14338" width="15.140625" style="227" customWidth="1"/>
    <col min="14339" max="14341" width="12.85546875" style="227" customWidth="1"/>
    <col min="14342" max="14342" width="9.5703125" style="227" customWidth="1"/>
    <col min="14343" max="14592" width="9.140625" style="227"/>
    <col min="14593" max="14593" width="42.42578125" style="227" customWidth="1"/>
    <col min="14594" max="14594" width="15.140625" style="227" customWidth="1"/>
    <col min="14595" max="14597" width="12.85546875" style="227" customWidth="1"/>
    <col min="14598" max="14598" width="9.5703125" style="227" customWidth="1"/>
    <col min="14599" max="14848" width="9.140625" style="227"/>
    <col min="14849" max="14849" width="42.42578125" style="227" customWidth="1"/>
    <col min="14850" max="14850" width="15.140625" style="227" customWidth="1"/>
    <col min="14851" max="14853" width="12.85546875" style="227" customWidth="1"/>
    <col min="14854" max="14854" width="9.5703125" style="227" customWidth="1"/>
    <col min="14855" max="15104" width="9.140625" style="227"/>
    <col min="15105" max="15105" width="42.42578125" style="227" customWidth="1"/>
    <col min="15106" max="15106" width="15.140625" style="227" customWidth="1"/>
    <col min="15107" max="15109" width="12.85546875" style="227" customWidth="1"/>
    <col min="15110" max="15110" width="9.5703125" style="227" customWidth="1"/>
    <col min="15111" max="15360" width="9.140625" style="227"/>
    <col min="15361" max="15361" width="42.42578125" style="227" customWidth="1"/>
    <col min="15362" max="15362" width="15.140625" style="227" customWidth="1"/>
    <col min="15363" max="15365" width="12.85546875" style="227" customWidth="1"/>
    <col min="15366" max="15366" width="9.5703125" style="227" customWidth="1"/>
    <col min="15367" max="15616" width="9.140625" style="227"/>
    <col min="15617" max="15617" width="42.42578125" style="227" customWidth="1"/>
    <col min="15618" max="15618" width="15.140625" style="227" customWidth="1"/>
    <col min="15619" max="15621" width="12.85546875" style="227" customWidth="1"/>
    <col min="15622" max="15622" width="9.5703125" style="227" customWidth="1"/>
    <col min="15623" max="15872" width="9.140625" style="227"/>
    <col min="15873" max="15873" width="42.42578125" style="227" customWidth="1"/>
    <col min="15874" max="15874" width="15.140625" style="227" customWidth="1"/>
    <col min="15875" max="15877" width="12.85546875" style="227" customWidth="1"/>
    <col min="15878" max="15878" width="9.5703125" style="227" customWidth="1"/>
    <col min="15879" max="16128" width="9.140625" style="227"/>
    <col min="16129" max="16129" width="42.42578125" style="227" customWidth="1"/>
    <col min="16130" max="16130" width="15.140625" style="227" customWidth="1"/>
    <col min="16131" max="16133" width="12.85546875" style="227" customWidth="1"/>
    <col min="16134" max="16134" width="9.5703125" style="227" customWidth="1"/>
    <col min="16135" max="16384" width="9.140625" style="227"/>
  </cols>
  <sheetData>
    <row r="1" spans="1:6" ht="44.25" customHeight="1">
      <c r="A1" s="681" t="s">
        <v>870</v>
      </c>
      <c r="B1" s="682"/>
      <c r="C1" s="682"/>
      <c r="D1" s="682"/>
      <c r="E1" s="682"/>
      <c r="F1" s="226" t="s">
        <v>849</v>
      </c>
    </row>
    <row r="2" spans="1:6" ht="31.5" customHeight="1">
      <c r="A2" s="228" t="s">
        <v>653</v>
      </c>
      <c r="B2" s="229" t="s">
        <v>654</v>
      </c>
      <c r="C2" s="230" t="s">
        <v>613</v>
      </c>
      <c r="D2" s="230" t="s">
        <v>614</v>
      </c>
      <c r="E2" s="231" t="s">
        <v>655</v>
      </c>
      <c r="F2" s="232" t="s">
        <v>616</v>
      </c>
    </row>
    <row r="3" spans="1:6" ht="16.5" customHeight="1">
      <c r="A3" s="683" t="s">
        <v>656</v>
      </c>
      <c r="B3" s="233" t="s">
        <v>657</v>
      </c>
      <c r="C3" s="234">
        <v>1080</v>
      </c>
      <c r="D3" s="234">
        <v>705</v>
      </c>
      <c r="E3" s="234">
        <v>597.5</v>
      </c>
      <c r="F3" s="235">
        <f t="shared" ref="F3:F66" si="0">E3/D3</f>
        <v>0.84751773049645385</v>
      </c>
    </row>
    <row r="4" spans="1:6" ht="16.5" customHeight="1">
      <c r="A4" s="684"/>
      <c r="B4" s="236" t="s">
        <v>658</v>
      </c>
      <c r="C4" s="237">
        <v>1500</v>
      </c>
      <c r="D4" s="237">
        <v>500</v>
      </c>
      <c r="E4" s="237">
        <v>454.5</v>
      </c>
      <c r="F4" s="238">
        <f t="shared" si="0"/>
        <v>0.90900000000000003</v>
      </c>
    </row>
    <row r="5" spans="1:6" ht="16.5" customHeight="1">
      <c r="A5" s="675" t="s">
        <v>659</v>
      </c>
      <c r="B5" s="685"/>
      <c r="C5" s="239">
        <f>SUM(C3,C4)</f>
        <v>2580</v>
      </c>
      <c r="D5" s="239">
        <f>SUM(D3,D4)</f>
        <v>1205</v>
      </c>
      <c r="E5" s="239">
        <f>SUM(E3,E4)</f>
        <v>1052</v>
      </c>
      <c r="F5" s="240">
        <f t="shared" si="0"/>
        <v>0.87302904564315353</v>
      </c>
    </row>
    <row r="6" spans="1:6" ht="16.5" customHeight="1">
      <c r="A6" s="241" t="s">
        <v>660</v>
      </c>
      <c r="B6" s="242" t="s">
        <v>657</v>
      </c>
      <c r="C6" s="243">
        <v>2295</v>
      </c>
      <c r="D6" s="243">
        <v>712.9</v>
      </c>
      <c r="E6" s="243">
        <v>712.8</v>
      </c>
      <c r="F6" s="244">
        <f t="shared" si="0"/>
        <v>0.99985972787207178</v>
      </c>
    </row>
    <row r="7" spans="1:6" ht="16.5" customHeight="1">
      <c r="A7" s="686" t="s">
        <v>661</v>
      </c>
      <c r="B7" s="245" t="s">
        <v>657</v>
      </c>
      <c r="C7" s="246">
        <f>SUM(C3,C6)</f>
        <v>3375</v>
      </c>
      <c r="D7" s="246">
        <f>SUM(D3,D6)</f>
        <v>1417.9</v>
      </c>
      <c r="E7" s="246">
        <f>SUM(E3,E6)</f>
        <v>1310.3</v>
      </c>
      <c r="F7" s="235">
        <f t="shared" si="0"/>
        <v>0.92411312504407916</v>
      </c>
    </row>
    <row r="8" spans="1:6" ht="16.5" customHeight="1">
      <c r="A8" s="687"/>
      <c r="B8" s="247" t="s">
        <v>658</v>
      </c>
      <c r="C8" s="248">
        <f>SUM(C4)</f>
        <v>1500</v>
      </c>
      <c r="D8" s="248">
        <f>SUM(D4)</f>
        <v>500</v>
      </c>
      <c r="E8" s="248">
        <f>SUM(E4)</f>
        <v>454.5</v>
      </c>
      <c r="F8" s="249">
        <f t="shared" si="0"/>
        <v>0.90900000000000003</v>
      </c>
    </row>
    <row r="9" spans="1:6" ht="16.5" customHeight="1">
      <c r="A9" s="672"/>
      <c r="B9" s="250"/>
      <c r="C9" s="251">
        <f>C5+C6</f>
        <v>4875</v>
      </c>
      <c r="D9" s="251">
        <f>D5+D6</f>
        <v>1917.9</v>
      </c>
      <c r="E9" s="251">
        <f>E5+E6</f>
        <v>1764.8</v>
      </c>
      <c r="F9" s="252">
        <f t="shared" si="0"/>
        <v>0.9201731060013556</v>
      </c>
    </row>
    <row r="10" spans="1:6" ht="16.5" customHeight="1">
      <c r="A10" s="253" t="s">
        <v>662</v>
      </c>
      <c r="B10" s="254" t="s">
        <v>657</v>
      </c>
      <c r="C10" s="234">
        <v>447</v>
      </c>
      <c r="D10" s="234">
        <v>281.60000000000002</v>
      </c>
      <c r="E10" s="234">
        <v>266.5</v>
      </c>
      <c r="F10" s="235">
        <f t="shared" si="0"/>
        <v>0.94637784090909083</v>
      </c>
    </row>
    <row r="11" spans="1:6" ht="16.5" customHeight="1">
      <c r="A11" s="255"/>
      <c r="B11" s="236" t="s">
        <v>663</v>
      </c>
      <c r="C11" s="237">
        <v>800</v>
      </c>
      <c r="D11" s="237">
        <v>647</v>
      </c>
      <c r="E11" s="237">
        <v>647</v>
      </c>
      <c r="F11" s="238">
        <f t="shared" si="0"/>
        <v>1</v>
      </c>
    </row>
    <row r="12" spans="1:6" ht="16.5" customHeight="1">
      <c r="A12" s="256" t="s">
        <v>664</v>
      </c>
      <c r="B12" s="257"/>
      <c r="C12" s="258">
        <f>SUM(C10,C11)</f>
        <v>1247</v>
      </c>
      <c r="D12" s="258">
        <f>SUM(D10,D11)</f>
        <v>928.6</v>
      </c>
      <c r="E12" s="258">
        <f>SUM(E10,E11)</f>
        <v>913.5</v>
      </c>
      <c r="F12" s="240">
        <f t="shared" si="0"/>
        <v>0.98373896187809606</v>
      </c>
    </row>
    <row r="13" spans="1:6" ht="16.5" customHeight="1">
      <c r="A13" s="259" t="s">
        <v>665</v>
      </c>
      <c r="B13" s="260" t="s">
        <v>657</v>
      </c>
      <c r="C13" s="258">
        <v>55375</v>
      </c>
      <c r="D13" s="258">
        <v>90610</v>
      </c>
      <c r="E13" s="258">
        <v>90166.7</v>
      </c>
      <c r="F13" s="261">
        <f t="shared" si="0"/>
        <v>0.99510760401721665</v>
      </c>
    </row>
    <row r="14" spans="1:6" ht="17.25" customHeight="1">
      <c r="A14" s="262"/>
      <c r="B14" s="236" t="s">
        <v>658</v>
      </c>
      <c r="C14" s="263">
        <v>2300</v>
      </c>
      <c r="D14" s="263">
        <v>3549</v>
      </c>
      <c r="E14" s="263">
        <v>3548</v>
      </c>
      <c r="F14" s="238">
        <f t="shared" si="0"/>
        <v>0.99971823048746122</v>
      </c>
    </row>
    <row r="15" spans="1:6" ht="16.5" customHeight="1">
      <c r="A15" s="256" t="s">
        <v>666</v>
      </c>
      <c r="B15" s="257"/>
      <c r="C15" s="258">
        <f>SUM(C13:C14)</f>
        <v>57675</v>
      </c>
      <c r="D15" s="258">
        <f>SUM(D13:D14)</f>
        <v>94159</v>
      </c>
      <c r="E15" s="258">
        <f>SUM(E13:E14)</f>
        <v>93714.7</v>
      </c>
      <c r="F15" s="261">
        <f t="shared" si="0"/>
        <v>0.99528138574114</v>
      </c>
    </row>
    <row r="16" spans="1:6" ht="16.5" customHeight="1">
      <c r="A16" s="264" t="s">
        <v>667</v>
      </c>
      <c r="B16" s="265" t="s">
        <v>658</v>
      </c>
      <c r="C16" s="266">
        <v>47400</v>
      </c>
      <c r="D16" s="266">
        <v>27502.7</v>
      </c>
      <c r="E16" s="266">
        <v>27480.6</v>
      </c>
      <c r="F16" s="244">
        <f t="shared" si="0"/>
        <v>0.99919644253109685</v>
      </c>
    </row>
    <row r="17" spans="1:6" ht="16.5" customHeight="1">
      <c r="A17" s="664" t="s">
        <v>668</v>
      </c>
      <c r="B17" s="245" t="s">
        <v>657</v>
      </c>
      <c r="C17" s="246">
        <f>C10+C13</f>
        <v>55822</v>
      </c>
      <c r="D17" s="246">
        <f>D10+D13</f>
        <v>90891.6</v>
      </c>
      <c r="E17" s="246">
        <f>E10+E13</f>
        <v>90433.2</v>
      </c>
      <c r="F17" s="235">
        <f t="shared" si="0"/>
        <v>0.99495662965554565</v>
      </c>
    </row>
    <row r="18" spans="1:6" ht="16.5" customHeight="1">
      <c r="A18" s="679"/>
      <c r="B18" s="267" t="s">
        <v>658</v>
      </c>
      <c r="C18" s="268">
        <f>SUM(C14+C16)</f>
        <v>49700</v>
      </c>
      <c r="D18" s="268">
        <f>SUM(D14+D16)</f>
        <v>31051.7</v>
      </c>
      <c r="E18" s="268">
        <f>SUM(E14+E16)</f>
        <v>31028.6</v>
      </c>
      <c r="F18" s="269">
        <f t="shared" si="0"/>
        <v>0.99925607937729655</v>
      </c>
    </row>
    <row r="19" spans="1:6" ht="16.5" customHeight="1">
      <c r="A19" s="679"/>
      <c r="B19" s="247" t="s">
        <v>663</v>
      </c>
      <c r="C19" s="248">
        <f>C11</f>
        <v>800</v>
      </c>
      <c r="D19" s="248">
        <f>D11</f>
        <v>647</v>
      </c>
      <c r="E19" s="248">
        <f>E11</f>
        <v>647</v>
      </c>
      <c r="F19" s="249">
        <f t="shared" si="0"/>
        <v>1</v>
      </c>
    </row>
    <row r="20" spans="1:6" ht="16.5" customHeight="1">
      <c r="A20" s="680"/>
      <c r="B20" s="270"/>
      <c r="C20" s="251">
        <f>SUM(C17,C18,C19)</f>
        <v>106322</v>
      </c>
      <c r="D20" s="251">
        <f>SUM(D17,D18,D19)</f>
        <v>122590.3</v>
      </c>
      <c r="E20" s="251">
        <f>SUM(E17,E18,E19)</f>
        <v>122108.79999999999</v>
      </c>
      <c r="F20" s="271">
        <f t="shared" si="0"/>
        <v>0.99607228304360118</v>
      </c>
    </row>
    <row r="21" spans="1:6" ht="17.25" customHeight="1">
      <c r="A21" s="272" t="s">
        <v>669</v>
      </c>
      <c r="B21" s="273" t="s">
        <v>657</v>
      </c>
      <c r="C21" s="274">
        <v>14800</v>
      </c>
      <c r="D21" s="274">
        <v>1221.0999999999999</v>
      </c>
      <c r="E21" s="274">
        <v>1221</v>
      </c>
      <c r="F21" s="275">
        <f t="shared" si="0"/>
        <v>0.99991810662517411</v>
      </c>
    </row>
    <row r="22" spans="1:6" ht="13.5" customHeight="1">
      <c r="A22" s="276" t="s">
        <v>670</v>
      </c>
      <c r="B22" s="256" t="s">
        <v>658</v>
      </c>
      <c r="C22" s="239">
        <v>0</v>
      </c>
      <c r="D22" s="239">
        <v>8660</v>
      </c>
      <c r="E22" s="239">
        <v>8324</v>
      </c>
      <c r="F22" s="277">
        <f t="shared" si="0"/>
        <v>0.96120092378752886</v>
      </c>
    </row>
    <row r="23" spans="1:6" ht="15" hidden="1" customHeight="1">
      <c r="A23" s="278" t="s">
        <v>671</v>
      </c>
      <c r="B23" s="279"/>
      <c r="C23" s="280">
        <f>SUM(C21,C22)</f>
        <v>14800</v>
      </c>
      <c r="D23" s="280">
        <f>SUM(D21,D22)</f>
        <v>9881.1</v>
      </c>
      <c r="E23" s="280">
        <f>SUM(E21,E22)</f>
        <v>9545</v>
      </c>
      <c r="F23" s="281">
        <f t="shared" si="0"/>
        <v>0.96598556840837557</v>
      </c>
    </row>
    <row r="24" spans="1:6" ht="15.75" customHeight="1">
      <c r="A24" s="664" t="s">
        <v>672</v>
      </c>
      <c r="B24" s="282" t="s">
        <v>657</v>
      </c>
      <c r="C24" s="246">
        <f t="shared" ref="C24:E25" si="1">SUM(C21)</f>
        <v>14800</v>
      </c>
      <c r="D24" s="246">
        <f t="shared" si="1"/>
        <v>1221.0999999999999</v>
      </c>
      <c r="E24" s="246">
        <f t="shared" si="1"/>
        <v>1221</v>
      </c>
      <c r="F24" s="283">
        <f t="shared" si="0"/>
        <v>0.99991810662517411</v>
      </c>
    </row>
    <row r="25" spans="1:6" ht="12.75" customHeight="1">
      <c r="A25" s="679"/>
      <c r="B25" s="284" t="s">
        <v>658</v>
      </c>
      <c r="C25" s="248">
        <f t="shared" si="1"/>
        <v>0</v>
      </c>
      <c r="D25" s="248">
        <f t="shared" si="1"/>
        <v>8660</v>
      </c>
      <c r="E25" s="248">
        <f t="shared" si="1"/>
        <v>8324</v>
      </c>
      <c r="F25" s="240">
        <f t="shared" si="0"/>
        <v>0.96120092378752886</v>
      </c>
    </row>
    <row r="26" spans="1:6" ht="16.5" customHeight="1">
      <c r="A26" s="680"/>
      <c r="B26" s="270"/>
      <c r="C26" s="251">
        <f>SUM(C24,C25)</f>
        <v>14800</v>
      </c>
      <c r="D26" s="251">
        <f>SUM(D24,D25)</f>
        <v>9881.1</v>
      </c>
      <c r="E26" s="251">
        <f>SUM(E24,E25)</f>
        <v>9545</v>
      </c>
      <c r="F26" s="271">
        <f t="shared" si="0"/>
        <v>0.96598556840837557</v>
      </c>
    </row>
    <row r="27" spans="1:6" ht="16.5" customHeight="1">
      <c r="A27" s="256" t="s">
        <v>673</v>
      </c>
      <c r="B27" s="254" t="s">
        <v>657</v>
      </c>
      <c r="C27" s="246">
        <v>6580</v>
      </c>
      <c r="D27" s="246">
        <v>3946.2</v>
      </c>
      <c r="E27" s="246">
        <v>3942.6</v>
      </c>
      <c r="F27" s="285">
        <f t="shared" si="0"/>
        <v>0.9990877299680706</v>
      </c>
    </row>
    <row r="28" spans="1:6" ht="16.5" customHeight="1">
      <c r="A28" s="256"/>
      <c r="B28" s="286" t="s">
        <v>658</v>
      </c>
      <c r="C28" s="268">
        <v>300</v>
      </c>
      <c r="D28" s="268">
        <v>0</v>
      </c>
      <c r="E28" s="268">
        <v>0</v>
      </c>
      <c r="F28" s="287">
        <v>0</v>
      </c>
    </row>
    <row r="29" spans="1:6" ht="16.5" customHeight="1">
      <c r="A29" s="256"/>
      <c r="B29" s="236" t="s">
        <v>663</v>
      </c>
      <c r="C29" s="263">
        <v>2650</v>
      </c>
      <c r="D29" s="263">
        <v>2288</v>
      </c>
      <c r="E29" s="263">
        <v>2288</v>
      </c>
      <c r="F29" s="288">
        <f t="shared" si="0"/>
        <v>1</v>
      </c>
    </row>
    <row r="30" spans="1:6" ht="17.25" customHeight="1">
      <c r="A30" s="289" t="s">
        <v>674</v>
      </c>
      <c r="B30" s="290"/>
      <c r="C30" s="291">
        <f>C27+C28+C29</f>
        <v>9530</v>
      </c>
      <c r="D30" s="291">
        <f>D27+D28+D29</f>
        <v>6234.2</v>
      </c>
      <c r="E30" s="291">
        <f>E27+E28+E29</f>
        <v>6230.6</v>
      </c>
      <c r="F30" s="292">
        <f t="shared" si="0"/>
        <v>0.99942254018157917</v>
      </c>
    </row>
    <row r="31" spans="1:6" ht="26.25" hidden="1" customHeight="1">
      <c r="A31" s="276" t="s">
        <v>675</v>
      </c>
      <c r="B31" s="276" t="s">
        <v>676</v>
      </c>
      <c r="C31" s="293">
        <v>9838</v>
      </c>
      <c r="D31" s="293">
        <v>10417.1</v>
      </c>
      <c r="E31" s="293">
        <v>4934</v>
      </c>
      <c r="F31" s="294">
        <f t="shared" si="0"/>
        <v>0.47364429639726985</v>
      </c>
    </row>
    <row r="32" spans="1:6" ht="26.25" hidden="1" customHeight="1">
      <c r="A32" s="276"/>
      <c r="B32" s="276" t="s">
        <v>663</v>
      </c>
      <c r="C32" s="293">
        <v>0</v>
      </c>
      <c r="D32" s="293">
        <v>0</v>
      </c>
      <c r="E32" s="293">
        <v>0</v>
      </c>
      <c r="F32" s="295">
        <v>0</v>
      </c>
    </row>
    <row r="33" spans="1:6" ht="26.25" hidden="1" customHeight="1">
      <c r="A33" s="276" t="s">
        <v>677</v>
      </c>
      <c r="B33" s="276" t="s">
        <v>676</v>
      </c>
      <c r="C33" s="293">
        <v>11669</v>
      </c>
      <c r="D33" s="293">
        <v>12022.6</v>
      </c>
      <c r="E33" s="293">
        <v>5850.1</v>
      </c>
      <c r="F33" s="295">
        <f t="shared" si="0"/>
        <v>0.48659191855339112</v>
      </c>
    </row>
    <row r="34" spans="1:6" ht="26.25" hidden="1" customHeight="1">
      <c r="A34" s="276"/>
      <c r="B34" s="276" t="s">
        <v>663</v>
      </c>
      <c r="C34" s="293">
        <v>0</v>
      </c>
      <c r="D34" s="293">
        <v>0</v>
      </c>
      <c r="E34" s="293">
        <v>0</v>
      </c>
      <c r="F34" s="295">
        <v>0</v>
      </c>
    </row>
    <row r="35" spans="1:6" ht="26.25" hidden="1" customHeight="1">
      <c r="A35" s="276" t="s">
        <v>678</v>
      </c>
      <c r="B35" s="276" t="s">
        <v>676</v>
      </c>
      <c r="C35" s="293">
        <v>4410</v>
      </c>
      <c r="D35" s="293">
        <v>4420.8999999999996</v>
      </c>
      <c r="E35" s="293">
        <v>2215.9</v>
      </c>
      <c r="F35" s="295">
        <f t="shared" si="0"/>
        <v>0.50123278065552268</v>
      </c>
    </row>
    <row r="36" spans="1:6" ht="26.25" hidden="1" customHeight="1">
      <c r="A36" s="276"/>
      <c r="B36" s="276" t="s">
        <v>663</v>
      </c>
      <c r="C36" s="293">
        <v>0</v>
      </c>
      <c r="D36" s="293">
        <v>0</v>
      </c>
      <c r="E36" s="293">
        <v>0</v>
      </c>
      <c r="F36" s="295">
        <v>0</v>
      </c>
    </row>
    <row r="37" spans="1:6" ht="26.25" hidden="1" customHeight="1">
      <c r="A37" s="276" t="s">
        <v>679</v>
      </c>
      <c r="B37" s="276" t="s">
        <v>676</v>
      </c>
      <c r="C37" s="293">
        <v>3638</v>
      </c>
      <c r="D37" s="293">
        <v>3642</v>
      </c>
      <c r="E37" s="293">
        <v>1823.1</v>
      </c>
      <c r="F37" s="295">
        <f t="shared" si="0"/>
        <v>0.50057660626029654</v>
      </c>
    </row>
    <row r="38" spans="1:6" ht="26.25" hidden="1" customHeight="1">
      <c r="A38" s="276"/>
      <c r="B38" s="276" t="s">
        <v>663</v>
      </c>
      <c r="C38" s="293">
        <v>0</v>
      </c>
      <c r="D38" s="293">
        <v>20</v>
      </c>
      <c r="E38" s="293">
        <v>0</v>
      </c>
      <c r="F38" s="295">
        <f t="shared" si="0"/>
        <v>0</v>
      </c>
    </row>
    <row r="39" spans="1:6" ht="26.25" hidden="1" customHeight="1">
      <c r="A39" s="276" t="s">
        <v>680</v>
      </c>
      <c r="B39" s="276" t="s">
        <v>676</v>
      </c>
      <c r="C39" s="293">
        <v>2312</v>
      </c>
      <c r="D39" s="293">
        <v>2395.6999999999998</v>
      </c>
      <c r="E39" s="293">
        <v>1199.8</v>
      </c>
      <c r="F39" s="295">
        <f t="shared" si="0"/>
        <v>0.50081395834202946</v>
      </c>
    </row>
    <row r="40" spans="1:6" ht="26.25" hidden="1" customHeight="1">
      <c r="A40" s="276"/>
      <c r="B40" s="276" t="s">
        <v>663</v>
      </c>
      <c r="C40" s="293">
        <v>0</v>
      </c>
      <c r="D40" s="293">
        <v>0</v>
      </c>
      <c r="E40" s="293">
        <v>0</v>
      </c>
      <c r="F40" s="295">
        <v>0</v>
      </c>
    </row>
    <row r="41" spans="1:6" ht="26.25" hidden="1" customHeight="1">
      <c r="A41" s="276" t="s">
        <v>681</v>
      </c>
      <c r="B41" s="276" t="s">
        <v>676</v>
      </c>
      <c r="C41" s="293">
        <v>3527</v>
      </c>
      <c r="D41" s="293">
        <v>3643.7</v>
      </c>
      <c r="E41" s="293">
        <v>1826.1</v>
      </c>
      <c r="F41" s="295">
        <f t="shared" si="0"/>
        <v>0.50116639679446717</v>
      </c>
    </row>
    <row r="42" spans="1:6" ht="26.25" hidden="1" customHeight="1">
      <c r="A42" s="276"/>
      <c r="B42" s="276" t="s">
        <v>663</v>
      </c>
      <c r="C42" s="293">
        <v>0</v>
      </c>
      <c r="D42" s="293">
        <v>42</v>
      </c>
      <c r="E42" s="293">
        <v>42</v>
      </c>
      <c r="F42" s="295">
        <f t="shared" si="0"/>
        <v>1</v>
      </c>
    </row>
    <row r="43" spans="1:6" ht="26.25" hidden="1" customHeight="1">
      <c r="A43" s="276" t="s">
        <v>682</v>
      </c>
      <c r="B43" s="276" t="s">
        <v>676</v>
      </c>
      <c r="C43" s="293">
        <v>2772</v>
      </c>
      <c r="D43" s="293">
        <v>2902.4</v>
      </c>
      <c r="E43" s="293">
        <v>1415.4</v>
      </c>
      <c r="F43" s="295">
        <f t="shared" si="0"/>
        <v>0.48766538037486218</v>
      </c>
    </row>
    <row r="44" spans="1:6" ht="26.25" hidden="1" customHeight="1">
      <c r="A44" s="276"/>
      <c r="B44" s="276" t="s">
        <v>663</v>
      </c>
      <c r="C44" s="293">
        <v>0</v>
      </c>
      <c r="D44" s="293">
        <v>193</v>
      </c>
      <c r="E44" s="293">
        <v>130</v>
      </c>
      <c r="F44" s="295">
        <f t="shared" si="0"/>
        <v>0.67357512953367871</v>
      </c>
    </row>
    <row r="45" spans="1:6" ht="26.25" hidden="1" customHeight="1">
      <c r="A45" s="276" t="s">
        <v>683</v>
      </c>
      <c r="B45" s="276" t="s">
        <v>676</v>
      </c>
      <c r="C45" s="293">
        <v>2048</v>
      </c>
      <c r="D45" s="293">
        <v>2052.1999999999998</v>
      </c>
      <c r="E45" s="293">
        <v>1028.3</v>
      </c>
      <c r="F45" s="295">
        <f t="shared" si="0"/>
        <v>0.50107202027092879</v>
      </c>
    </row>
    <row r="46" spans="1:6" ht="26.25" hidden="1" customHeight="1">
      <c r="A46" s="276"/>
      <c r="B46" s="276" t="s">
        <v>663</v>
      </c>
      <c r="C46" s="293">
        <v>0</v>
      </c>
      <c r="D46" s="293">
        <v>35</v>
      </c>
      <c r="E46" s="293">
        <v>35</v>
      </c>
      <c r="F46" s="295">
        <f t="shared" si="0"/>
        <v>1</v>
      </c>
    </row>
    <row r="47" spans="1:6" ht="26.25" hidden="1" customHeight="1">
      <c r="A47" s="276" t="s">
        <v>684</v>
      </c>
      <c r="B47" s="276" t="s">
        <v>676</v>
      </c>
      <c r="C47" s="293">
        <v>3459</v>
      </c>
      <c r="D47" s="293">
        <v>3463.7</v>
      </c>
      <c r="E47" s="293">
        <v>1734.2</v>
      </c>
      <c r="F47" s="295">
        <f t="shared" si="0"/>
        <v>0.50067846522504844</v>
      </c>
    </row>
    <row r="48" spans="1:6" ht="26.25" hidden="1" customHeight="1">
      <c r="A48" s="276"/>
      <c r="B48" s="276" t="s">
        <v>663</v>
      </c>
      <c r="C48" s="293">
        <v>0</v>
      </c>
      <c r="D48" s="293">
        <v>0</v>
      </c>
      <c r="E48" s="293">
        <v>0</v>
      </c>
      <c r="F48" s="295">
        <v>0</v>
      </c>
    </row>
    <row r="49" spans="1:6" ht="26.25" hidden="1" customHeight="1">
      <c r="A49" s="276" t="s">
        <v>685</v>
      </c>
      <c r="B49" s="276" t="s">
        <v>676</v>
      </c>
      <c r="C49" s="293">
        <v>3208</v>
      </c>
      <c r="D49" s="293">
        <v>3310.2</v>
      </c>
      <c r="E49" s="293">
        <v>1677.2</v>
      </c>
      <c r="F49" s="295">
        <f t="shared" si="0"/>
        <v>0.50667633375626853</v>
      </c>
    </row>
    <row r="50" spans="1:6" ht="26.25" hidden="1" customHeight="1">
      <c r="A50" s="276" t="s">
        <v>686</v>
      </c>
      <c r="B50" s="276" t="s">
        <v>676</v>
      </c>
      <c r="C50" s="293">
        <v>6503</v>
      </c>
      <c r="D50" s="293">
        <v>6626.4</v>
      </c>
      <c r="E50" s="293">
        <v>3374.8</v>
      </c>
      <c r="F50" s="295">
        <f t="shared" si="0"/>
        <v>0.50929614873837992</v>
      </c>
    </row>
    <row r="51" spans="1:6" ht="26.25" hidden="1" customHeight="1">
      <c r="A51" s="276"/>
      <c r="B51" s="276" t="s">
        <v>663</v>
      </c>
      <c r="C51" s="293">
        <v>0</v>
      </c>
      <c r="D51" s="293">
        <v>50</v>
      </c>
      <c r="E51" s="293">
        <v>50</v>
      </c>
      <c r="F51" s="295">
        <f t="shared" si="0"/>
        <v>1</v>
      </c>
    </row>
    <row r="52" spans="1:6" ht="26.25" hidden="1" customHeight="1">
      <c r="A52" s="276" t="s">
        <v>687</v>
      </c>
      <c r="B52" s="276" t="s">
        <v>676</v>
      </c>
      <c r="C52" s="293">
        <v>2319</v>
      </c>
      <c r="D52" s="293">
        <v>2541.3000000000002</v>
      </c>
      <c r="E52" s="293">
        <v>1163.8</v>
      </c>
      <c r="F52" s="295">
        <f t="shared" si="0"/>
        <v>0.4579545901703852</v>
      </c>
    </row>
    <row r="53" spans="1:6" ht="26.25" hidden="1" customHeight="1">
      <c r="A53" s="276"/>
      <c r="B53" s="276" t="s">
        <v>663</v>
      </c>
      <c r="C53" s="293">
        <v>0</v>
      </c>
      <c r="D53" s="293">
        <v>0</v>
      </c>
      <c r="E53" s="293">
        <v>0</v>
      </c>
      <c r="F53" s="295">
        <v>0</v>
      </c>
    </row>
    <row r="54" spans="1:6" ht="26.25" hidden="1" customHeight="1">
      <c r="A54" s="276" t="s">
        <v>688</v>
      </c>
      <c r="B54" s="276" t="s">
        <v>676</v>
      </c>
      <c r="C54" s="293">
        <v>8900</v>
      </c>
      <c r="D54" s="293">
        <v>9256.2000000000007</v>
      </c>
      <c r="E54" s="293">
        <v>4806.3</v>
      </c>
      <c r="F54" s="295">
        <f t="shared" si="0"/>
        <v>0.51925196084786407</v>
      </c>
    </row>
    <row r="55" spans="1:6" ht="17.25" customHeight="1">
      <c r="A55" s="259" t="s">
        <v>689</v>
      </c>
      <c r="B55" s="296" t="s">
        <v>690</v>
      </c>
      <c r="C55" s="258">
        <v>73435</v>
      </c>
      <c r="D55" s="258">
        <v>82185.7</v>
      </c>
      <c r="E55" s="258">
        <v>82179.100000000006</v>
      </c>
      <c r="F55" s="297">
        <f t="shared" si="0"/>
        <v>0.99991969405869885</v>
      </c>
    </row>
    <row r="56" spans="1:6" ht="17.25" customHeight="1">
      <c r="A56" s="262"/>
      <c r="B56" s="286" t="s">
        <v>691</v>
      </c>
      <c r="C56" s="268">
        <v>0</v>
      </c>
      <c r="D56" s="268">
        <v>95.3</v>
      </c>
      <c r="E56" s="268">
        <v>0</v>
      </c>
      <c r="F56" s="287">
        <f t="shared" si="0"/>
        <v>0</v>
      </c>
    </row>
    <row r="57" spans="1:6" ht="17.25" customHeight="1">
      <c r="A57" s="256"/>
      <c r="B57" s="236" t="s">
        <v>663</v>
      </c>
      <c r="C57" s="263">
        <v>0</v>
      </c>
      <c r="D57" s="263">
        <v>445</v>
      </c>
      <c r="E57" s="263">
        <v>445</v>
      </c>
      <c r="F57" s="288">
        <f t="shared" si="0"/>
        <v>1</v>
      </c>
    </row>
    <row r="58" spans="1:6" ht="17.25" customHeight="1">
      <c r="A58" s="289" t="s">
        <v>692</v>
      </c>
      <c r="B58" s="298"/>
      <c r="C58" s="263">
        <f>SUM(C55:C57)</f>
        <v>73435</v>
      </c>
      <c r="D58" s="263">
        <f>SUM(D55:D57)</f>
        <v>82726</v>
      </c>
      <c r="E58" s="263">
        <f>SUM(E55:E57)</f>
        <v>82624.100000000006</v>
      </c>
      <c r="F58" s="299">
        <f t="shared" si="0"/>
        <v>0.99876822280782351</v>
      </c>
    </row>
    <row r="59" spans="1:6" ht="47.25" hidden="1" customHeight="1">
      <c r="A59" s="276" t="s">
        <v>693</v>
      </c>
      <c r="B59" s="276" t="s">
        <v>676</v>
      </c>
      <c r="C59" s="293">
        <v>1450.5</v>
      </c>
      <c r="D59" s="293">
        <v>1500.5</v>
      </c>
      <c r="E59" s="293">
        <v>727.3</v>
      </c>
      <c r="F59" s="295">
        <f t="shared" si="0"/>
        <v>0.48470509830056646</v>
      </c>
    </row>
    <row r="60" spans="1:6" ht="47.25" hidden="1" customHeight="1">
      <c r="A60" s="276"/>
      <c r="B60" s="276" t="s">
        <v>663</v>
      </c>
      <c r="C60" s="293">
        <v>0</v>
      </c>
      <c r="D60" s="293">
        <v>0</v>
      </c>
      <c r="E60" s="293">
        <v>0</v>
      </c>
      <c r="F60" s="295">
        <v>0</v>
      </c>
    </row>
    <row r="61" spans="1:6" ht="47.25" hidden="1" customHeight="1">
      <c r="A61" s="276" t="s">
        <v>694</v>
      </c>
      <c r="B61" s="276" t="s">
        <v>676</v>
      </c>
      <c r="C61" s="293">
        <v>1082.5</v>
      </c>
      <c r="D61" s="293">
        <v>1084.0999999999999</v>
      </c>
      <c r="E61" s="293">
        <v>542.79999999999995</v>
      </c>
      <c r="F61" s="295">
        <f t="shared" si="0"/>
        <v>0.50069181809796148</v>
      </c>
    </row>
    <row r="62" spans="1:6" ht="47.25" hidden="1" customHeight="1">
      <c r="A62" s="276"/>
      <c r="B62" s="276" t="s">
        <v>663</v>
      </c>
      <c r="C62" s="293">
        <v>0</v>
      </c>
      <c r="D62" s="293">
        <v>0</v>
      </c>
      <c r="E62" s="293">
        <v>0</v>
      </c>
      <c r="F62" s="295">
        <v>0</v>
      </c>
    </row>
    <row r="63" spans="1:6" ht="47.25" hidden="1" customHeight="1">
      <c r="A63" s="276" t="s">
        <v>695</v>
      </c>
      <c r="B63" s="276" t="s">
        <v>676</v>
      </c>
      <c r="C63" s="293">
        <v>616</v>
      </c>
      <c r="D63" s="293">
        <v>617.20000000000005</v>
      </c>
      <c r="E63" s="293">
        <v>309.2</v>
      </c>
      <c r="F63" s="295">
        <f t="shared" si="0"/>
        <v>0.50097213220998049</v>
      </c>
    </row>
    <row r="64" spans="1:6" ht="47.25" hidden="1" customHeight="1">
      <c r="A64" s="276"/>
      <c r="B64" s="276" t="s">
        <v>663</v>
      </c>
      <c r="C64" s="293">
        <v>0</v>
      </c>
      <c r="D64" s="293">
        <v>0</v>
      </c>
      <c r="E64" s="293">
        <v>0</v>
      </c>
      <c r="F64" s="295">
        <v>0</v>
      </c>
    </row>
    <row r="65" spans="1:6" ht="47.25" hidden="1" customHeight="1">
      <c r="A65" s="276" t="s">
        <v>696</v>
      </c>
      <c r="B65" s="276" t="s">
        <v>676</v>
      </c>
      <c r="C65" s="293">
        <v>1336.4</v>
      </c>
      <c r="D65" s="293">
        <v>1338.4</v>
      </c>
      <c r="E65" s="293">
        <v>670.2</v>
      </c>
      <c r="F65" s="295">
        <f t="shared" si="0"/>
        <v>0.50074716078900183</v>
      </c>
    </row>
    <row r="66" spans="1:6" ht="47.25" hidden="1" customHeight="1">
      <c r="A66" s="276" t="s">
        <v>697</v>
      </c>
      <c r="B66" s="276" t="s">
        <v>676</v>
      </c>
      <c r="C66" s="293">
        <v>1292.0999999999999</v>
      </c>
      <c r="D66" s="293">
        <v>1414.1</v>
      </c>
      <c r="E66" s="293">
        <v>648.1</v>
      </c>
      <c r="F66" s="295">
        <f t="shared" si="0"/>
        <v>0.45831270772929783</v>
      </c>
    </row>
    <row r="67" spans="1:6" ht="47.25" hidden="1" customHeight="1">
      <c r="A67" s="276"/>
      <c r="B67" s="276" t="s">
        <v>663</v>
      </c>
      <c r="C67" s="293">
        <v>0</v>
      </c>
      <c r="D67" s="293">
        <v>0</v>
      </c>
      <c r="E67" s="293">
        <v>0</v>
      </c>
      <c r="F67" s="295">
        <v>0</v>
      </c>
    </row>
    <row r="68" spans="1:6" ht="47.25" hidden="1" customHeight="1">
      <c r="A68" s="276" t="s">
        <v>698</v>
      </c>
      <c r="B68" s="276" t="s">
        <v>676</v>
      </c>
      <c r="C68" s="293">
        <v>1048.7</v>
      </c>
      <c r="D68" s="293">
        <v>1251.7</v>
      </c>
      <c r="E68" s="293">
        <v>526.29999999999995</v>
      </c>
      <c r="F68" s="295">
        <f t="shared" ref="F68:F95" si="2">E68/D68</f>
        <v>0.42046816329791481</v>
      </c>
    </row>
    <row r="69" spans="1:6" ht="47.25" hidden="1" customHeight="1">
      <c r="A69" s="300"/>
      <c r="B69" s="300" t="s">
        <v>663</v>
      </c>
      <c r="C69" s="301">
        <v>0</v>
      </c>
      <c r="D69" s="301">
        <v>0</v>
      </c>
      <c r="E69" s="301">
        <v>0</v>
      </c>
      <c r="F69" s="302">
        <v>0</v>
      </c>
    </row>
    <row r="70" spans="1:6" ht="47.25" hidden="1" customHeight="1">
      <c r="A70" s="303"/>
      <c r="B70" s="303"/>
      <c r="C70" s="304"/>
      <c r="D70" s="304"/>
      <c r="E70" s="304"/>
      <c r="F70" s="305"/>
    </row>
    <row r="71" spans="1:6" ht="47.25" hidden="1" customHeight="1">
      <c r="A71" s="276" t="s">
        <v>699</v>
      </c>
      <c r="B71" s="276" t="s">
        <v>676</v>
      </c>
      <c r="C71" s="293">
        <v>1066.0999999999999</v>
      </c>
      <c r="D71" s="293">
        <v>1286.0999999999999</v>
      </c>
      <c r="E71" s="293">
        <v>535.1</v>
      </c>
      <c r="F71" s="295">
        <f t="shared" si="2"/>
        <v>0.41606406966798853</v>
      </c>
    </row>
    <row r="72" spans="1:6" ht="47.25" hidden="1" customHeight="1">
      <c r="A72" s="276" t="s">
        <v>700</v>
      </c>
      <c r="B72" s="276" t="s">
        <v>676</v>
      </c>
      <c r="C72" s="293">
        <v>1399</v>
      </c>
      <c r="D72" s="293">
        <v>1401.5</v>
      </c>
      <c r="E72" s="293">
        <v>702</v>
      </c>
      <c r="F72" s="295">
        <f t="shared" si="2"/>
        <v>0.50089190153407059</v>
      </c>
    </row>
    <row r="73" spans="1:6" ht="47.25" hidden="1" customHeight="1">
      <c r="A73" s="276" t="s">
        <v>701</v>
      </c>
      <c r="B73" s="276" t="s">
        <v>676</v>
      </c>
      <c r="C73" s="293">
        <v>850</v>
      </c>
      <c r="D73" s="293">
        <v>852.2</v>
      </c>
      <c r="E73" s="293">
        <v>427.2</v>
      </c>
      <c r="F73" s="295">
        <f t="shared" si="2"/>
        <v>0.50129077681295464</v>
      </c>
    </row>
    <row r="74" spans="1:6" ht="47.25" hidden="1" customHeight="1">
      <c r="A74" s="276" t="s">
        <v>702</v>
      </c>
      <c r="B74" s="276" t="s">
        <v>676</v>
      </c>
      <c r="C74" s="293">
        <v>1279.5</v>
      </c>
      <c r="D74" s="293">
        <v>1281.5</v>
      </c>
      <c r="E74" s="293">
        <v>641.70000000000005</v>
      </c>
      <c r="F74" s="295">
        <f t="shared" si="2"/>
        <v>0.50074131876706984</v>
      </c>
    </row>
    <row r="75" spans="1:6" ht="47.25" hidden="1" customHeight="1">
      <c r="A75" s="276" t="s">
        <v>703</v>
      </c>
      <c r="B75" s="276" t="s">
        <v>676</v>
      </c>
      <c r="C75" s="293">
        <v>1067</v>
      </c>
      <c r="D75" s="293">
        <v>1169</v>
      </c>
      <c r="E75" s="293">
        <v>535.5</v>
      </c>
      <c r="F75" s="295">
        <f t="shared" si="2"/>
        <v>0.45808383233532934</v>
      </c>
    </row>
    <row r="76" spans="1:6" ht="47.25" hidden="1" customHeight="1">
      <c r="A76" s="276" t="s">
        <v>704</v>
      </c>
      <c r="B76" s="276" t="s">
        <v>676</v>
      </c>
      <c r="C76" s="293">
        <v>1015.6</v>
      </c>
      <c r="D76" s="293">
        <v>1217.2</v>
      </c>
      <c r="E76" s="293">
        <v>709.4</v>
      </c>
      <c r="F76" s="295">
        <f t="shared" si="2"/>
        <v>0.58281301347354575</v>
      </c>
    </row>
    <row r="77" spans="1:6" ht="47.25" hidden="1" customHeight="1">
      <c r="A77" s="256"/>
      <c r="B77" s="276" t="s">
        <v>663</v>
      </c>
      <c r="C77" s="293">
        <v>0</v>
      </c>
      <c r="D77" s="293">
        <v>50</v>
      </c>
      <c r="E77" s="293">
        <v>0</v>
      </c>
      <c r="F77" s="295">
        <f t="shared" si="2"/>
        <v>0</v>
      </c>
    </row>
    <row r="78" spans="1:6" ht="47.25" hidden="1" customHeight="1">
      <c r="A78" s="276" t="s">
        <v>705</v>
      </c>
      <c r="B78" s="276" t="s">
        <v>676</v>
      </c>
      <c r="C78" s="293">
        <v>1212</v>
      </c>
      <c r="D78" s="293">
        <v>1213.5</v>
      </c>
      <c r="E78" s="293">
        <v>607.5</v>
      </c>
      <c r="F78" s="295">
        <f t="shared" si="2"/>
        <v>0.50061804697156986</v>
      </c>
    </row>
    <row r="79" spans="1:6" ht="47.25" hidden="1" customHeight="1">
      <c r="A79" s="276" t="s">
        <v>706</v>
      </c>
      <c r="B79" s="276" t="s">
        <v>676</v>
      </c>
      <c r="C79" s="293">
        <v>1153</v>
      </c>
      <c r="D79" s="293">
        <v>1316.9</v>
      </c>
      <c r="E79" s="293">
        <v>578.4</v>
      </c>
      <c r="F79" s="295">
        <f t="shared" si="2"/>
        <v>0.43921330397144803</v>
      </c>
    </row>
    <row r="80" spans="1:6" ht="47.25" hidden="1" customHeight="1">
      <c r="A80" s="276"/>
      <c r="B80" s="276" t="s">
        <v>663</v>
      </c>
      <c r="C80" s="293">
        <v>0</v>
      </c>
      <c r="D80" s="293">
        <v>85</v>
      </c>
      <c r="E80" s="293">
        <v>30</v>
      </c>
      <c r="F80" s="295">
        <f t="shared" si="2"/>
        <v>0.35294117647058826</v>
      </c>
    </row>
    <row r="81" spans="1:6" ht="47.25" hidden="1" customHeight="1">
      <c r="A81" s="276" t="s">
        <v>707</v>
      </c>
      <c r="B81" s="276" t="s">
        <v>676</v>
      </c>
      <c r="C81" s="293">
        <v>900.8</v>
      </c>
      <c r="D81" s="293">
        <v>1102.3</v>
      </c>
      <c r="E81" s="293">
        <v>451.9</v>
      </c>
      <c r="F81" s="295">
        <f t="shared" si="2"/>
        <v>0.4099609906559013</v>
      </c>
    </row>
    <row r="82" spans="1:6" ht="17.25" customHeight="1">
      <c r="A82" s="306" t="s">
        <v>708</v>
      </c>
      <c r="B82" s="296" t="s">
        <v>690</v>
      </c>
      <c r="C82" s="258">
        <v>19052.8</v>
      </c>
      <c r="D82" s="258">
        <v>21126.2</v>
      </c>
      <c r="E82" s="258">
        <v>21126.2</v>
      </c>
      <c r="F82" s="307">
        <f t="shared" si="2"/>
        <v>1</v>
      </c>
    </row>
    <row r="83" spans="1:6" ht="17.25" customHeight="1">
      <c r="A83" s="256"/>
      <c r="B83" s="236" t="s">
        <v>663</v>
      </c>
      <c r="C83" s="263">
        <v>0</v>
      </c>
      <c r="D83" s="263">
        <v>70</v>
      </c>
      <c r="E83" s="263">
        <v>70</v>
      </c>
      <c r="F83" s="288">
        <f t="shared" si="2"/>
        <v>1</v>
      </c>
    </row>
    <row r="84" spans="1:6" ht="17.25" customHeight="1">
      <c r="A84" s="256" t="s">
        <v>709</v>
      </c>
      <c r="B84" s="257"/>
      <c r="C84" s="258">
        <f>SUM(C82,C83)</f>
        <v>19052.8</v>
      </c>
      <c r="D84" s="258">
        <f>SUM(D82,D83)</f>
        <v>21196.2</v>
      </c>
      <c r="E84" s="258">
        <f>SUM(E82,E83)</f>
        <v>21196.2</v>
      </c>
      <c r="F84" s="292">
        <f t="shared" si="2"/>
        <v>1</v>
      </c>
    </row>
    <row r="85" spans="1:6" ht="16.5" customHeight="1">
      <c r="A85" s="308" t="s">
        <v>710</v>
      </c>
      <c r="B85" s="309"/>
      <c r="C85" s="291">
        <f>SUM(C58,C84)</f>
        <v>92487.8</v>
      </c>
      <c r="D85" s="291">
        <f>SUM(D58,D84)</f>
        <v>103922.2</v>
      </c>
      <c r="E85" s="291">
        <f>SUM(E58,E84)</f>
        <v>103820.3</v>
      </c>
      <c r="F85" s="310">
        <f t="shared" si="2"/>
        <v>0.99901945878743914</v>
      </c>
    </row>
    <row r="86" spans="1:6" ht="16.5" customHeight="1">
      <c r="A86" s="256" t="s">
        <v>711</v>
      </c>
      <c r="B86" s="311" t="s">
        <v>658</v>
      </c>
      <c r="C86" s="258">
        <v>3420</v>
      </c>
      <c r="D86" s="258">
        <v>3437</v>
      </c>
      <c r="E86" s="258">
        <v>3415.2</v>
      </c>
      <c r="F86" s="292">
        <f t="shared" si="2"/>
        <v>0.9936572592377072</v>
      </c>
    </row>
    <row r="87" spans="1:6" ht="16.5" customHeight="1">
      <c r="A87" s="312" t="s">
        <v>712</v>
      </c>
      <c r="B87" s="257" t="s">
        <v>657</v>
      </c>
      <c r="C87" s="291">
        <v>21200</v>
      </c>
      <c r="D87" s="291">
        <v>34534</v>
      </c>
      <c r="E87" s="291">
        <v>33605.699999999997</v>
      </c>
      <c r="F87" s="299">
        <f t="shared" si="2"/>
        <v>0.97311924480222378</v>
      </c>
    </row>
    <row r="88" spans="1:6" ht="16.5" hidden="1" customHeight="1">
      <c r="A88" s="262"/>
      <c r="B88" s="257" t="s">
        <v>658</v>
      </c>
      <c r="C88" s="263">
        <v>0</v>
      </c>
      <c r="D88" s="263">
        <v>0</v>
      </c>
      <c r="E88" s="263">
        <v>0</v>
      </c>
      <c r="F88" s="288">
        <v>0</v>
      </c>
    </row>
    <row r="89" spans="1:6" ht="16.5" hidden="1" customHeight="1">
      <c r="A89" s="313" t="s">
        <v>713</v>
      </c>
      <c r="B89" s="314"/>
      <c r="C89" s="291">
        <f>SUM(C87,C88)</f>
        <v>21200</v>
      </c>
      <c r="D89" s="291">
        <f>SUM(D87,D88)</f>
        <v>34534</v>
      </c>
      <c r="E89" s="291">
        <f>SUM(E87,E88)</f>
        <v>33605.699999999997</v>
      </c>
      <c r="F89" s="299">
        <f t="shared" si="2"/>
        <v>0.97311924480222378</v>
      </c>
    </row>
    <row r="90" spans="1:6" ht="15.75" hidden="1" customHeight="1">
      <c r="A90" s="315" t="s">
        <v>714</v>
      </c>
      <c r="B90" s="276" t="s">
        <v>657</v>
      </c>
      <c r="C90" s="293">
        <v>0</v>
      </c>
      <c r="D90" s="293">
        <v>0</v>
      </c>
      <c r="E90" s="293">
        <v>0</v>
      </c>
      <c r="F90" s="295">
        <v>0</v>
      </c>
    </row>
    <row r="91" spans="1:6" ht="16.5" customHeight="1">
      <c r="A91" s="312" t="s">
        <v>714</v>
      </c>
      <c r="B91" s="265" t="s">
        <v>658</v>
      </c>
      <c r="C91" s="304">
        <v>80900</v>
      </c>
      <c r="D91" s="248">
        <v>80937.399999999994</v>
      </c>
      <c r="E91" s="248">
        <v>78549.399999999994</v>
      </c>
      <c r="F91" s="277">
        <f t="shared" si="2"/>
        <v>0.97049571644258403</v>
      </c>
    </row>
    <row r="92" spans="1:6" ht="16.5" hidden="1" customHeight="1">
      <c r="A92" s="316" t="s">
        <v>715</v>
      </c>
      <c r="B92" s="317"/>
      <c r="C92" s="318">
        <f>SUM(C90,C91)</f>
        <v>80900</v>
      </c>
      <c r="D92" s="318">
        <f>SUM(D90,D91)</f>
        <v>80937.399999999994</v>
      </c>
      <c r="E92" s="318">
        <f>SUM(E90,E91)</f>
        <v>78549.399999999994</v>
      </c>
      <c r="F92" s="294">
        <f t="shared" si="2"/>
        <v>0.97049571644258403</v>
      </c>
    </row>
    <row r="93" spans="1:6" ht="17.25" customHeight="1">
      <c r="A93" s="670" t="s">
        <v>716</v>
      </c>
      <c r="B93" s="245" t="s">
        <v>657</v>
      </c>
      <c r="C93" s="246">
        <f>SUM(C27,C55,C82,C87,C90)</f>
        <v>120267.8</v>
      </c>
      <c r="D93" s="246">
        <f>SUM(D27,D55,D82,D87,D90)</f>
        <v>141792.09999999998</v>
      </c>
      <c r="E93" s="246">
        <f>SUM(E27,E55,E82,E87,E90)</f>
        <v>140853.6</v>
      </c>
      <c r="F93" s="319">
        <f t="shared" si="2"/>
        <v>0.99338115452130282</v>
      </c>
    </row>
    <row r="94" spans="1:6" ht="17.25" customHeight="1">
      <c r="A94" s="671"/>
      <c r="B94" s="267" t="s">
        <v>658</v>
      </c>
      <c r="C94" s="268">
        <f>SUM(C28,C56,C86,C88,C91)</f>
        <v>84620</v>
      </c>
      <c r="D94" s="268">
        <f>SUM(D28,D56,D86,D88,D91)</f>
        <v>84469.7</v>
      </c>
      <c r="E94" s="268">
        <f>SUM(E28,E56,E86,E88,E91)</f>
        <v>81964.599999999991</v>
      </c>
      <c r="F94" s="292">
        <f t="shared" si="2"/>
        <v>0.97034321182625238</v>
      </c>
    </row>
    <row r="95" spans="1:6" ht="16.5" customHeight="1">
      <c r="A95" s="671"/>
      <c r="B95" s="247" t="s">
        <v>663</v>
      </c>
      <c r="C95" s="248">
        <f>SUM(C29,C57,C83)</f>
        <v>2650</v>
      </c>
      <c r="D95" s="248">
        <f>SUM(D29,D57,D83)</f>
        <v>2803</v>
      </c>
      <c r="E95" s="248">
        <f>SUM(E29,E57,E83)</f>
        <v>2803</v>
      </c>
      <c r="F95" s="277">
        <f t="shared" si="2"/>
        <v>1</v>
      </c>
    </row>
    <row r="96" spans="1:6" ht="18" customHeight="1">
      <c r="A96" s="672"/>
      <c r="B96" s="250"/>
      <c r="C96" s="251">
        <f>SUM(C93:C95)</f>
        <v>207537.8</v>
      </c>
      <c r="D96" s="251">
        <f>SUM(D93:D95)</f>
        <v>229064.8</v>
      </c>
      <c r="E96" s="251">
        <f>SUM(E93:E95)</f>
        <v>225621.2</v>
      </c>
      <c r="F96" s="320">
        <f>E96/D96</f>
        <v>0.98496669937938974</v>
      </c>
    </row>
    <row r="97" spans="1:6" ht="31.5" customHeight="1">
      <c r="A97" s="321" t="s">
        <v>653</v>
      </c>
      <c r="B97" s="229" t="s">
        <v>654</v>
      </c>
      <c r="C97" s="230" t="s">
        <v>613</v>
      </c>
      <c r="D97" s="230" t="s">
        <v>614</v>
      </c>
      <c r="E97" s="231" t="s">
        <v>655</v>
      </c>
      <c r="F97" s="322" t="s">
        <v>616</v>
      </c>
    </row>
    <row r="98" spans="1:6" ht="16.5" customHeight="1">
      <c r="A98" s="256" t="s">
        <v>717</v>
      </c>
      <c r="B98" s="286" t="s">
        <v>657</v>
      </c>
      <c r="C98" s="268">
        <v>4980</v>
      </c>
      <c r="D98" s="268">
        <v>118466</v>
      </c>
      <c r="E98" s="246">
        <v>115567.7</v>
      </c>
      <c r="F98" s="319">
        <f>E98/D98</f>
        <v>0.97553475258724021</v>
      </c>
    </row>
    <row r="99" spans="1:6" ht="16.5" customHeight="1">
      <c r="A99" s="256"/>
      <c r="B99" s="286" t="s">
        <v>718</v>
      </c>
      <c r="C99" s="268">
        <v>0</v>
      </c>
      <c r="D99" s="268">
        <v>727</v>
      </c>
      <c r="E99" s="268">
        <v>727</v>
      </c>
      <c r="F99" s="292">
        <f>E99/D99</f>
        <v>1</v>
      </c>
    </row>
    <row r="100" spans="1:6" ht="16.5" customHeight="1">
      <c r="A100" s="256"/>
      <c r="B100" s="236" t="s">
        <v>663</v>
      </c>
      <c r="C100" s="263">
        <v>2770</v>
      </c>
      <c r="D100" s="263">
        <v>1269</v>
      </c>
      <c r="E100" s="263">
        <v>1269</v>
      </c>
      <c r="F100" s="292">
        <f>E100/D100</f>
        <v>1</v>
      </c>
    </row>
    <row r="101" spans="1:6" ht="16.5" customHeight="1">
      <c r="A101" s="256" t="s">
        <v>719</v>
      </c>
      <c r="B101" s="257"/>
      <c r="C101" s="258">
        <f>SUM(C98,C99,C100)</f>
        <v>7750</v>
      </c>
      <c r="D101" s="258">
        <f>SUM(D98,D99,D100)</f>
        <v>120462</v>
      </c>
      <c r="E101" s="291">
        <f>SUM(E98,E99,E100)</f>
        <v>117563.7</v>
      </c>
      <c r="F101" s="307">
        <f t="shared" ref="F101:F124" si="3">E101/D101</f>
        <v>0.97594013049758432</v>
      </c>
    </row>
    <row r="102" spans="1:6" ht="16.5" customHeight="1">
      <c r="A102" s="306" t="s">
        <v>720</v>
      </c>
      <c r="B102" s="323" t="s">
        <v>657</v>
      </c>
      <c r="C102" s="324">
        <v>1800</v>
      </c>
      <c r="D102" s="324">
        <v>929.9</v>
      </c>
      <c r="E102" s="324">
        <v>925.9</v>
      </c>
      <c r="F102" s="307">
        <f t="shared" si="3"/>
        <v>0.99569846220023661</v>
      </c>
    </row>
    <row r="103" spans="1:6" ht="16.5" customHeight="1">
      <c r="A103" s="256"/>
      <c r="B103" s="325" t="s">
        <v>658</v>
      </c>
      <c r="C103" s="326">
        <v>0</v>
      </c>
      <c r="D103" s="326">
        <v>0</v>
      </c>
      <c r="E103" s="326">
        <v>0</v>
      </c>
      <c r="F103" s="292">
        <v>0</v>
      </c>
    </row>
    <row r="104" spans="1:6" ht="16.5" customHeight="1">
      <c r="A104" s="256"/>
      <c r="B104" s="327" t="s">
        <v>663</v>
      </c>
      <c r="C104" s="328">
        <v>0</v>
      </c>
      <c r="D104" s="328">
        <v>349</v>
      </c>
      <c r="E104" s="328">
        <v>349</v>
      </c>
      <c r="F104" s="329">
        <f t="shared" si="3"/>
        <v>1</v>
      </c>
    </row>
    <row r="105" spans="1:6" ht="16.5" customHeight="1">
      <c r="A105" s="256" t="s">
        <v>721</v>
      </c>
      <c r="B105" s="257"/>
      <c r="C105" s="268">
        <f>SUM(C102,C103,C104)</f>
        <v>1800</v>
      </c>
      <c r="D105" s="268">
        <f>SUM(D102,D103,D104)</f>
        <v>1278.9000000000001</v>
      </c>
      <c r="E105" s="268">
        <f>SUM(E102,E103,E104)</f>
        <v>1274.9000000000001</v>
      </c>
      <c r="F105" s="292">
        <f t="shared" si="3"/>
        <v>0.99687231214324812</v>
      </c>
    </row>
    <row r="106" spans="1:6" ht="16.5" customHeight="1">
      <c r="A106" s="330" t="s">
        <v>722</v>
      </c>
      <c r="B106" s="311" t="s">
        <v>657</v>
      </c>
      <c r="C106" s="291">
        <v>0</v>
      </c>
      <c r="D106" s="291">
        <v>3323.7</v>
      </c>
      <c r="E106" s="291">
        <v>3323.6</v>
      </c>
      <c r="F106" s="299">
        <f t="shared" si="3"/>
        <v>0.99996991304871086</v>
      </c>
    </row>
    <row r="107" spans="1:6" ht="16.5" customHeight="1">
      <c r="A107" s="256" t="s">
        <v>723</v>
      </c>
      <c r="B107" s="296" t="s">
        <v>657</v>
      </c>
      <c r="C107" s="268">
        <v>428</v>
      </c>
      <c r="D107" s="268">
        <v>428</v>
      </c>
      <c r="E107" s="268">
        <v>51.1</v>
      </c>
      <c r="F107" s="292">
        <f t="shared" si="3"/>
        <v>0.11939252336448598</v>
      </c>
    </row>
    <row r="108" spans="1:6" ht="14.25" customHeight="1">
      <c r="A108" s="673" t="s">
        <v>724</v>
      </c>
      <c r="B108" s="323" t="s">
        <v>657</v>
      </c>
      <c r="C108" s="258">
        <v>1570</v>
      </c>
      <c r="D108" s="258">
        <v>1570</v>
      </c>
      <c r="E108" s="258">
        <v>1374.2</v>
      </c>
      <c r="F108" s="307">
        <f t="shared" si="3"/>
        <v>0.87528662420382164</v>
      </c>
    </row>
    <row r="109" spans="1:6" ht="16.5" customHeight="1">
      <c r="A109" s="674"/>
      <c r="B109" s="327" t="s">
        <v>658</v>
      </c>
      <c r="C109" s="263">
        <v>0</v>
      </c>
      <c r="D109" s="263">
        <v>0</v>
      </c>
      <c r="E109" s="263">
        <v>0</v>
      </c>
      <c r="F109" s="329">
        <v>0</v>
      </c>
    </row>
    <row r="110" spans="1:6" ht="16.5" customHeight="1">
      <c r="A110" s="675" t="s">
        <v>725</v>
      </c>
      <c r="B110" s="676"/>
      <c r="C110" s="263">
        <f>SUM(C108:C109)</f>
        <v>1570</v>
      </c>
      <c r="D110" s="263">
        <f>SUM(D108:D109)</f>
        <v>1570</v>
      </c>
      <c r="E110" s="263">
        <f>SUM(E108:E109)</f>
        <v>1374.2</v>
      </c>
      <c r="F110" s="329">
        <f t="shared" si="3"/>
        <v>0.87528662420382164</v>
      </c>
    </row>
    <row r="111" spans="1:6" ht="0.75" hidden="1" customHeight="1">
      <c r="A111" s="257"/>
      <c r="B111" s="257"/>
      <c r="C111" s="268"/>
      <c r="D111" s="268"/>
      <c r="E111" s="268"/>
      <c r="F111" s="331"/>
    </row>
    <row r="112" spans="1:6" ht="16.5" customHeight="1">
      <c r="A112" s="308" t="s">
        <v>726</v>
      </c>
      <c r="B112" s="311" t="s">
        <v>657</v>
      </c>
      <c r="C112" s="291">
        <v>1122</v>
      </c>
      <c r="D112" s="291">
        <v>779.4</v>
      </c>
      <c r="E112" s="291">
        <v>692.6</v>
      </c>
      <c r="F112" s="299">
        <f t="shared" si="3"/>
        <v>0.88863228124198101</v>
      </c>
    </row>
    <row r="113" spans="1:6" ht="16.5" customHeight="1">
      <c r="A113" s="256" t="s">
        <v>727</v>
      </c>
      <c r="B113" s="311" t="s">
        <v>657</v>
      </c>
      <c r="C113" s="332">
        <v>2950</v>
      </c>
      <c r="D113" s="332">
        <v>3329</v>
      </c>
      <c r="E113" s="332">
        <v>2964.1</v>
      </c>
      <c r="F113" s="299">
        <f t="shared" si="3"/>
        <v>0.89038750375488129</v>
      </c>
    </row>
    <row r="114" spans="1:6" ht="16.5" customHeight="1">
      <c r="A114" s="330" t="s">
        <v>728</v>
      </c>
      <c r="B114" s="311" t="s">
        <v>657</v>
      </c>
      <c r="C114" s="291">
        <v>150</v>
      </c>
      <c r="D114" s="291">
        <v>132.4</v>
      </c>
      <c r="E114" s="291">
        <v>132.30000000000001</v>
      </c>
      <c r="F114" s="299">
        <f>E114/D114</f>
        <v>0.99924471299093665</v>
      </c>
    </row>
    <row r="115" spans="1:6" ht="16.5" customHeight="1">
      <c r="A115" s="330" t="s">
        <v>729</v>
      </c>
      <c r="B115" s="311" t="s">
        <v>730</v>
      </c>
      <c r="C115" s="291">
        <v>0</v>
      </c>
      <c r="D115" s="291">
        <v>106.4</v>
      </c>
      <c r="E115" s="291">
        <v>106.4</v>
      </c>
      <c r="F115" s="299">
        <f>E115/D115</f>
        <v>1</v>
      </c>
    </row>
    <row r="116" spans="1:6" ht="17.25" customHeight="1">
      <c r="A116" s="256" t="s">
        <v>731</v>
      </c>
      <c r="B116" s="311" t="s">
        <v>657</v>
      </c>
      <c r="C116" s="291">
        <v>21100</v>
      </c>
      <c r="D116" s="291">
        <v>22442</v>
      </c>
      <c r="E116" s="291">
        <v>22442</v>
      </c>
      <c r="F116" s="299">
        <f t="shared" si="3"/>
        <v>1</v>
      </c>
    </row>
    <row r="117" spans="1:6" ht="17.25" customHeight="1">
      <c r="A117" s="256"/>
      <c r="B117" s="311" t="s">
        <v>718</v>
      </c>
      <c r="C117" s="291">
        <v>0</v>
      </c>
      <c r="D117" s="291">
        <v>550.1</v>
      </c>
      <c r="E117" s="291">
        <v>550.1</v>
      </c>
      <c r="F117" s="299">
        <f t="shared" si="3"/>
        <v>1</v>
      </c>
    </row>
    <row r="118" spans="1:6" ht="17.25" customHeight="1">
      <c r="A118" s="278" t="s">
        <v>732</v>
      </c>
      <c r="B118" s="303"/>
      <c r="C118" s="248">
        <f>SUM(C116,C117)</f>
        <v>21100</v>
      </c>
      <c r="D118" s="248">
        <f>SUM(D116,D117)</f>
        <v>22992.1</v>
      </c>
      <c r="E118" s="248">
        <f>SUM(E116,E117)</f>
        <v>22992.1</v>
      </c>
      <c r="F118" s="277">
        <f t="shared" si="3"/>
        <v>1</v>
      </c>
    </row>
    <row r="119" spans="1:6" ht="14.25" customHeight="1">
      <c r="A119" s="664" t="s">
        <v>733</v>
      </c>
      <c r="B119" s="284" t="s">
        <v>657</v>
      </c>
      <c r="C119" s="333">
        <f>SUM(C98,C102,C106,C107,C108,C112,C113,C114,C116)</f>
        <v>34100</v>
      </c>
      <c r="D119" s="333">
        <f>SUM(D98,D102,D106,D107,D108,D112,D113,D114,D116)</f>
        <v>151400.39999999997</v>
      </c>
      <c r="E119" s="333">
        <f>SUM(E98,E102,E106,E107,E108,E112,E113,E114,E116)</f>
        <v>147473.5</v>
      </c>
      <c r="F119" s="319">
        <f t="shared" si="3"/>
        <v>0.97406281621448843</v>
      </c>
    </row>
    <row r="120" spans="1:6" ht="14.25" hidden="1" customHeight="1">
      <c r="A120" s="665"/>
      <c r="B120" s="284" t="s">
        <v>658</v>
      </c>
      <c r="C120" s="326">
        <f>C103+C109</f>
        <v>0</v>
      </c>
      <c r="D120" s="326">
        <f>D103+D109</f>
        <v>0</v>
      </c>
      <c r="E120" s="326">
        <f>E103+E109</f>
        <v>0</v>
      </c>
      <c r="F120" s="292">
        <v>0</v>
      </c>
    </row>
    <row r="121" spans="1:6" ht="14.25" customHeight="1">
      <c r="A121" s="665"/>
      <c r="B121" s="284" t="s">
        <v>718</v>
      </c>
      <c r="C121" s="326">
        <f>C99</f>
        <v>0</v>
      </c>
      <c r="D121" s="326">
        <f>D99+D117</f>
        <v>1277.0999999999999</v>
      </c>
      <c r="E121" s="326">
        <f>E99+E117</f>
        <v>1277.0999999999999</v>
      </c>
      <c r="F121" s="292">
        <f t="shared" si="3"/>
        <v>1</v>
      </c>
    </row>
    <row r="122" spans="1:6" ht="14.25" customHeight="1">
      <c r="A122" s="665"/>
      <c r="B122" s="284" t="s">
        <v>663</v>
      </c>
      <c r="C122" s="326">
        <f>SUM(C100)</f>
        <v>2770</v>
      </c>
      <c r="D122" s="326">
        <f>SUM(D100+D104)</f>
        <v>1618</v>
      </c>
      <c r="E122" s="326">
        <f>SUM(E100+E104)</f>
        <v>1618</v>
      </c>
      <c r="F122" s="292">
        <f t="shared" si="3"/>
        <v>1</v>
      </c>
    </row>
    <row r="123" spans="1:6" ht="14.25" customHeight="1">
      <c r="A123" s="665"/>
      <c r="B123" s="334" t="s">
        <v>730</v>
      </c>
      <c r="C123" s="335">
        <f>C115</f>
        <v>0</v>
      </c>
      <c r="D123" s="335">
        <f>D115</f>
        <v>106.4</v>
      </c>
      <c r="E123" s="335">
        <f>E115</f>
        <v>106.4</v>
      </c>
      <c r="F123" s="336">
        <f t="shared" si="3"/>
        <v>1</v>
      </c>
    </row>
    <row r="124" spans="1:6" ht="14.25" customHeight="1">
      <c r="A124" s="666"/>
      <c r="B124" s="270"/>
      <c r="C124" s="251">
        <f>SUM(C119,C120,C121,C122,C123)</f>
        <v>36870</v>
      </c>
      <c r="D124" s="251">
        <f>SUM(D119,D120,D121,D122,D123)</f>
        <v>154401.89999999997</v>
      </c>
      <c r="E124" s="251">
        <f>SUM(E119,E120,E121,E122,E123)</f>
        <v>150475</v>
      </c>
      <c r="F124" s="337">
        <f t="shared" si="3"/>
        <v>0.97456702281513397</v>
      </c>
    </row>
    <row r="125" spans="1:6" ht="0.75" customHeight="1">
      <c r="A125" s="338"/>
      <c r="B125" s="339"/>
      <c r="C125" s="340"/>
      <c r="D125" s="340"/>
      <c r="E125" s="340"/>
      <c r="F125" s="341"/>
    </row>
    <row r="126" spans="1:6" ht="0.75" hidden="1" customHeight="1">
      <c r="A126" s="338"/>
      <c r="B126" s="339"/>
      <c r="C126" s="340"/>
      <c r="D126" s="340"/>
      <c r="E126" s="340"/>
      <c r="F126" s="341"/>
    </row>
    <row r="127" spans="1:6" ht="16.5" customHeight="1">
      <c r="A127" s="253" t="s">
        <v>734</v>
      </c>
      <c r="B127" s="254" t="s">
        <v>657</v>
      </c>
      <c r="C127" s="246">
        <v>8430</v>
      </c>
      <c r="D127" s="246">
        <v>8740.7999999999993</v>
      </c>
      <c r="E127" s="246">
        <v>8736.5</v>
      </c>
      <c r="F127" s="285">
        <f t="shared" ref="F127:F198" si="4">E127/D127</f>
        <v>0.99950805418268363</v>
      </c>
    </row>
    <row r="128" spans="1:6" ht="16.5" customHeight="1">
      <c r="A128" s="256"/>
      <c r="B128" s="286" t="s">
        <v>658</v>
      </c>
      <c r="C128" s="268">
        <v>0</v>
      </c>
      <c r="D128" s="268">
        <v>115</v>
      </c>
      <c r="E128" s="268">
        <v>114.5</v>
      </c>
      <c r="F128" s="287">
        <f t="shared" si="4"/>
        <v>0.9956521739130435</v>
      </c>
    </row>
    <row r="129" spans="1:6" ht="16.5" customHeight="1">
      <c r="A129" s="256"/>
      <c r="B129" s="236" t="s">
        <v>663</v>
      </c>
      <c r="C129" s="263">
        <v>1670</v>
      </c>
      <c r="D129" s="263">
        <v>1184</v>
      </c>
      <c r="E129" s="263">
        <v>1184</v>
      </c>
      <c r="F129" s="288">
        <f t="shared" si="4"/>
        <v>1</v>
      </c>
    </row>
    <row r="130" spans="1:6" ht="15.75" customHeight="1">
      <c r="A130" s="256" t="s">
        <v>735</v>
      </c>
      <c r="B130" s="257"/>
      <c r="C130" s="291">
        <f>SUM(C127,C128,C129)</f>
        <v>10100</v>
      </c>
      <c r="D130" s="291">
        <f>SUM(D127,D128,D129)</f>
        <v>10039.799999999999</v>
      </c>
      <c r="E130" s="291">
        <f>SUM(E127,E128,E129)</f>
        <v>10035</v>
      </c>
      <c r="F130" s="292">
        <f t="shared" si="4"/>
        <v>0.99952190282674958</v>
      </c>
    </row>
    <row r="131" spans="1:6" ht="18" customHeight="1">
      <c r="A131" s="330" t="s">
        <v>736</v>
      </c>
      <c r="B131" s="311" t="s">
        <v>657</v>
      </c>
      <c r="C131" s="291">
        <v>1368</v>
      </c>
      <c r="D131" s="291">
        <v>1408</v>
      </c>
      <c r="E131" s="291">
        <v>1408</v>
      </c>
      <c r="F131" s="310">
        <f t="shared" si="4"/>
        <v>1</v>
      </c>
    </row>
    <row r="132" spans="1:6" ht="17.25" hidden="1" customHeight="1">
      <c r="A132" s="330"/>
      <c r="B132" s="311" t="s">
        <v>663</v>
      </c>
      <c r="C132" s="291"/>
      <c r="D132" s="291"/>
      <c r="E132" s="291"/>
      <c r="F132" s="310" t="e">
        <f t="shared" si="4"/>
        <v>#DIV/0!</v>
      </c>
    </row>
    <row r="133" spans="1:6" ht="16.5" hidden="1" customHeight="1">
      <c r="A133" s="330" t="s">
        <v>737</v>
      </c>
      <c r="B133" s="311" t="s">
        <v>657</v>
      </c>
      <c r="C133" s="291"/>
      <c r="D133" s="291"/>
      <c r="E133" s="291"/>
      <c r="F133" s="310" t="e">
        <f t="shared" si="4"/>
        <v>#DIV/0!</v>
      </c>
    </row>
    <row r="134" spans="1:6" ht="16.5" customHeight="1">
      <c r="A134" s="330" t="s">
        <v>738</v>
      </c>
      <c r="B134" s="311" t="s">
        <v>657</v>
      </c>
      <c r="C134" s="291">
        <v>400</v>
      </c>
      <c r="D134" s="291">
        <v>400</v>
      </c>
      <c r="E134" s="291">
        <v>398.3</v>
      </c>
      <c r="F134" s="310">
        <f t="shared" si="4"/>
        <v>0.99575000000000002</v>
      </c>
    </row>
    <row r="135" spans="1:6" ht="16.5" customHeight="1">
      <c r="A135" s="259" t="s">
        <v>739</v>
      </c>
      <c r="B135" s="296" t="s">
        <v>657</v>
      </c>
      <c r="C135" s="258">
        <v>5000</v>
      </c>
      <c r="D135" s="258">
        <v>7057.5</v>
      </c>
      <c r="E135" s="258">
        <v>6761.9</v>
      </c>
      <c r="F135" s="307">
        <f t="shared" si="4"/>
        <v>0.95811547998583058</v>
      </c>
    </row>
    <row r="136" spans="1:6" ht="16.5" customHeight="1">
      <c r="A136" s="262"/>
      <c r="B136" s="236" t="s">
        <v>658</v>
      </c>
      <c r="C136" s="263">
        <v>0</v>
      </c>
      <c r="D136" s="263">
        <v>7852.2</v>
      </c>
      <c r="E136" s="263">
        <v>7852.2</v>
      </c>
      <c r="F136" s="329">
        <f t="shared" si="4"/>
        <v>1</v>
      </c>
    </row>
    <row r="137" spans="1:6" ht="16.5" customHeight="1">
      <c r="A137" s="289" t="s">
        <v>740</v>
      </c>
      <c r="B137" s="314"/>
      <c r="C137" s="291">
        <f>SUM(C135:C136)</f>
        <v>5000</v>
      </c>
      <c r="D137" s="291">
        <f>SUM(D135:D136)</f>
        <v>14909.7</v>
      </c>
      <c r="E137" s="291">
        <f>SUM(E135:E136)</f>
        <v>14614.099999999999</v>
      </c>
      <c r="F137" s="310">
        <f t="shared" si="4"/>
        <v>0.98017398069712991</v>
      </c>
    </row>
    <row r="138" spans="1:6" ht="16.5" customHeight="1">
      <c r="A138" s="330" t="s">
        <v>741</v>
      </c>
      <c r="B138" s="311" t="s">
        <v>657</v>
      </c>
      <c r="C138" s="291">
        <v>700</v>
      </c>
      <c r="D138" s="291">
        <v>700</v>
      </c>
      <c r="E138" s="291">
        <v>467.7</v>
      </c>
      <c r="F138" s="310">
        <f t="shared" si="4"/>
        <v>0.66814285714285715</v>
      </c>
    </row>
    <row r="139" spans="1:6" ht="16.5" customHeight="1">
      <c r="A139" s="330" t="s">
        <v>742</v>
      </c>
      <c r="B139" s="311" t="s">
        <v>657</v>
      </c>
      <c r="C139" s="291">
        <v>138</v>
      </c>
      <c r="D139" s="291">
        <v>302</v>
      </c>
      <c r="E139" s="291">
        <v>217.6</v>
      </c>
      <c r="F139" s="310">
        <f t="shared" si="4"/>
        <v>0.72052980132450328</v>
      </c>
    </row>
    <row r="140" spans="1:6" ht="15" customHeight="1">
      <c r="A140" s="259" t="s">
        <v>743</v>
      </c>
      <c r="B140" s="296" t="s">
        <v>657</v>
      </c>
      <c r="C140" s="258">
        <v>850</v>
      </c>
      <c r="D140" s="258">
        <v>242.4</v>
      </c>
      <c r="E140" s="258">
        <v>242.4</v>
      </c>
      <c r="F140" s="307">
        <f t="shared" si="4"/>
        <v>1</v>
      </c>
    </row>
    <row r="141" spans="1:6" ht="16.5" customHeight="1">
      <c r="A141" s="262"/>
      <c r="B141" s="342" t="s">
        <v>658</v>
      </c>
      <c r="C141" s="263">
        <v>600</v>
      </c>
      <c r="D141" s="263">
        <v>535.70000000000005</v>
      </c>
      <c r="E141" s="263">
        <v>535.6</v>
      </c>
      <c r="F141" s="329">
        <f t="shared" si="4"/>
        <v>0.9998133283554228</v>
      </c>
    </row>
    <row r="142" spans="1:6" ht="16.5" customHeight="1">
      <c r="A142" s="289" t="s">
        <v>744</v>
      </c>
      <c r="B142" s="343"/>
      <c r="C142" s="291">
        <f>SUM(C140:C141)</f>
        <v>1450</v>
      </c>
      <c r="D142" s="291">
        <f>SUM(D140:D141)</f>
        <v>778.1</v>
      </c>
      <c r="E142" s="291">
        <f>SUM(E140:E141)</f>
        <v>778</v>
      </c>
      <c r="F142" s="329">
        <f t="shared" si="4"/>
        <v>0.99987148181467678</v>
      </c>
    </row>
    <row r="143" spans="1:6" ht="16.5" customHeight="1">
      <c r="A143" s="330" t="s">
        <v>745</v>
      </c>
      <c r="B143" s="311" t="s">
        <v>657</v>
      </c>
      <c r="C143" s="291">
        <v>7908</v>
      </c>
      <c r="D143" s="291">
        <v>7920</v>
      </c>
      <c r="E143" s="291">
        <v>7871.9</v>
      </c>
      <c r="F143" s="310">
        <f t="shared" si="4"/>
        <v>0.99392676767676769</v>
      </c>
    </row>
    <row r="144" spans="1:6" ht="16.5" customHeight="1">
      <c r="A144" s="259" t="s">
        <v>746</v>
      </c>
      <c r="B144" s="296" t="s">
        <v>657</v>
      </c>
      <c r="C144" s="258">
        <v>31496.3</v>
      </c>
      <c r="D144" s="258">
        <v>29633.4</v>
      </c>
      <c r="E144" s="258">
        <v>26400.400000000001</v>
      </c>
      <c r="F144" s="310">
        <f t="shared" si="4"/>
        <v>0.89090013295808113</v>
      </c>
    </row>
    <row r="145" spans="1:6" ht="16.5" hidden="1" customHeight="1">
      <c r="A145" s="256"/>
      <c r="B145" s="300" t="s">
        <v>658</v>
      </c>
      <c r="C145" s="293">
        <v>0</v>
      </c>
      <c r="D145" s="293">
        <v>0</v>
      </c>
      <c r="E145" s="293">
        <v>0</v>
      </c>
      <c r="F145" s="295" t="e">
        <f t="shared" si="4"/>
        <v>#DIV/0!</v>
      </c>
    </row>
    <row r="146" spans="1:6" ht="0.75" hidden="1" customHeight="1">
      <c r="A146" s="256" t="s">
        <v>747</v>
      </c>
      <c r="B146" s="317"/>
      <c r="C146" s="344">
        <f>SUM(C144:C145)</f>
        <v>31496.3</v>
      </c>
      <c r="D146" s="344">
        <f>SUM(D144:D145)</f>
        <v>29633.4</v>
      </c>
      <c r="E146" s="344">
        <f>SUM(E144:E145)</f>
        <v>26400.400000000001</v>
      </c>
      <c r="F146" s="294">
        <f t="shared" si="4"/>
        <v>0.89090013295808113</v>
      </c>
    </row>
    <row r="147" spans="1:6" ht="17.25" customHeight="1">
      <c r="A147" s="670" t="s">
        <v>748</v>
      </c>
      <c r="B147" s="245" t="s">
        <v>657</v>
      </c>
      <c r="C147" s="246">
        <f>SUM(C127,C131,C134,C135,C138,C139,C140,C143,C144)</f>
        <v>56290.3</v>
      </c>
      <c r="D147" s="246">
        <f>SUM(D127,D131,D134,D135,D138,D139,D140,D143,D144)</f>
        <v>56404.100000000006</v>
      </c>
      <c r="E147" s="246">
        <f>SUM(E127,E131,E134,E135,E138,E139,E140,E143,E144)</f>
        <v>52504.7</v>
      </c>
      <c r="F147" s="285">
        <f t="shared" si="4"/>
        <v>0.93086672777333546</v>
      </c>
    </row>
    <row r="148" spans="1:6" ht="17.25" customHeight="1">
      <c r="A148" s="677"/>
      <c r="B148" s="267" t="s">
        <v>658</v>
      </c>
      <c r="C148" s="268">
        <f>SUM(C128,C136,C141,C145)</f>
        <v>600</v>
      </c>
      <c r="D148" s="268">
        <f>SUM(D128,D136,D141,D145)</f>
        <v>8502.9</v>
      </c>
      <c r="E148" s="268">
        <f>SUM(E128,E136,E141,E145)</f>
        <v>8502.2999999999993</v>
      </c>
      <c r="F148" s="287">
        <f t="shared" si="4"/>
        <v>0.99992943583953708</v>
      </c>
    </row>
    <row r="149" spans="1:6" ht="17.25" customHeight="1">
      <c r="A149" s="677"/>
      <c r="B149" s="247" t="s">
        <v>663</v>
      </c>
      <c r="C149" s="248">
        <f>SUM(C129,C132)</f>
        <v>1670</v>
      </c>
      <c r="D149" s="248">
        <f>SUM(D129,D132)</f>
        <v>1184</v>
      </c>
      <c r="E149" s="248">
        <f>SUM(E129,E132)</f>
        <v>1184</v>
      </c>
      <c r="F149" s="336">
        <f t="shared" si="4"/>
        <v>1</v>
      </c>
    </row>
    <row r="150" spans="1:6" ht="17.25" customHeight="1">
      <c r="A150" s="678"/>
      <c r="B150" s="270"/>
      <c r="C150" s="251">
        <f>SUM(C147,C148,C149)</f>
        <v>58560.3</v>
      </c>
      <c r="D150" s="251">
        <f>SUM(D147,D148,D149)</f>
        <v>66091</v>
      </c>
      <c r="E150" s="251">
        <f>SUM(E147,E148,E149)</f>
        <v>62191</v>
      </c>
      <c r="F150" s="345">
        <f t="shared" si="4"/>
        <v>0.94099045255783698</v>
      </c>
    </row>
    <row r="151" spans="1:6" ht="15" customHeight="1">
      <c r="A151" s="256" t="s">
        <v>749</v>
      </c>
      <c r="B151" s="346" t="s">
        <v>657</v>
      </c>
      <c r="C151" s="246">
        <v>4480</v>
      </c>
      <c r="D151" s="246">
        <v>4379.5</v>
      </c>
      <c r="E151" s="246">
        <v>4319.3</v>
      </c>
      <c r="F151" s="285">
        <f t="shared" si="4"/>
        <v>0.98625413860029687</v>
      </c>
    </row>
    <row r="152" spans="1:6" ht="16.5" hidden="1" customHeight="1">
      <c r="A152" s="276"/>
      <c r="B152" s="276" t="s">
        <v>658</v>
      </c>
      <c r="C152" s="293">
        <v>0</v>
      </c>
      <c r="D152" s="293">
        <v>0</v>
      </c>
      <c r="E152" s="293">
        <v>0</v>
      </c>
      <c r="F152" s="295" t="e">
        <f t="shared" si="4"/>
        <v>#DIV/0!</v>
      </c>
    </row>
    <row r="153" spans="1:6" ht="16.5" hidden="1" customHeight="1">
      <c r="A153" s="278" t="s">
        <v>750</v>
      </c>
      <c r="B153" s="347"/>
      <c r="C153" s="293">
        <f>SUM(C151,C152)</f>
        <v>4480</v>
      </c>
      <c r="D153" s="293">
        <f>SUM(D151,D152)</f>
        <v>4379.5</v>
      </c>
      <c r="E153" s="293">
        <f>SUM(E151,E152)</f>
        <v>4319.3</v>
      </c>
      <c r="F153" s="295">
        <f t="shared" si="4"/>
        <v>0.98625413860029687</v>
      </c>
    </row>
    <row r="154" spans="1:6" ht="16.5" hidden="1" customHeight="1">
      <c r="A154" s="664" t="s">
        <v>751</v>
      </c>
      <c r="B154" s="348" t="s">
        <v>657</v>
      </c>
      <c r="C154" s="293">
        <f>SUM(C151)</f>
        <v>4480</v>
      </c>
      <c r="D154" s="293">
        <f>SUM(D151)</f>
        <v>4379.5</v>
      </c>
      <c r="E154" s="293">
        <f>SUM(E151)</f>
        <v>4319.3</v>
      </c>
      <c r="F154" s="295">
        <f t="shared" si="4"/>
        <v>0.98625413860029687</v>
      </c>
    </row>
    <row r="155" spans="1:6" ht="15" customHeight="1">
      <c r="A155" s="665"/>
      <c r="B155" s="334" t="s">
        <v>658</v>
      </c>
      <c r="C155" s="248">
        <v>150</v>
      </c>
      <c r="D155" s="248">
        <v>150</v>
      </c>
      <c r="E155" s="248">
        <v>150</v>
      </c>
      <c r="F155" s="277">
        <f t="shared" si="4"/>
        <v>1</v>
      </c>
    </row>
    <row r="156" spans="1:6" ht="30.75" customHeight="1">
      <c r="A156" s="666"/>
      <c r="B156" s="250"/>
      <c r="C156" s="251">
        <f>SUM(C154,C155)</f>
        <v>4630</v>
      </c>
      <c r="D156" s="251">
        <f>SUM(D154,D155)</f>
        <v>4529.5</v>
      </c>
      <c r="E156" s="251">
        <f>SUM(E154,E155)</f>
        <v>4469.3</v>
      </c>
      <c r="F156" s="320">
        <f t="shared" si="4"/>
        <v>0.98670934981786074</v>
      </c>
    </row>
    <row r="157" spans="1:6" ht="31.5" customHeight="1">
      <c r="A157" s="321" t="s">
        <v>653</v>
      </c>
      <c r="B157" s="229" t="s">
        <v>654</v>
      </c>
      <c r="C157" s="230" t="s">
        <v>613</v>
      </c>
      <c r="D157" s="230" t="s">
        <v>614</v>
      </c>
      <c r="E157" s="231" t="s">
        <v>655</v>
      </c>
      <c r="F157" s="322" t="s">
        <v>616</v>
      </c>
    </row>
    <row r="158" spans="1:6" ht="16.5" customHeight="1">
      <c r="A158" s="349" t="s">
        <v>752</v>
      </c>
      <c r="B158" s="350" t="s">
        <v>657</v>
      </c>
      <c r="C158" s="351">
        <v>250</v>
      </c>
      <c r="D158" s="351">
        <v>350</v>
      </c>
      <c r="E158" s="351">
        <v>269</v>
      </c>
      <c r="F158" s="275">
        <f t="shared" si="4"/>
        <v>0.76857142857142857</v>
      </c>
    </row>
    <row r="159" spans="1:6" ht="16.5" customHeight="1">
      <c r="A159" s="330" t="s">
        <v>753</v>
      </c>
      <c r="B159" s="311" t="s">
        <v>657</v>
      </c>
      <c r="C159" s="263">
        <v>0</v>
      </c>
      <c r="D159" s="263">
        <v>87</v>
      </c>
      <c r="E159" s="263">
        <v>85.3</v>
      </c>
      <c r="F159" s="299">
        <f>E159/D159</f>
        <v>0.98045977011494245</v>
      </c>
    </row>
    <row r="160" spans="1:6" ht="16.5" customHeight="1">
      <c r="A160" s="330" t="s">
        <v>754</v>
      </c>
      <c r="B160" s="311" t="s">
        <v>657</v>
      </c>
      <c r="C160" s="291">
        <v>200</v>
      </c>
      <c r="D160" s="291">
        <v>0</v>
      </c>
      <c r="E160" s="291">
        <v>0</v>
      </c>
      <c r="F160" s="299">
        <v>0</v>
      </c>
    </row>
    <row r="161" spans="1:6" ht="16.5" customHeight="1">
      <c r="A161" s="256" t="s">
        <v>755</v>
      </c>
      <c r="B161" s="296" t="s">
        <v>657</v>
      </c>
      <c r="C161" s="258">
        <v>2270</v>
      </c>
      <c r="D161" s="258">
        <v>1252</v>
      </c>
      <c r="E161" s="258">
        <v>1140.7</v>
      </c>
      <c r="F161" s="297">
        <f t="shared" si="4"/>
        <v>0.91110223642172528</v>
      </c>
    </row>
    <row r="162" spans="1:6" ht="17.25" customHeight="1">
      <c r="A162" s="256"/>
      <c r="B162" s="286" t="s">
        <v>658</v>
      </c>
      <c r="C162" s="268">
        <v>1650</v>
      </c>
      <c r="D162" s="268">
        <v>14294</v>
      </c>
      <c r="E162" s="268">
        <v>13409.8</v>
      </c>
      <c r="F162" s="287">
        <f t="shared" si="4"/>
        <v>0.93814187771092761</v>
      </c>
    </row>
    <row r="163" spans="1:6" ht="16.5" customHeight="1">
      <c r="A163" s="289" t="s">
        <v>756</v>
      </c>
      <c r="B163" s="314"/>
      <c r="C163" s="291">
        <f>SUM(C161:C162)</f>
        <v>3920</v>
      </c>
      <c r="D163" s="291">
        <f>SUM(D161:D162)</f>
        <v>15546</v>
      </c>
      <c r="E163" s="291">
        <f>SUM(E161:E162)</f>
        <v>14550.5</v>
      </c>
      <c r="F163" s="299">
        <f t="shared" si="4"/>
        <v>0.93596423517303484</v>
      </c>
    </row>
    <row r="164" spans="1:6" ht="16.5" customHeight="1">
      <c r="A164" s="256" t="s">
        <v>757</v>
      </c>
      <c r="B164" s="323" t="s">
        <v>657</v>
      </c>
      <c r="C164" s="258">
        <v>2000</v>
      </c>
      <c r="D164" s="258">
        <v>1215.5999999999999</v>
      </c>
      <c r="E164" s="258">
        <v>1215.5999999999999</v>
      </c>
      <c r="F164" s="329">
        <f t="shared" si="4"/>
        <v>1</v>
      </c>
    </row>
    <row r="165" spans="1:6" ht="16.5" customHeight="1">
      <c r="A165" s="262"/>
      <c r="B165" s="236" t="s">
        <v>658</v>
      </c>
      <c r="C165" s="263">
        <v>40680</v>
      </c>
      <c r="D165" s="263">
        <v>39515.1</v>
      </c>
      <c r="E165" s="263">
        <v>39398.1</v>
      </c>
      <c r="F165" s="288">
        <f t="shared" si="4"/>
        <v>0.99703910656938743</v>
      </c>
    </row>
    <row r="166" spans="1:6" ht="16.5" hidden="1" customHeight="1" thickTop="1">
      <c r="A166" s="256" t="s">
        <v>758</v>
      </c>
      <c r="B166" s="347"/>
      <c r="C166" s="293"/>
      <c r="D166" s="293"/>
      <c r="E166" s="293"/>
      <c r="F166" s="288" t="e">
        <f t="shared" si="4"/>
        <v>#DIV/0!</v>
      </c>
    </row>
    <row r="167" spans="1:6" ht="16.5" customHeight="1">
      <c r="A167" s="289" t="s">
        <v>759</v>
      </c>
      <c r="B167" s="257"/>
      <c r="C167" s="352">
        <f>SUM(C164:C166)</f>
        <v>42680</v>
      </c>
      <c r="D167" s="352">
        <f>SUM(D164:D166)</f>
        <v>40730.699999999997</v>
      </c>
      <c r="E167" s="352">
        <f>SUM(E164:E166)</f>
        <v>40613.699999999997</v>
      </c>
      <c r="F167" s="288">
        <f t="shared" si="4"/>
        <v>0.99712747387106038</v>
      </c>
    </row>
    <row r="168" spans="1:6" ht="17.25" customHeight="1">
      <c r="A168" s="256" t="s">
        <v>760</v>
      </c>
      <c r="B168" s="296" t="s">
        <v>657</v>
      </c>
      <c r="C168" s="258">
        <v>2780</v>
      </c>
      <c r="D168" s="258">
        <v>440</v>
      </c>
      <c r="E168" s="258">
        <v>118.4</v>
      </c>
      <c r="F168" s="297">
        <f t="shared" si="4"/>
        <v>0.2690909090909091</v>
      </c>
    </row>
    <row r="169" spans="1:6" ht="16.5" hidden="1" customHeight="1">
      <c r="A169" s="256"/>
      <c r="B169" s="300" t="s">
        <v>658</v>
      </c>
      <c r="C169" s="301">
        <v>0</v>
      </c>
      <c r="D169" s="301"/>
      <c r="E169" s="301"/>
      <c r="F169" s="295" t="e">
        <f t="shared" si="4"/>
        <v>#DIV/0!</v>
      </c>
    </row>
    <row r="170" spans="1:6" ht="16.5" hidden="1" customHeight="1">
      <c r="A170" s="662" t="s">
        <v>761</v>
      </c>
      <c r="B170" s="663"/>
      <c r="C170" s="293">
        <f>SUM(C168:C169)</f>
        <v>2780</v>
      </c>
      <c r="D170" s="293"/>
      <c r="E170" s="293"/>
      <c r="F170" s="295" t="e">
        <f t="shared" si="4"/>
        <v>#DIV/0!</v>
      </c>
    </row>
    <row r="171" spans="1:6" ht="16.5" customHeight="1">
      <c r="A171" s="256"/>
      <c r="B171" s="236" t="s">
        <v>658</v>
      </c>
      <c r="C171" s="263">
        <v>0</v>
      </c>
      <c r="D171" s="263">
        <v>1106.5999999999999</v>
      </c>
      <c r="E171" s="263">
        <v>1106.5999999999999</v>
      </c>
      <c r="F171" s="288">
        <f t="shared" si="4"/>
        <v>1</v>
      </c>
    </row>
    <row r="172" spans="1:6" ht="16.5" customHeight="1">
      <c r="A172" s="278" t="s">
        <v>762</v>
      </c>
      <c r="B172" s="353"/>
      <c r="C172" s="258">
        <f>SUM(C168+C171)</f>
        <v>2780</v>
      </c>
      <c r="D172" s="258">
        <f>SUM(D168+D171)</f>
        <v>1546.6</v>
      </c>
      <c r="E172" s="258">
        <f>SUM(E168+E171)</f>
        <v>1225</v>
      </c>
      <c r="F172" s="292">
        <f t="shared" si="4"/>
        <v>0.79206000258631837</v>
      </c>
    </row>
    <row r="173" spans="1:6" ht="17.25" customHeight="1">
      <c r="A173" s="664" t="s">
        <v>763</v>
      </c>
      <c r="B173" s="245" t="s">
        <v>657</v>
      </c>
      <c r="C173" s="246">
        <f>SUM(C158,C159,C160,C161,C164,C168)</f>
        <v>7500</v>
      </c>
      <c r="D173" s="246">
        <f>SUM(D158,D159,D160,D161,D164,D168)</f>
        <v>3344.6</v>
      </c>
      <c r="E173" s="246">
        <f>SUM(E158,E159,E160,E161,E164,E168)</f>
        <v>2829</v>
      </c>
      <c r="F173" s="285">
        <f t="shared" si="4"/>
        <v>0.84584105722657421</v>
      </c>
    </row>
    <row r="174" spans="1:6" ht="17.25" customHeight="1">
      <c r="A174" s="665"/>
      <c r="B174" s="247" t="s">
        <v>658</v>
      </c>
      <c r="C174" s="248">
        <f>SUM(C162+C165+C169+C171)</f>
        <v>42330</v>
      </c>
      <c r="D174" s="248">
        <f>SUM(D162+D165+D169+D171)</f>
        <v>54915.7</v>
      </c>
      <c r="E174" s="248">
        <f>SUM(E162+E165+E169+E171)</f>
        <v>53914.499999999993</v>
      </c>
      <c r="F174" s="336">
        <f t="shared" si="4"/>
        <v>0.98176841959585315</v>
      </c>
    </row>
    <row r="175" spans="1:6" ht="16.5" customHeight="1">
      <c r="A175" s="665"/>
      <c r="B175" s="354"/>
      <c r="C175" s="251">
        <f>SUM(C173,C174)</f>
        <v>49830</v>
      </c>
      <c r="D175" s="251">
        <f>SUM(D173,D174)</f>
        <v>58260.299999999996</v>
      </c>
      <c r="E175" s="251">
        <f>SUM(E173,E174)</f>
        <v>56743.499999999993</v>
      </c>
      <c r="F175" s="355">
        <f t="shared" si="4"/>
        <v>0.97396511861421919</v>
      </c>
    </row>
    <row r="176" spans="1:6" ht="16.5" customHeight="1">
      <c r="A176" s="349" t="s">
        <v>764</v>
      </c>
      <c r="B176" s="350" t="s">
        <v>657</v>
      </c>
      <c r="C176" s="356">
        <v>0</v>
      </c>
      <c r="D176" s="356">
        <v>300</v>
      </c>
      <c r="E176" s="356">
        <v>243.5</v>
      </c>
      <c r="F176" s="275">
        <f t="shared" si="4"/>
        <v>0.81166666666666665</v>
      </c>
    </row>
    <row r="177" spans="1:6" ht="16.5" customHeight="1">
      <c r="A177" s="357" t="s">
        <v>765</v>
      </c>
      <c r="B177" s="311" t="s">
        <v>657</v>
      </c>
      <c r="C177" s="358">
        <v>0</v>
      </c>
      <c r="D177" s="358">
        <v>97.5</v>
      </c>
      <c r="E177" s="358">
        <v>0</v>
      </c>
      <c r="F177" s="299">
        <f t="shared" si="4"/>
        <v>0</v>
      </c>
    </row>
    <row r="178" spans="1:6" ht="16.5" customHeight="1">
      <c r="A178" s="330" t="s">
        <v>766</v>
      </c>
      <c r="B178" s="311" t="s">
        <v>657</v>
      </c>
      <c r="C178" s="291">
        <v>0</v>
      </c>
      <c r="D178" s="291">
        <v>659</v>
      </c>
      <c r="E178" s="291">
        <v>650</v>
      </c>
      <c r="F178" s="299">
        <f t="shared" si="4"/>
        <v>0.98634294385432475</v>
      </c>
    </row>
    <row r="179" spans="1:6" ht="16.5" customHeight="1">
      <c r="A179" s="330" t="s">
        <v>767</v>
      </c>
      <c r="B179" s="311" t="s">
        <v>657</v>
      </c>
      <c r="C179" s="291">
        <v>0</v>
      </c>
      <c r="D179" s="291">
        <v>770</v>
      </c>
      <c r="E179" s="291">
        <v>664.9</v>
      </c>
      <c r="F179" s="299">
        <f t="shared" si="4"/>
        <v>0.86350649350649344</v>
      </c>
    </row>
    <row r="180" spans="1:6" ht="16.5" customHeight="1">
      <c r="A180" s="259" t="s">
        <v>768</v>
      </c>
      <c r="B180" s="296" t="s">
        <v>657</v>
      </c>
      <c r="C180" s="258">
        <v>52752</v>
      </c>
      <c r="D180" s="258">
        <v>46515.8</v>
      </c>
      <c r="E180" s="258">
        <v>42675.6</v>
      </c>
      <c r="F180" s="297">
        <f t="shared" si="4"/>
        <v>0.91744310535344975</v>
      </c>
    </row>
    <row r="181" spans="1:6" ht="16.5" customHeight="1">
      <c r="A181" s="262"/>
      <c r="B181" s="236" t="s">
        <v>658</v>
      </c>
      <c r="C181" s="263">
        <v>6210</v>
      </c>
      <c r="D181" s="263">
        <v>3081</v>
      </c>
      <c r="E181" s="263">
        <v>442.3</v>
      </c>
      <c r="F181" s="288">
        <f t="shared" si="4"/>
        <v>0.14355728659526129</v>
      </c>
    </row>
    <row r="182" spans="1:6" ht="16.5" customHeight="1">
      <c r="A182" s="289" t="s">
        <v>769</v>
      </c>
      <c r="B182" s="314"/>
      <c r="C182" s="291">
        <f>SUM(C180:C181)</f>
        <v>58962</v>
      </c>
      <c r="D182" s="291">
        <f>SUM(D180:D181)</f>
        <v>49596.800000000003</v>
      </c>
      <c r="E182" s="291">
        <f>SUM(E180:E181)</f>
        <v>43117.9</v>
      </c>
      <c r="F182" s="299">
        <f t="shared" si="4"/>
        <v>0.86936858829601904</v>
      </c>
    </row>
    <row r="183" spans="1:6" ht="16.5" customHeight="1">
      <c r="A183" s="330" t="s">
        <v>770</v>
      </c>
      <c r="B183" s="311" t="s">
        <v>657</v>
      </c>
      <c r="C183" s="291">
        <v>0</v>
      </c>
      <c r="D183" s="291">
        <v>2555.1</v>
      </c>
      <c r="E183" s="291">
        <v>2061.1999999999998</v>
      </c>
      <c r="F183" s="299">
        <f t="shared" si="4"/>
        <v>0.80670032484051502</v>
      </c>
    </row>
    <row r="184" spans="1:6" ht="16.5" customHeight="1">
      <c r="A184" s="330" t="s">
        <v>771</v>
      </c>
      <c r="B184" s="311" t="s">
        <v>657</v>
      </c>
      <c r="C184" s="291">
        <v>0</v>
      </c>
      <c r="D184" s="291">
        <v>2570</v>
      </c>
      <c r="E184" s="291">
        <v>2128.9</v>
      </c>
      <c r="F184" s="299">
        <f t="shared" si="4"/>
        <v>0.82836575875486385</v>
      </c>
    </row>
    <row r="185" spans="1:6" ht="16.5" customHeight="1">
      <c r="A185" s="330" t="s">
        <v>772</v>
      </c>
      <c r="B185" s="311" t="s">
        <v>657</v>
      </c>
      <c r="C185" s="291">
        <v>149757</v>
      </c>
      <c r="D185" s="291">
        <v>160412.20000000001</v>
      </c>
      <c r="E185" s="291">
        <v>157254.1</v>
      </c>
      <c r="F185" s="299">
        <f t="shared" si="4"/>
        <v>0.98031259467796084</v>
      </c>
    </row>
    <row r="186" spans="1:6" ht="15" hidden="1" customHeight="1">
      <c r="A186" s="259" t="s">
        <v>773</v>
      </c>
      <c r="B186" s="296" t="s">
        <v>657</v>
      </c>
      <c r="C186" s="258">
        <v>0</v>
      </c>
      <c r="D186" s="258"/>
      <c r="E186" s="258"/>
      <c r="F186" s="297" t="e">
        <f t="shared" si="4"/>
        <v>#DIV/0!</v>
      </c>
    </row>
    <row r="187" spans="1:6" ht="16.5" customHeight="1">
      <c r="A187" s="259" t="s">
        <v>773</v>
      </c>
      <c r="B187" s="236" t="s">
        <v>658</v>
      </c>
      <c r="C187" s="263">
        <v>8350</v>
      </c>
      <c r="D187" s="263">
        <v>2666.4</v>
      </c>
      <c r="E187" s="263">
        <v>2034.3</v>
      </c>
      <c r="F187" s="288">
        <f t="shared" si="4"/>
        <v>0.7629387938793879</v>
      </c>
    </row>
    <row r="188" spans="1:6" ht="17.25" hidden="1" customHeight="1">
      <c r="A188" s="289" t="s">
        <v>774</v>
      </c>
      <c r="B188" s="314"/>
      <c r="C188" s="291">
        <f>SUM(C186,C187)</f>
        <v>8350</v>
      </c>
      <c r="D188" s="291">
        <f>SUM(D186,D187)</f>
        <v>2666.4</v>
      </c>
      <c r="E188" s="291">
        <f>SUM(E186,E187)</f>
        <v>2034.3</v>
      </c>
      <c r="F188" s="299">
        <f t="shared" si="4"/>
        <v>0.7629387938793879</v>
      </c>
    </row>
    <row r="189" spans="1:6" ht="15.75" customHeight="1">
      <c r="A189" s="330" t="s">
        <v>775</v>
      </c>
      <c r="B189" s="311" t="s">
        <v>657</v>
      </c>
      <c r="C189" s="291">
        <v>0</v>
      </c>
      <c r="D189" s="291">
        <v>832.5</v>
      </c>
      <c r="E189" s="291">
        <v>660.8</v>
      </c>
      <c r="F189" s="299">
        <f t="shared" si="4"/>
        <v>0.79375375375375368</v>
      </c>
    </row>
    <row r="190" spans="1:6" ht="16.5" hidden="1" customHeight="1">
      <c r="A190" s="330" t="s">
        <v>776</v>
      </c>
      <c r="B190" s="311" t="s">
        <v>657</v>
      </c>
      <c r="C190" s="291">
        <v>0</v>
      </c>
      <c r="D190" s="291">
        <v>0</v>
      </c>
      <c r="E190" s="291">
        <v>0</v>
      </c>
      <c r="F190" s="299" t="e">
        <f t="shared" si="4"/>
        <v>#DIV/0!</v>
      </c>
    </row>
    <row r="191" spans="1:6" ht="16.5" customHeight="1">
      <c r="A191" s="330" t="s">
        <v>777</v>
      </c>
      <c r="B191" s="311" t="s">
        <v>657</v>
      </c>
      <c r="C191" s="258">
        <v>0</v>
      </c>
      <c r="D191" s="258">
        <v>700</v>
      </c>
      <c r="E191" s="258">
        <v>573.5</v>
      </c>
      <c r="F191" s="297">
        <f t="shared" si="4"/>
        <v>0.81928571428571428</v>
      </c>
    </row>
    <row r="192" spans="1:6" ht="16.5" customHeight="1">
      <c r="A192" s="259" t="s">
        <v>778</v>
      </c>
      <c r="B192" s="296" t="s">
        <v>657</v>
      </c>
      <c r="C192" s="258">
        <v>43117</v>
      </c>
      <c r="D192" s="258">
        <v>47614</v>
      </c>
      <c r="E192" s="258">
        <v>44987.4</v>
      </c>
      <c r="F192" s="297">
        <f t="shared" si="4"/>
        <v>0.94483555256857232</v>
      </c>
    </row>
    <row r="193" spans="1:6" ht="16.5" customHeight="1">
      <c r="A193" s="262"/>
      <c r="B193" s="286" t="s">
        <v>658</v>
      </c>
      <c r="C193" s="268">
        <v>5700</v>
      </c>
      <c r="D193" s="268">
        <v>2273</v>
      </c>
      <c r="E193" s="268">
        <v>237.4</v>
      </c>
      <c r="F193" s="287">
        <f t="shared" si="4"/>
        <v>0.10444346678398593</v>
      </c>
    </row>
    <row r="194" spans="1:6" ht="16.5" customHeight="1">
      <c r="A194" s="262"/>
      <c r="B194" s="236" t="s">
        <v>663</v>
      </c>
      <c r="C194" s="263">
        <v>550</v>
      </c>
      <c r="D194" s="263">
        <v>550</v>
      </c>
      <c r="E194" s="263">
        <v>546</v>
      </c>
      <c r="F194" s="288">
        <f t="shared" si="4"/>
        <v>0.99272727272727268</v>
      </c>
    </row>
    <row r="195" spans="1:6" ht="15.75" customHeight="1">
      <c r="A195" s="289" t="s">
        <v>779</v>
      </c>
      <c r="B195" s="314"/>
      <c r="C195" s="291">
        <f>SUM(C192,C193,C194)</f>
        <v>49367</v>
      </c>
      <c r="D195" s="291">
        <f>SUM(D192,D193,D194)</f>
        <v>50437</v>
      </c>
      <c r="E195" s="291">
        <f>SUM(E192,E193,E194)</f>
        <v>45770.8</v>
      </c>
      <c r="F195" s="299">
        <f t="shared" si="4"/>
        <v>0.90748458472946458</v>
      </c>
    </row>
    <row r="196" spans="1:6" ht="16.5" hidden="1" customHeight="1">
      <c r="A196" s="330"/>
      <c r="B196" s="311"/>
      <c r="C196" s="291"/>
      <c r="D196" s="291"/>
      <c r="E196" s="291"/>
      <c r="F196" s="299"/>
    </row>
    <row r="197" spans="1:6" ht="16.5" customHeight="1">
      <c r="A197" s="330" t="s">
        <v>780</v>
      </c>
      <c r="B197" s="311" t="s">
        <v>657</v>
      </c>
      <c r="C197" s="291">
        <v>5300</v>
      </c>
      <c r="D197" s="291">
        <v>3117</v>
      </c>
      <c r="E197" s="291">
        <v>2139.3000000000002</v>
      </c>
      <c r="F197" s="299">
        <f t="shared" si="4"/>
        <v>0.68633301251203083</v>
      </c>
    </row>
    <row r="198" spans="1:6" ht="16.5" customHeight="1">
      <c r="A198" s="264" t="s">
        <v>781</v>
      </c>
      <c r="B198" s="265" t="s">
        <v>730</v>
      </c>
      <c r="C198" s="266">
        <v>6575</v>
      </c>
      <c r="D198" s="266">
        <v>6348.6</v>
      </c>
      <c r="E198" s="266">
        <v>6237.1</v>
      </c>
      <c r="F198" s="359">
        <f t="shared" si="4"/>
        <v>0.98243707274044667</v>
      </c>
    </row>
    <row r="199" spans="1:6" ht="16.5" customHeight="1">
      <c r="A199" s="664" t="s">
        <v>782</v>
      </c>
      <c r="B199" s="245" t="s">
        <v>657</v>
      </c>
      <c r="C199" s="246">
        <f>SUM(C176,C177,C178,C179,C180,C183,C184,C185,C186,C189,C190,C191,C192,C197)</f>
        <v>250926</v>
      </c>
      <c r="D199" s="246">
        <f>SUM(D176,D177,D178,D179,D180,D183,D184,D185,D189,D191,D192,D197)</f>
        <v>266143.09999999998</v>
      </c>
      <c r="E199" s="246">
        <f>SUM(E176,E177,E178,E179,E180,E183,E184,E185,E186,E189,E190,E191,E192,E197)</f>
        <v>254039.19999999998</v>
      </c>
      <c r="F199" s="285">
        <f t="shared" ref="F199:F216" si="5">E199/D199</f>
        <v>0.95452108283100334</v>
      </c>
    </row>
    <row r="200" spans="1:6" ht="16.5" customHeight="1">
      <c r="A200" s="665"/>
      <c r="B200" s="267" t="s">
        <v>658</v>
      </c>
      <c r="C200" s="268">
        <f>SUM(C181,C187,C193)</f>
        <v>20260</v>
      </c>
      <c r="D200" s="268">
        <f>SUM(D181,D187,D193)</f>
        <v>8020.4</v>
      </c>
      <c r="E200" s="268">
        <f>SUM(E181,E187,E193)</f>
        <v>2714</v>
      </c>
      <c r="F200" s="287">
        <f t="shared" si="5"/>
        <v>0.33838711286220141</v>
      </c>
    </row>
    <row r="201" spans="1:6" ht="16.5" customHeight="1">
      <c r="A201" s="665"/>
      <c r="B201" s="267" t="s">
        <v>663</v>
      </c>
      <c r="C201" s="268">
        <f>SUM(C194)</f>
        <v>550</v>
      </c>
      <c r="D201" s="268">
        <f>SUM(D194)</f>
        <v>550</v>
      </c>
      <c r="E201" s="268">
        <f>SUM(E194)</f>
        <v>546</v>
      </c>
      <c r="F201" s="287">
        <f t="shared" si="5"/>
        <v>0.99272727272727268</v>
      </c>
    </row>
    <row r="202" spans="1:6" ht="16.5" customHeight="1">
      <c r="A202" s="665"/>
      <c r="B202" s="247" t="s">
        <v>730</v>
      </c>
      <c r="C202" s="248">
        <f>SUM(C198)</f>
        <v>6575</v>
      </c>
      <c r="D202" s="248">
        <f>SUM(D198)</f>
        <v>6348.6</v>
      </c>
      <c r="E202" s="248">
        <f>SUM(E198)</f>
        <v>6237.1</v>
      </c>
      <c r="F202" s="336">
        <f t="shared" si="5"/>
        <v>0.98243707274044667</v>
      </c>
    </row>
    <row r="203" spans="1:6" ht="16.5" customHeight="1">
      <c r="A203" s="666"/>
      <c r="B203" s="270"/>
      <c r="C203" s="251">
        <f>SUM(C199,C200,C201,C202)</f>
        <v>278311</v>
      </c>
      <c r="D203" s="251">
        <f>SUM(D199,D200,D201,D202)</f>
        <v>281062.09999999998</v>
      </c>
      <c r="E203" s="251">
        <f>SUM(E199,E200,E201,E202)</f>
        <v>263536.3</v>
      </c>
      <c r="F203" s="345">
        <f t="shared" si="5"/>
        <v>0.9376443853511377</v>
      </c>
    </row>
    <row r="204" spans="1:6" ht="16.5" customHeight="1">
      <c r="A204" s="256" t="s">
        <v>783</v>
      </c>
      <c r="B204" s="346" t="s">
        <v>657</v>
      </c>
      <c r="C204" s="360">
        <v>10</v>
      </c>
      <c r="D204" s="246">
        <v>279.5</v>
      </c>
      <c r="E204" s="246">
        <v>-148.6</v>
      </c>
      <c r="F204" s="285">
        <f t="shared" si="5"/>
        <v>-0.5316636851520572</v>
      </c>
    </row>
    <row r="205" spans="1:6" ht="16.5" customHeight="1">
      <c r="A205" s="256" t="s">
        <v>784</v>
      </c>
      <c r="B205" s="262" t="s">
        <v>663</v>
      </c>
      <c r="C205" s="361">
        <v>0</v>
      </c>
      <c r="D205" s="268">
        <v>499</v>
      </c>
      <c r="E205" s="268">
        <v>0</v>
      </c>
      <c r="F205" s="287">
        <f t="shared" si="5"/>
        <v>0</v>
      </c>
    </row>
    <row r="206" spans="1:6" ht="16.5" customHeight="1">
      <c r="A206" s="256" t="s">
        <v>784</v>
      </c>
      <c r="B206" s="262" t="s">
        <v>785</v>
      </c>
      <c r="C206" s="361">
        <v>2000</v>
      </c>
      <c r="D206" s="268">
        <v>28866.5</v>
      </c>
      <c r="E206" s="268">
        <v>0</v>
      </c>
      <c r="F206" s="287">
        <f t="shared" si="5"/>
        <v>0</v>
      </c>
    </row>
    <row r="207" spans="1:6" ht="16.5" customHeight="1">
      <c r="A207" s="256" t="s">
        <v>784</v>
      </c>
      <c r="B207" s="262" t="s">
        <v>658</v>
      </c>
      <c r="C207" s="361">
        <v>0</v>
      </c>
      <c r="D207" s="268">
        <v>27914.1</v>
      </c>
      <c r="E207" s="268">
        <v>0</v>
      </c>
      <c r="F207" s="287">
        <v>0</v>
      </c>
    </row>
    <row r="208" spans="1:6" ht="16.5" customHeight="1">
      <c r="A208" s="276" t="s">
        <v>786</v>
      </c>
      <c r="B208" s="362" t="s">
        <v>657</v>
      </c>
      <c r="C208" s="363">
        <v>300</v>
      </c>
      <c r="D208" s="248">
        <v>227</v>
      </c>
      <c r="E208" s="248">
        <v>221.7</v>
      </c>
      <c r="F208" s="336">
        <f t="shared" si="5"/>
        <v>0.97665198237885453</v>
      </c>
    </row>
    <row r="209" spans="1:6" ht="16.5" customHeight="1">
      <c r="A209" s="364" t="s">
        <v>787</v>
      </c>
      <c r="B209" s="270"/>
      <c r="C209" s="251">
        <f>SUM(C204:C208)</f>
        <v>2310</v>
      </c>
      <c r="D209" s="251">
        <f>SUM(D204:D208)</f>
        <v>57786.1</v>
      </c>
      <c r="E209" s="251">
        <f>SUM(E204:E208)</f>
        <v>73.099999999999994</v>
      </c>
      <c r="F209" s="345">
        <f t="shared" si="5"/>
        <v>1.2650100975840209E-3</v>
      </c>
    </row>
    <row r="210" spans="1:6" ht="17.25" customHeight="1">
      <c r="A210" s="667" t="s">
        <v>788</v>
      </c>
      <c r="B210" s="346" t="s">
        <v>657</v>
      </c>
      <c r="C210" s="246">
        <f>SUM(C7,C17,C24,C93,C119,C123,C147,C154,C173,C199,C202,C204,C206,C208)</f>
        <v>556446.1</v>
      </c>
      <c r="D210" s="246">
        <f>SUM(D7,D17,D24,D93,D119,D123,D147,D154,D173,D199,D202,D204,D206,D208)</f>
        <v>752822.39999999991</v>
      </c>
      <c r="E210" s="246">
        <f>SUM(E7,E17,E24,E93,E119,E123,E147,E154,E173,E199,E202,E204,E206,E208)</f>
        <v>701400.39999999991</v>
      </c>
      <c r="F210" s="285">
        <f t="shared" si="5"/>
        <v>0.9316943810386088</v>
      </c>
    </row>
    <row r="211" spans="1:6" ht="17.25" customHeight="1">
      <c r="A211" s="668"/>
      <c r="B211" s="262" t="s">
        <v>658</v>
      </c>
      <c r="C211" s="268">
        <f>SUM(C8,C18,C25,C94,C120,C148,C155,C174,C200,C207)</f>
        <v>199160</v>
      </c>
      <c r="D211" s="268">
        <f>SUM(D8,D18,D25,D94,D120,D148,D155,D174,D200,D207)</f>
        <v>224184.5</v>
      </c>
      <c r="E211" s="268">
        <f>SUM(E8,E18,E25,E94,E120,E148,E155,E174,E200,E207)</f>
        <v>187052.49999999997</v>
      </c>
      <c r="F211" s="287">
        <f t="shared" si="5"/>
        <v>0.83436856696158734</v>
      </c>
    </row>
    <row r="212" spans="1:6" ht="17.25" customHeight="1">
      <c r="A212" s="668"/>
      <c r="B212" s="262" t="s">
        <v>718</v>
      </c>
      <c r="C212" s="268">
        <f>C121</f>
        <v>0</v>
      </c>
      <c r="D212" s="268">
        <f>D121</f>
        <v>1277.0999999999999</v>
      </c>
      <c r="E212" s="268">
        <f>E121</f>
        <v>1277.0999999999999</v>
      </c>
      <c r="F212" s="287">
        <f t="shared" si="5"/>
        <v>1</v>
      </c>
    </row>
    <row r="213" spans="1:6" ht="17.25" customHeight="1">
      <c r="A213" s="668"/>
      <c r="B213" s="362" t="s">
        <v>663</v>
      </c>
      <c r="C213" s="248">
        <f>SUM(C19,C95,C122,C149,C201,C205)</f>
        <v>8440</v>
      </c>
      <c r="D213" s="248">
        <f>SUM(D19,D95,D122,D149,D201,D205)</f>
        <v>7301</v>
      </c>
      <c r="E213" s="248">
        <f>SUM(E19,E95,E122,E149,E201,E205)</f>
        <v>6798</v>
      </c>
      <c r="F213" s="336">
        <f t="shared" si="5"/>
        <v>0.93110532803725521</v>
      </c>
    </row>
    <row r="214" spans="1:6" ht="16.5" customHeight="1">
      <c r="A214" s="669"/>
      <c r="B214" s="365"/>
      <c r="C214" s="366">
        <f>SUM(C210:C213)</f>
        <v>764046.1</v>
      </c>
      <c r="D214" s="366">
        <f>SUM(D210:D213)</f>
        <v>985584.99999999988</v>
      </c>
      <c r="E214" s="366">
        <f>SUM(E210:E213)</f>
        <v>896527.99999999988</v>
      </c>
      <c r="F214" s="345">
        <f t="shared" si="5"/>
        <v>0.90964046733665793</v>
      </c>
    </row>
    <row r="215" spans="1:6" ht="15.75" customHeight="1" thickBot="1">
      <c r="A215" s="367" t="s">
        <v>789</v>
      </c>
      <c r="B215" s="368"/>
      <c r="C215" s="369">
        <v>0</v>
      </c>
      <c r="D215" s="369">
        <v>0</v>
      </c>
      <c r="E215" s="369">
        <v>0</v>
      </c>
      <c r="F215" s="370">
        <v>0</v>
      </c>
    </row>
    <row r="216" spans="1:6" ht="22.5" customHeight="1" thickTop="1">
      <c r="A216" s="371" t="s">
        <v>652</v>
      </c>
      <c r="B216" s="372"/>
      <c r="C216" s="373">
        <f>C214+C215</f>
        <v>764046.1</v>
      </c>
      <c r="D216" s="373">
        <f>D214+D215</f>
        <v>985584.99999999988</v>
      </c>
      <c r="E216" s="373">
        <f>E214+E215</f>
        <v>896527.99999999988</v>
      </c>
      <c r="F216" s="374">
        <f t="shared" si="5"/>
        <v>0.90964046733665793</v>
      </c>
    </row>
    <row r="217" spans="1:6">
      <c r="C217" s="196"/>
      <c r="D217" s="196"/>
      <c r="E217" s="196"/>
      <c r="F217" s="196"/>
    </row>
    <row r="218" spans="1:6">
      <c r="C218" s="196"/>
      <c r="D218" s="196"/>
      <c r="E218" s="196"/>
      <c r="F218" s="196"/>
    </row>
    <row r="219" spans="1:6">
      <c r="C219" s="196"/>
      <c r="D219" s="196"/>
      <c r="E219" s="196"/>
      <c r="F219" s="196"/>
    </row>
    <row r="220" spans="1:6">
      <c r="C220" s="196"/>
      <c r="D220" s="196"/>
      <c r="E220" s="196"/>
      <c r="F220" s="196"/>
    </row>
    <row r="221" spans="1:6">
      <c r="C221" s="196"/>
      <c r="D221" s="196"/>
      <c r="E221" s="196"/>
      <c r="F221" s="196"/>
    </row>
    <row r="222" spans="1:6">
      <c r="C222" s="196"/>
      <c r="D222" s="196"/>
      <c r="E222" s="196"/>
      <c r="F222" s="196"/>
    </row>
    <row r="223" spans="1:6">
      <c r="C223" s="196"/>
      <c r="D223" s="196"/>
      <c r="E223" s="196"/>
      <c r="F223" s="196"/>
    </row>
    <row r="224" spans="1:6">
      <c r="C224" s="196"/>
      <c r="D224" s="196"/>
      <c r="E224" s="196"/>
      <c r="F224" s="196"/>
    </row>
    <row r="225" spans="3:6">
      <c r="C225" s="196"/>
      <c r="D225" s="196"/>
      <c r="E225" s="196"/>
      <c r="F225" s="196"/>
    </row>
    <row r="226" spans="3:6">
      <c r="C226" s="196"/>
      <c r="D226" s="196"/>
      <c r="E226" s="196"/>
      <c r="F226" s="196"/>
    </row>
    <row r="227" spans="3:6">
      <c r="C227" s="196"/>
      <c r="D227" s="196"/>
      <c r="E227" s="196"/>
      <c r="F227" s="196"/>
    </row>
    <row r="228" spans="3:6">
      <c r="C228" s="196"/>
      <c r="D228" s="196"/>
      <c r="E228" s="196"/>
      <c r="F228" s="196"/>
    </row>
    <row r="229" spans="3:6">
      <c r="C229" s="196"/>
      <c r="D229" s="196"/>
      <c r="E229" s="196"/>
      <c r="F229" s="196"/>
    </row>
  </sheetData>
  <mergeCells count="16">
    <mergeCell ref="A24:A26"/>
    <mergeCell ref="A1:E1"/>
    <mergeCell ref="A3:A4"/>
    <mergeCell ref="A5:B5"/>
    <mergeCell ref="A7:A9"/>
    <mergeCell ref="A17:A20"/>
    <mergeCell ref="A170:B170"/>
    <mergeCell ref="A173:A175"/>
    <mergeCell ref="A199:A203"/>
    <mergeCell ref="A210:A214"/>
    <mergeCell ref="A93:A96"/>
    <mergeCell ref="A108:A109"/>
    <mergeCell ref="A110:B110"/>
    <mergeCell ref="A119:A124"/>
    <mergeCell ref="A147:A150"/>
    <mergeCell ref="A154:A156"/>
  </mergeCells>
  <printOptions horizontalCentered="1"/>
  <pageMargins left="0.23622047244094491" right="0" top="0.39370078740157483" bottom="0.23622047244094491" header="0.15748031496062992" footer="0.15748031496062992"/>
  <pageSetup paperSize="9" scale="90" orientation="portrait" r:id="rId1"/>
  <headerFooter alignWithMargins="0">
    <oddFooter>&amp;L&amp;"Times New Roman CE,Obyčejné"&amp;8Závěrečný účet 2010</oddFooter>
  </headerFooter>
  <rowBreaks count="2" manualBreakCount="2">
    <brk id="96" max="5" man="1"/>
    <brk id="156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Z123"/>
  <sheetViews>
    <sheetView view="pageBreakPreview" topLeftCell="R1" zoomScale="46" zoomScaleNormal="100" zoomScaleSheetLayoutView="46" workbookViewId="0">
      <selection activeCell="AT18" sqref="AT18"/>
    </sheetView>
  </sheetViews>
  <sheetFormatPr defaultRowHeight="12.75"/>
  <cols>
    <col min="1" max="1" width="4.28515625" style="227" customWidth="1"/>
    <col min="2" max="2" width="35.7109375" style="227" customWidth="1"/>
    <col min="3" max="3" width="10.28515625" style="227" customWidth="1"/>
    <col min="4" max="4" width="10.140625" style="227" customWidth="1"/>
    <col min="5" max="5" width="10.28515625" style="227" customWidth="1"/>
    <col min="6" max="6" width="8" style="227" customWidth="1"/>
    <col min="7" max="7" width="10.140625" style="227" customWidth="1"/>
    <col min="8" max="8" width="10.28515625" style="227" customWidth="1"/>
    <col min="9" max="9" width="10.140625" style="227" customWidth="1"/>
    <col min="10" max="10" width="8.28515625" style="227" customWidth="1"/>
    <col min="11" max="13" width="10.28515625" style="227" customWidth="1"/>
    <col min="14" max="14" width="8.28515625" style="227" customWidth="1"/>
    <col min="15" max="15" width="4.42578125" style="227" customWidth="1"/>
    <col min="16" max="16" width="35.85546875" style="227" customWidth="1"/>
    <col min="17" max="19" width="10.28515625" style="227" customWidth="1"/>
    <col min="20" max="20" width="8.28515625" style="227" customWidth="1"/>
    <col min="21" max="23" width="10.28515625" style="227" customWidth="1"/>
    <col min="24" max="24" width="8.28515625" style="227" customWidth="1"/>
    <col min="25" max="27" width="10.28515625" style="227" customWidth="1"/>
    <col min="28" max="28" width="8.28515625" style="227" customWidth="1"/>
    <col min="29" max="29" width="4.42578125" style="227" customWidth="1"/>
    <col min="30" max="30" width="35.7109375" style="227" customWidth="1"/>
    <col min="31" max="37" width="10.28515625" style="227" customWidth="1"/>
    <col min="38" max="38" width="8.140625" style="227" customWidth="1"/>
    <col min="39" max="41" width="10.28515625" style="227" customWidth="1"/>
    <col min="42" max="42" width="8.140625" style="227" customWidth="1"/>
    <col min="43" max="43" width="4.42578125" style="227" customWidth="1"/>
    <col min="44" max="44" width="36" style="227" customWidth="1"/>
    <col min="45" max="46" width="10.28515625" style="227" customWidth="1"/>
    <col min="47" max="47" width="12.7109375" style="227" customWidth="1"/>
    <col min="48" max="48" width="12.85546875" style="227" customWidth="1"/>
    <col min="49" max="49" width="12" style="227" customWidth="1"/>
    <col min="50" max="256" width="9.140625" style="227"/>
    <col min="257" max="257" width="4.28515625" style="227" customWidth="1"/>
    <col min="258" max="258" width="35.7109375" style="227" customWidth="1"/>
    <col min="259" max="259" width="10.28515625" style="227" customWidth="1"/>
    <col min="260" max="260" width="10.140625" style="227" customWidth="1"/>
    <col min="261" max="261" width="10.28515625" style="227" customWidth="1"/>
    <col min="262" max="262" width="8" style="227" customWidth="1"/>
    <col min="263" max="263" width="10.140625" style="227" customWidth="1"/>
    <col min="264" max="264" width="10.28515625" style="227" customWidth="1"/>
    <col min="265" max="265" width="10.140625" style="227" customWidth="1"/>
    <col min="266" max="266" width="8.28515625" style="227" customWidth="1"/>
    <col min="267" max="269" width="10.28515625" style="227" customWidth="1"/>
    <col min="270" max="270" width="8.28515625" style="227" customWidth="1"/>
    <col min="271" max="271" width="4.42578125" style="227" customWidth="1"/>
    <col min="272" max="272" width="35.85546875" style="227" customWidth="1"/>
    <col min="273" max="275" width="10.28515625" style="227" customWidth="1"/>
    <col min="276" max="276" width="8.28515625" style="227" customWidth="1"/>
    <col min="277" max="279" width="10.28515625" style="227" customWidth="1"/>
    <col min="280" max="280" width="8.28515625" style="227" customWidth="1"/>
    <col min="281" max="283" width="10.28515625" style="227" customWidth="1"/>
    <col min="284" max="284" width="8.28515625" style="227" customWidth="1"/>
    <col min="285" max="285" width="4.42578125" style="227" customWidth="1"/>
    <col min="286" max="286" width="35.7109375" style="227" customWidth="1"/>
    <col min="287" max="289" width="10.28515625" style="227" customWidth="1"/>
    <col min="290" max="290" width="8.140625" style="227" customWidth="1"/>
    <col min="291" max="293" width="10.28515625" style="227" customWidth="1"/>
    <col min="294" max="294" width="8.140625" style="227" customWidth="1"/>
    <col min="295" max="297" width="10.28515625" style="227" customWidth="1"/>
    <col min="298" max="298" width="9.42578125" style="227" customWidth="1"/>
    <col min="299" max="299" width="4.42578125" style="227" customWidth="1"/>
    <col min="300" max="300" width="36" style="227" customWidth="1"/>
    <col min="301" max="302" width="10.28515625" style="227" customWidth="1"/>
    <col min="303" max="303" width="12.7109375" style="227" customWidth="1"/>
    <col min="304" max="304" width="12.85546875" style="227" customWidth="1"/>
    <col min="305" max="512" width="9.140625" style="227"/>
    <col min="513" max="513" width="4.28515625" style="227" customWidth="1"/>
    <col min="514" max="514" width="35.7109375" style="227" customWidth="1"/>
    <col min="515" max="515" width="10.28515625" style="227" customWidth="1"/>
    <col min="516" max="516" width="10.140625" style="227" customWidth="1"/>
    <col min="517" max="517" width="10.28515625" style="227" customWidth="1"/>
    <col min="518" max="518" width="8" style="227" customWidth="1"/>
    <col min="519" max="519" width="10.140625" style="227" customWidth="1"/>
    <col min="520" max="520" width="10.28515625" style="227" customWidth="1"/>
    <col min="521" max="521" width="10.140625" style="227" customWidth="1"/>
    <col min="522" max="522" width="8.28515625" style="227" customWidth="1"/>
    <col min="523" max="525" width="10.28515625" style="227" customWidth="1"/>
    <col min="526" max="526" width="8.28515625" style="227" customWidth="1"/>
    <col min="527" max="527" width="4.42578125" style="227" customWidth="1"/>
    <col min="528" max="528" width="35.85546875" style="227" customWidth="1"/>
    <col min="529" max="531" width="10.28515625" style="227" customWidth="1"/>
    <col min="532" max="532" width="8.28515625" style="227" customWidth="1"/>
    <col min="533" max="535" width="10.28515625" style="227" customWidth="1"/>
    <col min="536" max="536" width="8.28515625" style="227" customWidth="1"/>
    <col min="537" max="539" width="10.28515625" style="227" customWidth="1"/>
    <col min="540" max="540" width="8.28515625" style="227" customWidth="1"/>
    <col min="541" max="541" width="4.42578125" style="227" customWidth="1"/>
    <col min="542" max="542" width="35.7109375" style="227" customWidth="1"/>
    <col min="543" max="545" width="10.28515625" style="227" customWidth="1"/>
    <col min="546" max="546" width="8.140625" style="227" customWidth="1"/>
    <col min="547" max="549" width="10.28515625" style="227" customWidth="1"/>
    <col min="550" max="550" width="8.140625" style="227" customWidth="1"/>
    <col min="551" max="553" width="10.28515625" style="227" customWidth="1"/>
    <col min="554" max="554" width="9.42578125" style="227" customWidth="1"/>
    <col min="555" max="555" width="4.42578125" style="227" customWidth="1"/>
    <col min="556" max="556" width="36" style="227" customWidth="1"/>
    <col min="557" max="558" width="10.28515625" style="227" customWidth="1"/>
    <col min="559" max="559" width="12.7109375" style="227" customWidth="1"/>
    <col min="560" max="560" width="12.85546875" style="227" customWidth="1"/>
    <col min="561" max="768" width="9.140625" style="227"/>
    <col min="769" max="769" width="4.28515625" style="227" customWidth="1"/>
    <col min="770" max="770" width="35.7109375" style="227" customWidth="1"/>
    <col min="771" max="771" width="10.28515625" style="227" customWidth="1"/>
    <col min="772" max="772" width="10.140625" style="227" customWidth="1"/>
    <col min="773" max="773" width="10.28515625" style="227" customWidth="1"/>
    <col min="774" max="774" width="8" style="227" customWidth="1"/>
    <col min="775" max="775" width="10.140625" style="227" customWidth="1"/>
    <col min="776" max="776" width="10.28515625" style="227" customWidth="1"/>
    <col min="777" max="777" width="10.140625" style="227" customWidth="1"/>
    <col min="778" max="778" width="8.28515625" style="227" customWidth="1"/>
    <col min="779" max="781" width="10.28515625" style="227" customWidth="1"/>
    <col min="782" max="782" width="8.28515625" style="227" customWidth="1"/>
    <col min="783" max="783" width="4.42578125" style="227" customWidth="1"/>
    <col min="784" max="784" width="35.85546875" style="227" customWidth="1"/>
    <col min="785" max="787" width="10.28515625" style="227" customWidth="1"/>
    <col min="788" max="788" width="8.28515625" style="227" customWidth="1"/>
    <col min="789" max="791" width="10.28515625" style="227" customWidth="1"/>
    <col min="792" max="792" width="8.28515625" style="227" customWidth="1"/>
    <col min="793" max="795" width="10.28515625" style="227" customWidth="1"/>
    <col min="796" max="796" width="8.28515625" style="227" customWidth="1"/>
    <col min="797" max="797" width="4.42578125" style="227" customWidth="1"/>
    <col min="798" max="798" width="35.7109375" style="227" customWidth="1"/>
    <col min="799" max="801" width="10.28515625" style="227" customWidth="1"/>
    <col min="802" max="802" width="8.140625" style="227" customWidth="1"/>
    <col min="803" max="805" width="10.28515625" style="227" customWidth="1"/>
    <col min="806" max="806" width="8.140625" style="227" customWidth="1"/>
    <col min="807" max="809" width="10.28515625" style="227" customWidth="1"/>
    <col min="810" max="810" width="9.42578125" style="227" customWidth="1"/>
    <col min="811" max="811" width="4.42578125" style="227" customWidth="1"/>
    <col min="812" max="812" width="36" style="227" customWidth="1"/>
    <col min="813" max="814" width="10.28515625" style="227" customWidth="1"/>
    <col min="815" max="815" width="12.7109375" style="227" customWidth="1"/>
    <col min="816" max="816" width="12.85546875" style="227" customWidth="1"/>
    <col min="817" max="1024" width="9.140625" style="227"/>
    <col min="1025" max="1025" width="4.28515625" style="227" customWidth="1"/>
    <col min="1026" max="1026" width="35.7109375" style="227" customWidth="1"/>
    <col min="1027" max="1027" width="10.28515625" style="227" customWidth="1"/>
    <col min="1028" max="1028" width="10.140625" style="227" customWidth="1"/>
    <col min="1029" max="1029" width="10.28515625" style="227" customWidth="1"/>
    <col min="1030" max="1030" width="8" style="227" customWidth="1"/>
    <col min="1031" max="1031" width="10.140625" style="227" customWidth="1"/>
    <col min="1032" max="1032" width="10.28515625" style="227" customWidth="1"/>
    <col min="1033" max="1033" width="10.140625" style="227" customWidth="1"/>
    <col min="1034" max="1034" width="8.28515625" style="227" customWidth="1"/>
    <col min="1035" max="1037" width="10.28515625" style="227" customWidth="1"/>
    <col min="1038" max="1038" width="8.28515625" style="227" customWidth="1"/>
    <col min="1039" max="1039" width="4.42578125" style="227" customWidth="1"/>
    <col min="1040" max="1040" width="35.85546875" style="227" customWidth="1"/>
    <col min="1041" max="1043" width="10.28515625" style="227" customWidth="1"/>
    <col min="1044" max="1044" width="8.28515625" style="227" customWidth="1"/>
    <col min="1045" max="1047" width="10.28515625" style="227" customWidth="1"/>
    <col min="1048" max="1048" width="8.28515625" style="227" customWidth="1"/>
    <col min="1049" max="1051" width="10.28515625" style="227" customWidth="1"/>
    <col min="1052" max="1052" width="8.28515625" style="227" customWidth="1"/>
    <col min="1053" max="1053" width="4.42578125" style="227" customWidth="1"/>
    <col min="1054" max="1054" width="35.7109375" style="227" customWidth="1"/>
    <col min="1055" max="1057" width="10.28515625" style="227" customWidth="1"/>
    <col min="1058" max="1058" width="8.140625" style="227" customWidth="1"/>
    <col min="1059" max="1061" width="10.28515625" style="227" customWidth="1"/>
    <col min="1062" max="1062" width="8.140625" style="227" customWidth="1"/>
    <col min="1063" max="1065" width="10.28515625" style="227" customWidth="1"/>
    <col min="1066" max="1066" width="9.42578125" style="227" customWidth="1"/>
    <col min="1067" max="1067" width="4.42578125" style="227" customWidth="1"/>
    <col min="1068" max="1068" width="36" style="227" customWidth="1"/>
    <col min="1069" max="1070" width="10.28515625" style="227" customWidth="1"/>
    <col min="1071" max="1071" width="12.7109375" style="227" customWidth="1"/>
    <col min="1072" max="1072" width="12.85546875" style="227" customWidth="1"/>
    <col min="1073" max="1280" width="9.140625" style="227"/>
    <col min="1281" max="1281" width="4.28515625" style="227" customWidth="1"/>
    <col min="1282" max="1282" width="35.7109375" style="227" customWidth="1"/>
    <col min="1283" max="1283" width="10.28515625" style="227" customWidth="1"/>
    <col min="1284" max="1284" width="10.140625" style="227" customWidth="1"/>
    <col min="1285" max="1285" width="10.28515625" style="227" customWidth="1"/>
    <col min="1286" max="1286" width="8" style="227" customWidth="1"/>
    <col min="1287" max="1287" width="10.140625" style="227" customWidth="1"/>
    <col min="1288" max="1288" width="10.28515625" style="227" customWidth="1"/>
    <col min="1289" max="1289" width="10.140625" style="227" customWidth="1"/>
    <col min="1290" max="1290" width="8.28515625" style="227" customWidth="1"/>
    <col min="1291" max="1293" width="10.28515625" style="227" customWidth="1"/>
    <col min="1294" max="1294" width="8.28515625" style="227" customWidth="1"/>
    <col min="1295" max="1295" width="4.42578125" style="227" customWidth="1"/>
    <col min="1296" max="1296" width="35.85546875" style="227" customWidth="1"/>
    <col min="1297" max="1299" width="10.28515625" style="227" customWidth="1"/>
    <col min="1300" max="1300" width="8.28515625" style="227" customWidth="1"/>
    <col min="1301" max="1303" width="10.28515625" style="227" customWidth="1"/>
    <col min="1304" max="1304" width="8.28515625" style="227" customWidth="1"/>
    <col min="1305" max="1307" width="10.28515625" style="227" customWidth="1"/>
    <col min="1308" max="1308" width="8.28515625" style="227" customWidth="1"/>
    <col min="1309" max="1309" width="4.42578125" style="227" customWidth="1"/>
    <col min="1310" max="1310" width="35.7109375" style="227" customWidth="1"/>
    <col min="1311" max="1313" width="10.28515625" style="227" customWidth="1"/>
    <col min="1314" max="1314" width="8.140625" style="227" customWidth="1"/>
    <col min="1315" max="1317" width="10.28515625" style="227" customWidth="1"/>
    <col min="1318" max="1318" width="8.140625" style="227" customWidth="1"/>
    <col min="1319" max="1321" width="10.28515625" style="227" customWidth="1"/>
    <col min="1322" max="1322" width="9.42578125" style="227" customWidth="1"/>
    <col min="1323" max="1323" width="4.42578125" style="227" customWidth="1"/>
    <col min="1324" max="1324" width="36" style="227" customWidth="1"/>
    <col min="1325" max="1326" width="10.28515625" style="227" customWidth="1"/>
    <col min="1327" max="1327" width="12.7109375" style="227" customWidth="1"/>
    <col min="1328" max="1328" width="12.85546875" style="227" customWidth="1"/>
    <col min="1329" max="1536" width="9.140625" style="227"/>
    <col min="1537" max="1537" width="4.28515625" style="227" customWidth="1"/>
    <col min="1538" max="1538" width="35.7109375" style="227" customWidth="1"/>
    <col min="1539" max="1539" width="10.28515625" style="227" customWidth="1"/>
    <col min="1540" max="1540" width="10.140625" style="227" customWidth="1"/>
    <col min="1541" max="1541" width="10.28515625" style="227" customWidth="1"/>
    <col min="1542" max="1542" width="8" style="227" customWidth="1"/>
    <col min="1543" max="1543" width="10.140625" style="227" customWidth="1"/>
    <col min="1544" max="1544" width="10.28515625" style="227" customWidth="1"/>
    <col min="1545" max="1545" width="10.140625" style="227" customWidth="1"/>
    <col min="1546" max="1546" width="8.28515625" style="227" customWidth="1"/>
    <col min="1547" max="1549" width="10.28515625" style="227" customWidth="1"/>
    <col min="1550" max="1550" width="8.28515625" style="227" customWidth="1"/>
    <col min="1551" max="1551" width="4.42578125" style="227" customWidth="1"/>
    <col min="1552" max="1552" width="35.85546875" style="227" customWidth="1"/>
    <col min="1553" max="1555" width="10.28515625" style="227" customWidth="1"/>
    <col min="1556" max="1556" width="8.28515625" style="227" customWidth="1"/>
    <col min="1557" max="1559" width="10.28515625" style="227" customWidth="1"/>
    <col min="1560" max="1560" width="8.28515625" style="227" customWidth="1"/>
    <col min="1561" max="1563" width="10.28515625" style="227" customWidth="1"/>
    <col min="1564" max="1564" width="8.28515625" style="227" customWidth="1"/>
    <col min="1565" max="1565" width="4.42578125" style="227" customWidth="1"/>
    <col min="1566" max="1566" width="35.7109375" style="227" customWidth="1"/>
    <col min="1567" max="1569" width="10.28515625" style="227" customWidth="1"/>
    <col min="1570" max="1570" width="8.140625" style="227" customWidth="1"/>
    <col min="1571" max="1573" width="10.28515625" style="227" customWidth="1"/>
    <col min="1574" max="1574" width="8.140625" style="227" customWidth="1"/>
    <col min="1575" max="1577" width="10.28515625" style="227" customWidth="1"/>
    <col min="1578" max="1578" width="9.42578125" style="227" customWidth="1"/>
    <col min="1579" max="1579" width="4.42578125" style="227" customWidth="1"/>
    <col min="1580" max="1580" width="36" style="227" customWidth="1"/>
    <col min="1581" max="1582" width="10.28515625" style="227" customWidth="1"/>
    <col min="1583" max="1583" width="12.7109375" style="227" customWidth="1"/>
    <col min="1584" max="1584" width="12.85546875" style="227" customWidth="1"/>
    <col min="1585" max="1792" width="9.140625" style="227"/>
    <col min="1793" max="1793" width="4.28515625" style="227" customWidth="1"/>
    <col min="1794" max="1794" width="35.7109375" style="227" customWidth="1"/>
    <col min="1795" max="1795" width="10.28515625" style="227" customWidth="1"/>
    <col min="1796" max="1796" width="10.140625" style="227" customWidth="1"/>
    <col min="1797" max="1797" width="10.28515625" style="227" customWidth="1"/>
    <col min="1798" max="1798" width="8" style="227" customWidth="1"/>
    <col min="1799" max="1799" width="10.140625" style="227" customWidth="1"/>
    <col min="1800" max="1800" width="10.28515625" style="227" customWidth="1"/>
    <col min="1801" max="1801" width="10.140625" style="227" customWidth="1"/>
    <col min="1802" max="1802" width="8.28515625" style="227" customWidth="1"/>
    <col min="1803" max="1805" width="10.28515625" style="227" customWidth="1"/>
    <col min="1806" max="1806" width="8.28515625" style="227" customWidth="1"/>
    <col min="1807" max="1807" width="4.42578125" style="227" customWidth="1"/>
    <col min="1808" max="1808" width="35.85546875" style="227" customWidth="1"/>
    <col min="1809" max="1811" width="10.28515625" style="227" customWidth="1"/>
    <col min="1812" max="1812" width="8.28515625" style="227" customWidth="1"/>
    <col min="1813" max="1815" width="10.28515625" style="227" customWidth="1"/>
    <col min="1816" max="1816" width="8.28515625" style="227" customWidth="1"/>
    <col min="1817" max="1819" width="10.28515625" style="227" customWidth="1"/>
    <col min="1820" max="1820" width="8.28515625" style="227" customWidth="1"/>
    <col min="1821" max="1821" width="4.42578125" style="227" customWidth="1"/>
    <col min="1822" max="1822" width="35.7109375" style="227" customWidth="1"/>
    <col min="1823" max="1825" width="10.28515625" style="227" customWidth="1"/>
    <col min="1826" max="1826" width="8.140625" style="227" customWidth="1"/>
    <col min="1827" max="1829" width="10.28515625" style="227" customWidth="1"/>
    <col min="1830" max="1830" width="8.140625" style="227" customWidth="1"/>
    <col min="1831" max="1833" width="10.28515625" style="227" customWidth="1"/>
    <col min="1834" max="1834" width="9.42578125" style="227" customWidth="1"/>
    <col min="1835" max="1835" width="4.42578125" style="227" customWidth="1"/>
    <col min="1836" max="1836" width="36" style="227" customWidth="1"/>
    <col min="1837" max="1838" width="10.28515625" style="227" customWidth="1"/>
    <col min="1839" max="1839" width="12.7109375" style="227" customWidth="1"/>
    <col min="1840" max="1840" width="12.85546875" style="227" customWidth="1"/>
    <col min="1841" max="2048" width="9.140625" style="227"/>
    <col min="2049" max="2049" width="4.28515625" style="227" customWidth="1"/>
    <col min="2050" max="2050" width="35.7109375" style="227" customWidth="1"/>
    <col min="2051" max="2051" width="10.28515625" style="227" customWidth="1"/>
    <col min="2052" max="2052" width="10.140625" style="227" customWidth="1"/>
    <col min="2053" max="2053" width="10.28515625" style="227" customWidth="1"/>
    <col min="2054" max="2054" width="8" style="227" customWidth="1"/>
    <col min="2055" max="2055" width="10.140625" style="227" customWidth="1"/>
    <col min="2056" max="2056" width="10.28515625" style="227" customWidth="1"/>
    <col min="2057" max="2057" width="10.140625" style="227" customWidth="1"/>
    <col min="2058" max="2058" width="8.28515625" style="227" customWidth="1"/>
    <col min="2059" max="2061" width="10.28515625" style="227" customWidth="1"/>
    <col min="2062" max="2062" width="8.28515625" style="227" customWidth="1"/>
    <col min="2063" max="2063" width="4.42578125" style="227" customWidth="1"/>
    <col min="2064" max="2064" width="35.85546875" style="227" customWidth="1"/>
    <col min="2065" max="2067" width="10.28515625" style="227" customWidth="1"/>
    <col min="2068" max="2068" width="8.28515625" style="227" customWidth="1"/>
    <col min="2069" max="2071" width="10.28515625" style="227" customWidth="1"/>
    <col min="2072" max="2072" width="8.28515625" style="227" customWidth="1"/>
    <col min="2073" max="2075" width="10.28515625" style="227" customWidth="1"/>
    <col min="2076" max="2076" width="8.28515625" style="227" customWidth="1"/>
    <col min="2077" max="2077" width="4.42578125" style="227" customWidth="1"/>
    <col min="2078" max="2078" width="35.7109375" style="227" customWidth="1"/>
    <col min="2079" max="2081" width="10.28515625" style="227" customWidth="1"/>
    <col min="2082" max="2082" width="8.140625" style="227" customWidth="1"/>
    <col min="2083" max="2085" width="10.28515625" style="227" customWidth="1"/>
    <col min="2086" max="2086" width="8.140625" style="227" customWidth="1"/>
    <col min="2087" max="2089" width="10.28515625" style="227" customWidth="1"/>
    <col min="2090" max="2090" width="9.42578125" style="227" customWidth="1"/>
    <col min="2091" max="2091" width="4.42578125" style="227" customWidth="1"/>
    <col min="2092" max="2092" width="36" style="227" customWidth="1"/>
    <col min="2093" max="2094" width="10.28515625" style="227" customWidth="1"/>
    <col min="2095" max="2095" width="12.7109375" style="227" customWidth="1"/>
    <col min="2096" max="2096" width="12.85546875" style="227" customWidth="1"/>
    <col min="2097" max="2304" width="9.140625" style="227"/>
    <col min="2305" max="2305" width="4.28515625" style="227" customWidth="1"/>
    <col min="2306" max="2306" width="35.7109375" style="227" customWidth="1"/>
    <col min="2307" max="2307" width="10.28515625" style="227" customWidth="1"/>
    <col min="2308" max="2308" width="10.140625" style="227" customWidth="1"/>
    <col min="2309" max="2309" width="10.28515625" style="227" customWidth="1"/>
    <col min="2310" max="2310" width="8" style="227" customWidth="1"/>
    <col min="2311" max="2311" width="10.140625" style="227" customWidth="1"/>
    <col min="2312" max="2312" width="10.28515625" style="227" customWidth="1"/>
    <col min="2313" max="2313" width="10.140625" style="227" customWidth="1"/>
    <col min="2314" max="2314" width="8.28515625" style="227" customWidth="1"/>
    <col min="2315" max="2317" width="10.28515625" style="227" customWidth="1"/>
    <col min="2318" max="2318" width="8.28515625" style="227" customWidth="1"/>
    <col min="2319" max="2319" width="4.42578125" style="227" customWidth="1"/>
    <col min="2320" max="2320" width="35.85546875" style="227" customWidth="1"/>
    <col min="2321" max="2323" width="10.28515625" style="227" customWidth="1"/>
    <col min="2324" max="2324" width="8.28515625" style="227" customWidth="1"/>
    <col min="2325" max="2327" width="10.28515625" style="227" customWidth="1"/>
    <col min="2328" max="2328" width="8.28515625" style="227" customWidth="1"/>
    <col min="2329" max="2331" width="10.28515625" style="227" customWidth="1"/>
    <col min="2332" max="2332" width="8.28515625" style="227" customWidth="1"/>
    <col min="2333" max="2333" width="4.42578125" style="227" customWidth="1"/>
    <col min="2334" max="2334" width="35.7109375" style="227" customWidth="1"/>
    <col min="2335" max="2337" width="10.28515625" style="227" customWidth="1"/>
    <col min="2338" max="2338" width="8.140625" style="227" customWidth="1"/>
    <col min="2339" max="2341" width="10.28515625" style="227" customWidth="1"/>
    <col min="2342" max="2342" width="8.140625" style="227" customWidth="1"/>
    <col min="2343" max="2345" width="10.28515625" style="227" customWidth="1"/>
    <col min="2346" max="2346" width="9.42578125" style="227" customWidth="1"/>
    <col min="2347" max="2347" width="4.42578125" style="227" customWidth="1"/>
    <col min="2348" max="2348" width="36" style="227" customWidth="1"/>
    <col min="2349" max="2350" width="10.28515625" style="227" customWidth="1"/>
    <col min="2351" max="2351" width="12.7109375" style="227" customWidth="1"/>
    <col min="2352" max="2352" width="12.85546875" style="227" customWidth="1"/>
    <col min="2353" max="2560" width="9.140625" style="227"/>
    <col min="2561" max="2561" width="4.28515625" style="227" customWidth="1"/>
    <col min="2562" max="2562" width="35.7109375" style="227" customWidth="1"/>
    <col min="2563" max="2563" width="10.28515625" style="227" customWidth="1"/>
    <col min="2564" max="2564" width="10.140625" style="227" customWidth="1"/>
    <col min="2565" max="2565" width="10.28515625" style="227" customWidth="1"/>
    <col min="2566" max="2566" width="8" style="227" customWidth="1"/>
    <col min="2567" max="2567" width="10.140625" style="227" customWidth="1"/>
    <col min="2568" max="2568" width="10.28515625" style="227" customWidth="1"/>
    <col min="2569" max="2569" width="10.140625" style="227" customWidth="1"/>
    <col min="2570" max="2570" width="8.28515625" style="227" customWidth="1"/>
    <col min="2571" max="2573" width="10.28515625" style="227" customWidth="1"/>
    <col min="2574" max="2574" width="8.28515625" style="227" customWidth="1"/>
    <col min="2575" max="2575" width="4.42578125" style="227" customWidth="1"/>
    <col min="2576" max="2576" width="35.85546875" style="227" customWidth="1"/>
    <col min="2577" max="2579" width="10.28515625" style="227" customWidth="1"/>
    <col min="2580" max="2580" width="8.28515625" style="227" customWidth="1"/>
    <col min="2581" max="2583" width="10.28515625" style="227" customWidth="1"/>
    <col min="2584" max="2584" width="8.28515625" style="227" customWidth="1"/>
    <col min="2585" max="2587" width="10.28515625" style="227" customWidth="1"/>
    <col min="2588" max="2588" width="8.28515625" style="227" customWidth="1"/>
    <col min="2589" max="2589" width="4.42578125" style="227" customWidth="1"/>
    <col min="2590" max="2590" width="35.7109375" style="227" customWidth="1"/>
    <col min="2591" max="2593" width="10.28515625" style="227" customWidth="1"/>
    <col min="2594" max="2594" width="8.140625" style="227" customWidth="1"/>
    <col min="2595" max="2597" width="10.28515625" style="227" customWidth="1"/>
    <col min="2598" max="2598" width="8.140625" style="227" customWidth="1"/>
    <col min="2599" max="2601" width="10.28515625" style="227" customWidth="1"/>
    <col min="2602" max="2602" width="9.42578125" style="227" customWidth="1"/>
    <col min="2603" max="2603" width="4.42578125" style="227" customWidth="1"/>
    <col min="2604" max="2604" width="36" style="227" customWidth="1"/>
    <col min="2605" max="2606" width="10.28515625" style="227" customWidth="1"/>
    <col min="2607" max="2607" width="12.7109375" style="227" customWidth="1"/>
    <col min="2608" max="2608" width="12.85546875" style="227" customWidth="1"/>
    <col min="2609" max="2816" width="9.140625" style="227"/>
    <col min="2817" max="2817" width="4.28515625" style="227" customWidth="1"/>
    <col min="2818" max="2818" width="35.7109375" style="227" customWidth="1"/>
    <col min="2819" max="2819" width="10.28515625" style="227" customWidth="1"/>
    <col min="2820" max="2820" width="10.140625" style="227" customWidth="1"/>
    <col min="2821" max="2821" width="10.28515625" style="227" customWidth="1"/>
    <col min="2822" max="2822" width="8" style="227" customWidth="1"/>
    <col min="2823" max="2823" width="10.140625" style="227" customWidth="1"/>
    <col min="2824" max="2824" width="10.28515625" style="227" customWidth="1"/>
    <col min="2825" max="2825" width="10.140625" style="227" customWidth="1"/>
    <col min="2826" max="2826" width="8.28515625" style="227" customWidth="1"/>
    <col min="2827" max="2829" width="10.28515625" style="227" customWidth="1"/>
    <col min="2830" max="2830" width="8.28515625" style="227" customWidth="1"/>
    <col min="2831" max="2831" width="4.42578125" style="227" customWidth="1"/>
    <col min="2832" max="2832" width="35.85546875" style="227" customWidth="1"/>
    <col min="2833" max="2835" width="10.28515625" style="227" customWidth="1"/>
    <col min="2836" max="2836" width="8.28515625" style="227" customWidth="1"/>
    <col min="2837" max="2839" width="10.28515625" style="227" customWidth="1"/>
    <col min="2840" max="2840" width="8.28515625" style="227" customWidth="1"/>
    <col min="2841" max="2843" width="10.28515625" style="227" customWidth="1"/>
    <col min="2844" max="2844" width="8.28515625" style="227" customWidth="1"/>
    <col min="2845" max="2845" width="4.42578125" style="227" customWidth="1"/>
    <col min="2846" max="2846" width="35.7109375" style="227" customWidth="1"/>
    <col min="2847" max="2849" width="10.28515625" style="227" customWidth="1"/>
    <col min="2850" max="2850" width="8.140625" style="227" customWidth="1"/>
    <col min="2851" max="2853" width="10.28515625" style="227" customWidth="1"/>
    <col min="2854" max="2854" width="8.140625" style="227" customWidth="1"/>
    <col min="2855" max="2857" width="10.28515625" style="227" customWidth="1"/>
    <col min="2858" max="2858" width="9.42578125" style="227" customWidth="1"/>
    <col min="2859" max="2859" width="4.42578125" style="227" customWidth="1"/>
    <col min="2860" max="2860" width="36" style="227" customWidth="1"/>
    <col min="2861" max="2862" width="10.28515625" style="227" customWidth="1"/>
    <col min="2863" max="2863" width="12.7109375" style="227" customWidth="1"/>
    <col min="2864" max="2864" width="12.85546875" style="227" customWidth="1"/>
    <col min="2865" max="3072" width="9.140625" style="227"/>
    <col min="3073" max="3073" width="4.28515625" style="227" customWidth="1"/>
    <col min="3074" max="3074" width="35.7109375" style="227" customWidth="1"/>
    <col min="3075" max="3075" width="10.28515625" style="227" customWidth="1"/>
    <col min="3076" max="3076" width="10.140625" style="227" customWidth="1"/>
    <col min="3077" max="3077" width="10.28515625" style="227" customWidth="1"/>
    <col min="3078" max="3078" width="8" style="227" customWidth="1"/>
    <col min="3079" max="3079" width="10.140625" style="227" customWidth="1"/>
    <col min="3080" max="3080" width="10.28515625" style="227" customWidth="1"/>
    <col min="3081" max="3081" width="10.140625" style="227" customWidth="1"/>
    <col min="3082" max="3082" width="8.28515625" style="227" customWidth="1"/>
    <col min="3083" max="3085" width="10.28515625" style="227" customWidth="1"/>
    <col min="3086" max="3086" width="8.28515625" style="227" customWidth="1"/>
    <col min="3087" max="3087" width="4.42578125" style="227" customWidth="1"/>
    <col min="3088" max="3088" width="35.85546875" style="227" customWidth="1"/>
    <col min="3089" max="3091" width="10.28515625" style="227" customWidth="1"/>
    <col min="3092" max="3092" width="8.28515625" style="227" customWidth="1"/>
    <col min="3093" max="3095" width="10.28515625" style="227" customWidth="1"/>
    <col min="3096" max="3096" width="8.28515625" style="227" customWidth="1"/>
    <col min="3097" max="3099" width="10.28515625" style="227" customWidth="1"/>
    <col min="3100" max="3100" width="8.28515625" style="227" customWidth="1"/>
    <col min="3101" max="3101" width="4.42578125" style="227" customWidth="1"/>
    <col min="3102" max="3102" width="35.7109375" style="227" customWidth="1"/>
    <col min="3103" max="3105" width="10.28515625" style="227" customWidth="1"/>
    <col min="3106" max="3106" width="8.140625" style="227" customWidth="1"/>
    <col min="3107" max="3109" width="10.28515625" style="227" customWidth="1"/>
    <col min="3110" max="3110" width="8.140625" style="227" customWidth="1"/>
    <col min="3111" max="3113" width="10.28515625" style="227" customWidth="1"/>
    <col min="3114" max="3114" width="9.42578125" style="227" customWidth="1"/>
    <col min="3115" max="3115" width="4.42578125" style="227" customWidth="1"/>
    <col min="3116" max="3116" width="36" style="227" customWidth="1"/>
    <col min="3117" max="3118" width="10.28515625" style="227" customWidth="1"/>
    <col min="3119" max="3119" width="12.7109375" style="227" customWidth="1"/>
    <col min="3120" max="3120" width="12.85546875" style="227" customWidth="1"/>
    <col min="3121" max="3328" width="9.140625" style="227"/>
    <col min="3329" max="3329" width="4.28515625" style="227" customWidth="1"/>
    <col min="3330" max="3330" width="35.7109375" style="227" customWidth="1"/>
    <col min="3331" max="3331" width="10.28515625" style="227" customWidth="1"/>
    <col min="3332" max="3332" width="10.140625" style="227" customWidth="1"/>
    <col min="3333" max="3333" width="10.28515625" style="227" customWidth="1"/>
    <col min="3334" max="3334" width="8" style="227" customWidth="1"/>
    <col min="3335" max="3335" width="10.140625" style="227" customWidth="1"/>
    <col min="3336" max="3336" width="10.28515625" style="227" customWidth="1"/>
    <col min="3337" max="3337" width="10.140625" style="227" customWidth="1"/>
    <col min="3338" max="3338" width="8.28515625" style="227" customWidth="1"/>
    <col min="3339" max="3341" width="10.28515625" style="227" customWidth="1"/>
    <col min="3342" max="3342" width="8.28515625" style="227" customWidth="1"/>
    <col min="3343" max="3343" width="4.42578125" style="227" customWidth="1"/>
    <col min="3344" max="3344" width="35.85546875" style="227" customWidth="1"/>
    <col min="3345" max="3347" width="10.28515625" style="227" customWidth="1"/>
    <col min="3348" max="3348" width="8.28515625" style="227" customWidth="1"/>
    <col min="3349" max="3351" width="10.28515625" style="227" customWidth="1"/>
    <col min="3352" max="3352" width="8.28515625" style="227" customWidth="1"/>
    <col min="3353" max="3355" width="10.28515625" style="227" customWidth="1"/>
    <col min="3356" max="3356" width="8.28515625" style="227" customWidth="1"/>
    <col min="3357" max="3357" width="4.42578125" style="227" customWidth="1"/>
    <col min="3358" max="3358" width="35.7109375" style="227" customWidth="1"/>
    <col min="3359" max="3361" width="10.28515625" style="227" customWidth="1"/>
    <col min="3362" max="3362" width="8.140625" style="227" customWidth="1"/>
    <col min="3363" max="3365" width="10.28515625" style="227" customWidth="1"/>
    <col min="3366" max="3366" width="8.140625" style="227" customWidth="1"/>
    <col min="3367" max="3369" width="10.28515625" style="227" customWidth="1"/>
    <col min="3370" max="3370" width="9.42578125" style="227" customWidth="1"/>
    <col min="3371" max="3371" width="4.42578125" style="227" customWidth="1"/>
    <col min="3372" max="3372" width="36" style="227" customWidth="1"/>
    <col min="3373" max="3374" width="10.28515625" style="227" customWidth="1"/>
    <col min="3375" max="3375" width="12.7109375" style="227" customWidth="1"/>
    <col min="3376" max="3376" width="12.85546875" style="227" customWidth="1"/>
    <col min="3377" max="3584" width="9.140625" style="227"/>
    <col min="3585" max="3585" width="4.28515625" style="227" customWidth="1"/>
    <col min="3586" max="3586" width="35.7109375" style="227" customWidth="1"/>
    <col min="3587" max="3587" width="10.28515625" style="227" customWidth="1"/>
    <col min="3588" max="3588" width="10.140625" style="227" customWidth="1"/>
    <col min="3589" max="3589" width="10.28515625" style="227" customWidth="1"/>
    <col min="3590" max="3590" width="8" style="227" customWidth="1"/>
    <col min="3591" max="3591" width="10.140625" style="227" customWidth="1"/>
    <col min="3592" max="3592" width="10.28515625" style="227" customWidth="1"/>
    <col min="3593" max="3593" width="10.140625" style="227" customWidth="1"/>
    <col min="3594" max="3594" width="8.28515625" style="227" customWidth="1"/>
    <col min="3595" max="3597" width="10.28515625" style="227" customWidth="1"/>
    <col min="3598" max="3598" width="8.28515625" style="227" customWidth="1"/>
    <col min="3599" max="3599" width="4.42578125" style="227" customWidth="1"/>
    <col min="3600" max="3600" width="35.85546875" style="227" customWidth="1"/>
    <col min="3601" max="3603" width="10.28515625" style="227" customWidth="1"/>
    <col min="3604" max="3604" width="8.28515625" style="227" customWidth="1"/>
    <col min="3605" max="3607" width="10.28515625" style="227" customWidth="1"/>
    <col min="3608" max="3608" width="8.28515625" style="227" customWidth="1"/>
    <col min="3609" max="3611" width="10.28515625" style="227" customWidth="1"/>
    <col min="3612" max="3612" width="8.28515625" style="227" customWidth="1"/>
    <col min="3613" max="3613" width="4.42578125" style="227" customWidth="1"/>
    <col min="3614" max="3614" width="35.7109375" style="227" customWidth="1"/>
    <col min="3615" max="3617" width="10.28515625" style="227" customWidth="1"/>
    <col min="3618" max="3618" width="8.140625" style="227" customWidth="1"/>
    <col min="3619" max="3621" width="10.28515625" style="227" customWidth="1"/>
    <col min="3622" max="3622" width="8.140625" style="227" customWidth="1"/>
    <col min="3623" max="3625" width="10.28515625" style="227" customWidth="1"/>
    <col min="3626" max="3626" width="9.42578125" style="227" customWidth="1"/>
    <col min="3627" max="3627" width="4.42578125" style="227" customWidth="1"/>
    <col min="3628" max="3628" width="36" style="227" customWidth="1"/>
    <col min="3629" max="3630" width="10.28515625" style="227" customWidth="1"/>
    <col min="3631" max="3631" width="12.7109375" style="227" customWidth="1"/>
    <col min="3632" max="3632" width="12.85546875" style="227" customWidth="1"/>
    <col min="3633" max="3840" width="9.140625" style="227"/>
    <col min="3841" max="3841" width="4.28515625" style="227" customWidth="1"/>
    <col min="3842" max="3842" width="35.7109375" style="227" customWidth="1"/>
    <col min="3843" max="3843" width="10.28515625" style="227" customWidth="1"/>
    <col min="3844" max="3844" width="10.140625" style="227" customWidth="1"/>
    <col min="3845" max="3845" width="10.28515625" style="227" customWidth="1"/>
    <col min="3846" max="3846" width="8" style="227" customWidth="1"/>
    <col min="3847" max="3847" width="10.140625" style="227" customWidth="1"/>
    <col min="3848" max="3848" width="10.28515625" style="227" customWidth="1"/>
    <col min="3849" max="3849" width="10.140625" style="227" customWidth="1"/>
    <col min="3850" max="3850" width="8.28515625" style="227" customWidth="1"/>
    <col min="3851" max="3853" width="10.28515625" style="227" customWidth="1"/>
    <col min="3854" max="3854" width="8.28515625" style="227" customWidth="1"/>
    <col min="3855" max="3855" width="4.42578125" style="227" customWidth="1"/>
    <col min="3856" max="3856" width="35.85546875" style="227" customWidth="1"/>
    <col min="3857" max="3859" width="10.28515625" style="227" customWidth="1"/>
    <col min="3860" max="3860" width="8.28515625" style="227" customWidth="1"/>
    <col min="3861" max="3863" width="10.28515625" style="227" customWidth="1"/>
    <col min="3864" max="3864" width="8.28515625" style="227" customWidth="1"/>
    <col min="3865" max="3867" width="10.28515625" style="227" customWidth="1"/>
    <col min="3868" max="3868" width="8.28515625" style="227" customWidth="1"/>
    <col min="3869" max="3869" width="4.42578125" style="227" customWidth="1"/>
    <col min="3870" max="3870" width="35.7109375" style="227" customWidth="1"/>
    <col min="3871" max="3873" width="10.28515625" style="227" customWidth="1"/>
    <col min="3874" max="3874" width="8.140625" style="227" customWidth="1"/>
    <col min="3875" max="3877" width="10.28515625" style="227" customWidth="1"/>
    <col min="3878" max="3878" width="8.140625" style="227" customWidth="1"/>
    <col min="3879" max="3881" width="10.28515625" style="227" customWidth="1"/>
    <col min="3882" max="3882" width="9.42578125" style="227" customWidth="1"/>
    <col min="3883" max="3883" width="4.42578125" style="227" customWidth="1"/>
    <col min="3884" max="3884" width="36" style="227" customWidth="1"/>
    <col min="3885" max="3886" width="10.28515625" style="227" customWidth="1"/>
    <col min="3887" max="3887" width="12.7109375" style="227" customWidth="1"/>
    <col min="3888" max="3888" width="12.85546875" style="227" customWidth="1"/>
    <col min="3889" max="4096" width="9.140625" style="227"/>
    <col min="4097" max="4097" width="4.28515625" style="227" customWidth="1"/>
    <col min="4098" max="4098" width="35.7109375" style="227" customWidth="1"/>
    <col min="4099" max="4099" width="10.28515625" style="227" customWidth="1"/>
    <col min="4100" max="4100" width="10.140625" style="227" customWidth="1"/>
    <col min="4101" max="4101" width="10.28515625" style="227" customWidth="1"/>
    <col min="4102" max="4102" width="8" style="227" customWidth="1"/>
    <col min="4103" max="4103" width="10.140625" style="227" customWidth="1"/>
    <col min="4104" max="4104" width="10.28515625" style="227" customWidth="1"/>
    <col min="4105" max="4105" width="10.140625" style="227" customWidth="1"/>
    <col min="4106" max="4106" width="8.28515625" style="227" customWidth="1"/>
    <col min="4107" max="4109" width="10.28515625" style="227" customWidth="1"/>
    <col min="4110" max="4110" width="8.28515625" style="227" customWidth="1"/>
    <col min="4111" max="4111" width="4.42578125" style="227" customWidth="1"/>
    <col min="4112" max="4112" width="35.85546875" style="227" customWidth="1"/>
    <col min="4113" max="4115" width="10.28515625" style="227" customWidth="1"/>
    <col min="4116" max="4116" width="8.28515625" style="227" customWidth="1"/>
    <col min="4117" max="4119" width="10.28515625" style="227" customWidth="1"/>
    <col min="4120" max="4120" width="8.28515625" style="227" customWidth="1"/>
    <col min="4121" max="4123" width="10.28515625" style="227" customWidth="1"/>
    <col min="4124" max="4124" width="8.28515625" style="227" customWidth="1"/>
    <col min="4125" max="4125" width="4.42578125" style="227" customWidth="1"/>
    <col min="4126" max="4126" width="35.7109375" style="227" customWidth="1"/>
    <col min="4127" max="4129" width="10.28515625" style="227" customWidth="1"/>
    <col min="4130" max="4130" width="8.140625" style="227" customWidth="1"/>
    <col min="4131" max="4133" width="10.28515625" style="227" customWidth="1"/>
    <col min="4134" max="4134" width="8.140625" style="227" customWidth="1"/>
    <col min="4135" max="4137" width="10.28515625" style="227" customWidth="1"/>
    <col min="4138" max="4138" width="9.42578125" style="227" customWidth="1"/>
    <col min="4139" max="4139" width="4.42578125" style="227" customWidth="1"/>
    <col min="4140" max="4140" width="36" style="227" customWidth="1"/>
    <col min="4141" max="4142" width="10.28515625" style="227" customWidth="1"/>
    <col min="4143" max="4143" width="12.7109375" style="227" customWidth="1"/>
    <col min="4144" max="4144" width="12.85546875" style="227" customWidth="1"/>
    <col min="4145" max="4352" width="9.140625" style="227"/>
    <col min="4353" max="4353" width="4.28515625" style="227" customWidth="1"/>
    <col min="4354" max="4354" width="35.7109375" style="227" customWidth="1"/>
    <col min="4355" max="4355" width="10.28515625" style="227" customWidth="1"/>
    <col min="4356" max="4356" width="10.140625" style="227" customWidth="1"/>
    <col min="4357" max="4357" width="10.28515625" style="227" customWidth="1"/>
    <col min="4358" max="4358" width="8" style="227" customWidth="1"/>
    <col min="4359" max="4359" width="10.140625" style="227" customWidth="1"/>
    <col min="4360" max="4360" width="10.28515625" style="227" customWidth="1"/>
    <col min="4361" max="4361" width="10.140625" style="227" customWidth="1"/>
    <col min="4362" max="4362" width="8.28515625" style="227" customWidth="1"/>
    <col min="4363" max="4365" width="10.28515625" style="227" customWidth="1"/>
    <col min="4366" max="4366" width="8.28515625" style="227" customWidth="1"/>
    <col min="4367" max="4367" width="4.42578125" style="227" customWidth="1"/>
    <col min="4368" max="4368" width="35.85546875" style="227" customWidth="1"/>
    <col min="4369" max="4371" width="10.28515625" style="227" customWidth="1"/>
    <col min="4372" max="4372" width="8.28515625" style="227" customWidth="1"/>
    <col min="4373" max="4375" width="10.28515625" style="227" customWidth="1"/>
    <col min="4376" max="4376" width="8.28515625" style="227" customWidth="1"/>
    <col min="4377" max="4379" width="10.28515625" style="227" customWidth="1"/>
    <col min="4380" max="4380" width="8.28515625" style="227" customWidth="1"/>
    <col min="4381" max="4381" width="4.42578125" style="227" customWidth="1"/>
    <col min="4382" max="4382" width="35.7109375" style="227" customWidth="1"/>
    <col min="4383" max="4385" width="10.28515625" style="227" customWidth="1"/>
    <col min="4386" max="4386" width="8.140625" style="227" customWidth="1"/>
    <col min="4387" max="4389" width="10.28515625" style="227" customWidth="1"/>
    <col min="4390" max="4390" width="8.140625" style="227" customWidth="1"/>
    <col min="4391" max="4393" width="10.28515625" style="227" customWidth="1"/>
    <col min="4394" max="4394" width="9.42578125" style="227" customWidth="1"/>
    <col min="4395" max="4395" width="4.42578125" style="227" customWidth="1"/>
    <col min="4396" max="4396" width="36" style="227" customWidth="1"/>
    <col min="4397" max="4398" width="10.28515625" style="227" customWidth="1"/>
    <col min="4399" max="4399" width="12.7109375" style="227" customWidth="1"/>
    <col min="4400" max="4400" width="12.85546875" style="227" customWidth="1"/>
    <col min="4401" max="4608" width="9.140625" style="227"/>
    <col min="4609" max="4609" width="4.28515625" style="227" customWidth="1"/>
    <col min="4610" max="4610" width="35.7109375" style="227" customWidth="1"/>
    <col min="4611" max="4611" width="10.28515625" style="227" customWidth="1"/>
    <col min="4612" max="4612" width="10.140625" style="227" customWidth="1"/>
    <col min="4613" max="4613" width="10.28515625" style="227" customWidth="1"/>
    <col min="4614" max="4614" width="8" style="227" customWidth="1"/>
    <col min="4615" max="4615" width="10.140625" style="227" customWidth="1"/>
    <col min="4616" max="4616" width="10.28515625" style="227" customWidth="1"/>
    <col min="4617" max="4617" width="10.140625" style="227" customWidth="1"/>
    <col min="4618" max="4618" width="8.28515625" style="227" customWidth="1"/>
    <col min="4619" max="4621" width="10.28515625" style="227" customWidth="1"/>
    <col min="4622" max="4622" width="8.28515625" style="227" customWidth="1"/>
    <col min="4623" max="4623" width="4.42578125" style="227" customWidth="1"/>
    <col min="4624" max="4624" width="35.85546875" style="227" customWidth="1"/>
    <col min="4625" max="4627" width="10.28515625" style="227" customWidth="1"/>
    <col min="4628" max="4628" width="8.28515625" style="227" customWidth="1"/>
    <col min="4629" max="4631" width="10.28515625" style="227" customWidth="1"/>
    <col min="4632" max="4632" width="8.28515625" style="227" customWidth="1"/>
    <col min="4633" max="4635" width="10.28515625" style="227" customWidth="1"/>
    <col min="4636" max="4636" width="8.28515625" style="227" customWidth="1"/>
    <col min="4637" max="4637" width="4.42578125" style="227" customWidth="1"/>
    <col min="4638" max="4638" width="35.7109375" style="227" customWidth="1"/>
    <col min="4639" max="4641" width="10.28515625" style="227" customWidth="1"/>
    <col min="4642" max="4642" width="8.140625" style="227" customWidth="1"/>
    <col min="4643" max="4645" width="10.28515625" style="227" customWidth="1"/>
    <col min="4646" max="4646" width="8.140625" style="227" customWidth="1"/>
    <col min="4647" max="4649" width="10.28515625" style="227" customWidth="1"/>
    <col min="4650" max="4650" width="9.42578125" style="227" customWidth="1"/>
    <col min="4651" max="4651" width="4.42578125" style="227" customWidth="1"/>
    <col min="4652" max="4652" width="36" style="227" customWidth="1"/>
    <col min="4653" max="4654" width="10.28515625" style="227" customWidth="1"/>
    <col min="4655" max="4655" width="12.7109375" style="227" customWidth="1"/>
    <col min="4656" max="4656" width="12.85546875" style="227" customWidth="1"/>
    <col min="4657" max="4864" width="9.140625" style="227"/>
    <col min="4865" max="4865" width="4.28515625" style="227" customWidth="1"/>
    <col min="4866" max="4866" width="35.7109375" style="227" customWidth="1"/>
    <col min="4867" max="4867" width="10.28515625" style="227" customWidth="1"/>
    <col min="4868" max="4868" width="10.140625" style="227" customWidth="1"/>
    <col min="4869" max="4869" width="10.28515625" style="227" customWidth="1"/>
    <col min="4870" max="4870" width="8" style="227" customWidth="1"/>
    <col min="4871" max="4871" width="10.140625" style="227" customWidth="1"/>
    <col min="4872" max="4872" width="10.28515625" style="227" customWidth="1"/>
    <col min="4873" max="4873" width="10.140625" style="227" customWidth="1"/>
    <col min="4874" max="4874" width="8.28515625" style="227" customWidth="1"/>
    <col min="4875" max="4877" width="10.28515625" style="227" customWidth="1"/>
    <col min="4878" max="4878" width="8.28515625" style="227" customWidth="1"/>
    <col min="4879" max="4879" width="4.42578125" style="227" customWidth="1"/>
    <col min="4880" max="4880" width="35.85546875" style="227" customWidth="1"/>
    <col min="4881" max="4883" width="10.28515625" style="227" customWidth="1"/>
    <col min="4884" max="4884" width="8.28515625" style="227" customWidth="1"/>
    <col min="4885" max="4887" width="10.28515625" style="227" customWidth="1"/>
    <col min="4888" max="4888" width="8.28515625" style="227" customWidth="1"/>
    <col min="4889" max="4891" width="10.28515625" style="227" customWidth="1"/>
    <col min="4892" max="4892" width="8.28515625" style="227" customWidth="1"/>
    <col min="4893" max="4893" width="4.42578125" style="227" customWidth="1"/>
    <col min="4894" max="4894" width="35.7109375" style="227" customWidth="1"/>
    <col min="4895" max="4897" width="10.28515625" style="227" customWidth="1"/>
    <col min="4898" max="4898" width="8.140625" style="227" customWidth="1"/>
    <col min="4899" max="4901" width="10.28515625" style="227" customWidth="1"/>
    <col min="4902" max="4902" width="8.140625" style="227" customWidth="1"/>
    <col min="4903" max="4905" width="10.28515625" style="227" customWidth="1"/>
    <col min="4906" max="4906" width="9.42578125" style="227" customWidth="1"/>
    <col min="4907" max="4907" width="4.42578125" style="227" customWidth="1"/>
    <col min="4908" max="4908" width="36" style="227" customWidth="1"/>
    <col min="4909" max="4910" width="10.28515625" style="227" customWidth="1"/>
    <col min="4911" max="4911" width="12.7109375" style="227" customWidth="1"/>
    <col min="4912" max="4912" width="12.85546875" style="227" customWidth="1"/>
    <col min="4913" max="5120" width="9.140625" style="227"/>
    <col min="5121" max="5121" width="4.28515625" style="227" customWidth="1"/>
    <col min="5122" max="5122" width="35.7109375" style="227" customWidth="1"/>
    <col min="5123" max="5123" width="10.28515625" style="227" customWidth="1"/>
    <col min="5124" max="5124" width="10.140625" style="227" customWidth="1"/>
    <col min="5125" max="5125" width="10.28515625" style="227" customWidth="1"/>
    <col min="5126" max="5126" width="8" style="227" customWidth="1"/>
    <col min="5127" max="5127" width="10.140625" style="227" customWidth="1"/>
    <col min="5128" max="5128" width="10.28515625" style="227" customWidth="1"/>
    <col min="5129" max="5129" width="10.140625" style="227" customWidth="1"/>
    <col min="5130" max="5130" width="8.28515625" style="227" customWidth="1"/>
    <col min="5131" max="5133" width="10.28515625" style="227" customWidth="1"/>
    <col min="5134" max="5134" width="8.28515625" style="227" customWidth="1"/>
    <col min="5135" max="5135" width="4.42578125" style="227" customWidth="1"/>
    <col min="5136" max="5136" width="35.85546875" style="227" customWidth="1"/>
    <col min="5137" max="5139" width="10.28515625" style="227" customWidth="1"/>
    <col min="5140" max="5140" width="8.28515625" style="227" customWidth="1"/>
    <col min="5141" max="5143" width="10.28515625" style="227" customWidth="1"/>
    <col min="5144" max="5144" width="8.28515625" style="227" customWidth="1"/>
    <col min="5145" max="5147" width="10.28515625" style="227" customWidth="1"/>
    <col min="5148" max="5148" width="8.28515625" style="227" customWidth="1"/>
    <col min="5149" max="5149" width="4.42578125" style="227" customWidth="1"/>
    <col min="5150" max="5150" width="35.7109375" style="227" customWidth="1"/>
    <col min="5151" max="5153" width="10.28515625" style="227" customWidth="1"/>
    <col min="5154" max="5154" width="8.140625" style="227" customWidth="1"/>
    <col min="5155" max="5157" width="10.28515625" style="227" customWidth="1"/>
    <col min="5158" max="5158" width="8.140625" style="227" customWidth="1"/>
    <col min="5159" max="5161" width="10.28515625" style="227" customWidth="1"/>
    <col min="5162" max="5162" width="9.42578125" style="227" customWidth="1"/>
    <col min="5163" max="5163" width="4.42578125" style="227" customWidth="1"/>
    <col min="5164" max="5164" width="36" style="227" customWidth="1"/>
    <col min="5165" max="5166" width="10.28515625" style="227" customWidth="1"/>
    <col min="5167" max="5167" width="12.7109375" style="227" customWidth="1"/>
    <col min="5168" max="5168" width="12.85546875" style="227" customWidth="1"/>
    <col min="5169" max="5376" width="9.140625" style="227"/>
    <col min="5377" max="5377" width="4.28515625" style="227" customWidth="1"/>
    <col min="5378" max="5378" width="35.7109375" style="227" customWidth="1"/>
    <col min="5379" max="5379" width="10.28515625" style="227" customWidth="1"/>
    <col min="5380" max="5380" width="10.140625" style="227" customWidth="1"/>
    <col min="5381" max="5381" width="10.28515625" style="227" customWidth="1"/>
    <col min="5382" max="5382" width="8" style="227" customWidth="1"/>
    <col min="5383" max="5383" width="10.140625" style="227" customWidth="1"/>
    <col min="5384" max="5384" width="10.28515625" style="227" customWidth="1"/>
    <col min="5385" max="5385" width="10.140625" style="227" customWidth="1"/>
    <col min="5386" max="5386" width="8.28515625" style="227" customWidth="1"/>
    <col min="5387" max="5389" width="10.28515625" style="227" customWidth="1"/>
    <col min="5390" max="5390" width="8.28515625" style="227" customWidth="1"/>
    <col min="5391" max="5391" width="4.42578125" style="227" customWidth="1"/>
    <col min="5392" max="5392" width="35.85546875" style="227" customWidth="1"/>
    <col min="5393" max="5395" width="10.28515625" style="227" customWidth="1"/>
    <col min="5396" max="5396" width="8.28515625" style="227" customWidth="1"/>
    <col min="5397" max="5399" width="10.28515625" style="227" customWidth="1"/>
    <col min="5400" max="5400" width="8.28515625" style="227" customWidth="1"/>
    <col min="5401" max="5403" width="10.28515625" style="227" customWidth="1"/>
    <col min="5404" max="5404" width="8.28515625" style="227" customWidth="1"/>
    <col min="5405" max="5405" width="4.42578125" style="227" customWidth="1"/>
    <col min="5406" max="5406" width="35.7109375" style="227" customWidth="1"/>
    <col min="5407" max="5409" width="10.28515625" style="227" customWidth="1"/>
    <col min="5410" max="5410" width="8.140625" style="227" customWidth="1"/>
    <col min="5411" max="5413" width="10.28515625" style="227" customWidth="1"/>
    <col min="5414" max="5414" width="8.140625" style="227" customWidth="1"/>
    <col min="5415" max="5417" width="10.28515625" style="227" customWidth="1"/>
    <col min="5418" max="5418" width="9.42578125" style="227" customWidth="1"/>
    <col min="5419" max="5419" width="4.42578125" style="227" customWidth="1"/>
    <col min="5420" max="5420" width="36" style="227" customWidth="1"/>
    <col min="5421" max="5422" width="10.28515625" style="227" customWidth="1"/>
    <col min="5423" max="5423" width="12.7109375" style="227" customWidth="1"/>
    <col min="5424" max="5424" width="12.85546875" style="227" customWidth="1"/>
    <col min="5425" max="5632" width="9.140625" style="227"/>
    <col min="5633" max="5633" width="4.28515625" style="227" customWidth="1"/>
    <col min="5634" max="5634" width="35.7109375" style="227" customWidth="1"/>
    <col min="5635" max="5635" width="10.28515625" style="227" customWidth="1"/>
    <col min="5636" max="5636" width="10.140625" style="227" customWidth="1"/>
    <col min="5637" max="5637" width="10.28515625" style="227" customWidth="1"/>
    <col min="5638" max="5638" width="8" style="227" customWidth="1"/>
    <col min="5639" max="5639" width="10.140625" style="227" customWidth="1"/>
    <col min="5640" max="5640" width="10.28515625" style="227" customWidth="1"/>
    <col min="5641" max="5641" width="10.140625" style="227" customWidth="1"/>
    <col min="5642" max="5642" width="8.28515625" style="227" customWidth="1"/>
    <col min="5643" max="5645" width="10.28515625" style="227" customWidth="1"/>
    <col min="5646" max="5646" width="8.28515625" style="227" customWidth="1"/>
    <col min="5647" max="5647" width="4.42578125" style="227" customWidth="1"/>
    <col min="5648" max="5648" width="35.85546875" style="227" customWidth="1"/>
    <col min="5649" max="5651" width="10.28515625" style="227" customWidth="1"/>
    <col min="5652" max="5652" width="8.28515625" style="227" customWidth="1"/>
    <col min="5653" max="5655" width="10.28515625" style="227" customWidth="1"/>
    <col min="5656" max="5656" width="8.28515625" style="227" customWidth="1"/>
    <col min="5657" max="5659" width="10.28515625" style="227" customWidth="1"/>
    <col min="5660" max="5660" width="8.28515625" style="227" customWidth="1"/>
    <col min="5661" max="5661" width="4.42578125" style="227" customWidth="1"/>
    <col min="5662" max="5662" width="35.7109375" style="227" customWidth="1"/>
    <col min="5663" max="5665" width="10.28515625" style="227" customWidth="1"/>
    <col min="5666" max="5666" width="8.140625" style="227" customWidth="1"/>
    <col min="5667" max="5669" width="10.28515625" style="227" customWidth="1"/>
    <col min="5670" max="5670" width="8.140625" style="227" customWidth="1"/>
    <col min="5671" max="5673" width="10.28515625" style="227" customWidth="1"/>
    <col min="5674" max="5674" width="9.42578125" style="227" customWidth="1"/>
    <col min="5675" max="5675" width="4.42578125" style="227" customWidth="1"/>
    <col min="5676" max="5676" width="36" style="227" customWidth="1"/>
    <col min="5677" max="5678" width="10.28515625" style="227" customWidth="1"/>
    <col min="5679" max="5679" width="12.7109375" style="227" customWidth="1"/>
    <col min="5680" max="5680" width="12.85546875" style="227" customWidth="1"/>
    <col min="5681" max="5888" width="9.140625" style="227"/>
    <col min="5889" max="5889" width="4.28515625" style="227" customWidth="1"/>
    <col min="5890" max="5890" width="35.7109375" style="227" customWidth="1"/>
    <col min="5891" max="5891" width="10.28515625" style="227" customWidth="1"/>
    <col min="5892" max="5892" width="10.140625" style="227" customWidth="1"/>
    <col min="5893" max="5893" width="10.28515625" style="227" customWidth="1"/>
    <col min="5894" max="5894" width="8" style="227" customWidth="1"/>
    <col min="5895" max="5895" width="10.140625" style="227" customWidth="1"/>
    <col min="5896" max="5896" width="10.28515625" style="227" customWidth="1"/>
    <col min="5897" max="5897" width="10.140625" style="227" customWidth="1"/>
    <col min="5898" max="5898" width="8.28515625" style="227" customWidth="1"/>
    <col min="5899" max="5901" width="10.28515625" style="227" customWidth="1"/>
    <col min="5902" max="5902" width="8.28515625" style="227" customWidth="1"/>
    <col min="5903" max="5903" width="4.42578125" style="227" customWidth="1"/>
    <col min="5904" max="5904" width="35.85546875" style="227" customWidth="1"/>
    <col min="5905" max="5907" width="10.28515625" style="227" customWidth="1"/>
    <col min="5908" max="5908" width="8.28515625" style="227" customWidth="1"/>
    <col min="5909" max="5911" width="10.28515625" style="227" customWidth="1"/>
    <col min="5912" max="5912" width="8.28515625" style="227" customWidth="1"/>
    <col min="5913" max="5915" width="10.28515625" style="227" customWidth="1"/>
    <col min="5916" max="5916" width="8.28515625" style="227" customWidth="1"/>
    <col min="5917" max="5917" width="4.42578125" style="227" customWidth="1"/>
    <col min="5918" max="5918" width="35.7109375" style="227" customWidth="1"/>
    <col min="5919" max="5921" width="10.28515625" style="227" customWidth="1"/>
    <col min="5922" max="5922" width="8.140625" style="227" customWidth="1"/>
    <col min="5923" max="5925" width="10.28515625" style="227" customWidth="1"/>
    <col min="5926" max="5926" width="8.140625" style="227" customWidth="1"/>
    <col min="5927" max="5929" width="10.28515625" style="227" customWidth="1"/>
    <col min="5930" max="5930" width="9.42578125" style="227" customWidth="1"/>
    <col min="5931" max="5931" width="4.42578125" style="227" customWidth="1"/>
    <col min="5932" max="5932" width="36" style="227" customWidth="1"/>
    <col min="5933" max="5934" width="10.28515625" style="227" customWidth="1"/>
    <col min="5935" max="5935" width="12.7109375" style="227" customWidth="1"/>
    <col min="5936" max="5936" width="12.85546875" style="227" customWidth="1"/>
    <col min="5937" max="6144" width="9.140625" style="227"/>
    <col min="6145" max="6145" width="4.28515625" style="227" customWidth="1"/>
    <col min="6146" max="6146" width="35.7109375" style="227" customWidth="1"/>
    <col min="6147" max="6147" width="10.28515625" style="227" customWidth="1"/>
    <col min="6148" max="6148" width="10.140625" style="227" customWidth="1"/>
    <col min="6149" max="6149" width="10.28515625" style="227" customWidth="1"/>
    <col min="6150" max="6150" width="8" style="227" customWidth="1"/>
    <col min="6151" max="6151" width="10.140625" style="227" customWidth="1"/>
    <col min="6152" max="6152" width="10.28515625" style="227" customWidth="1"/>
    <col min="6153" max="6153" width="10.140625" style="227" customWidth="1"/>
    <col min="6154" max="6154" width="8.28515625" style="227" customWidth="1"/>
    <col min="6155" max="6157" width="10.28515625" style="227" customWidth="1"/>
    <col min="6158" max="6158" width="8.28515625" style="227" customWidth="1"/>
    <col min="6159" max="6159" width="4.42578125" style="227" customWidth="1"/>
    <col min="6160" max="6160" width="35.85546875" style="227" customWidth="1"/>
    <col min="6161" max="6163" width="10.28515625" style="227" customWidth="1"/>
    <col min="6164" max="6164" width="8.28515625" style="227" customWidth="1"/>
    <col min="6165" max="6167" width="10.28515625" style="227" customWidth="1"/>
    <col min="6168" max="6168" width="8.28515625" style="227" customWidth="1"/>
    <col min="6169" max="6171" width="10.28515625" style="227" customWidth="1"/>
    <col min="6172" max="6172" width="8.28515625" style="227" customWidth="1"/>
    <col min="6173" max="6173" width="4.42578125" style="227" customWidth="1"/>
    <col min="6174" max="6174" width="35.7109375" style="227" customWidth="1"/>
    <col min="6175" max="6177" width="10.28515625" style="227" customWidth="1"/>
    <col min="6178" max="6178" width="8.140625" style="227" customWidth="1"/>
    <col min="6179" max="6181" width="10.28515625" style="227" customWidth="1"/>
    <col min="6182" max="6182" width="8.140625" style="227" customWidth="1"/>
    <col min="6183" max="6185" width="10.28515625" style="227" customWidth="1"/>
    <col min="6186" max="6186" width="9.42578125" style="227" customWidth="1"/>
    <col min="6187" max="6187" width="4.42578125" style="227" customWidth="1"/>
    <col min="6188" max="6188" width="36" style="227" customWidth="1"/>
    <col min="6189" max="6190" width="10.28515625" style="227" customWidth="1"/>
    <col min="6191" max="6191" width="12.7109375" style="227" customWidth="1"/>
    <col min="6192" max="6192" width="12.85546875" style="227" customWidth="1"/>
    <col min="6193" max="6400" width="9.140625" style="227"/>
    <col min="6401" max="6401" width="4.28515625" style="227" customWidth="1"/>
    <col min="6402" max="6402" width="35.7109375" style="227" customWidth="1"/>
    <col min="6403" max="6403" width="10.28515625" style="227" customWidth="1"/>
    <col min="6404" max="6404" width="10.140625" style="227" customWidth="1"/>
    <col min="6405" max="6405" width="10.28515625" style="227" customWidth="1"/>
    <col min="6406" max="6406" width="8" style="227" customWidth="1"/>
    <col min="6407" max="6407" width="10.140625" style="227" customWidth="1"/>
    <col min="6408" max="6408" width="10.28515625" style="227" customWidth="1"/>
    <col min="6409" max="6409" width="10.140625" style="227" customWidth="1"/>
    <col min="6410" max="6410" width="8.28515625" style="227" customWidth="1"/>
    <col min="6411" max="6413" width="10.28515625" style="227" customWidth="1"/>
    <col min="6414" max="6414" width="8.28515625" style="227" customWidth="1"/>
    <col min="6415" max="6415" width="4.42578125" style="227" customWidth="1"/>
    <col min="6416" max="6416" width="35.85546875" style="227" customWidth="1"/>
    <col min="6417" max="6419" width="10.28515625" style="227" customWidth="1"/>
    <col min="6420" max="6420" width="8.28515625" style="227" customWidth="1"/>
    <col min="6421" max="6423" width="10.28515625" style="227" customWidth="1"/>
    <col min="6424" max="6424" width="8.28515625" style="227" customWidth="1"/>
    <col min="6425" max="6427" width="10.28515625" style="227" customWidth="1"/>
    <col min="6428" max="6428" width="8.28515625" style="227" customWidth="1"/>
    <col min="6429" max="6429" width="4.42578125" style="227" customWidth="1"/>
    <col min="6430" max="6430" width="35.7109375" style="227" customWidth="1"/>
    <col min="6431" max="6433" width="10.28515625" style="227" customWidth="1"/>
    <col min="6434" max="6434" width="8.140625" style="227" customWidth="1"/>
    <col min="6435" max="6437" width="10.28515625" style="227" customWidth="1"/>
    <col min="6438" max="6438" width="8.140625" style="227" customWidth="1"/>
    <col min="6439" max="6441" width="10.28515625" style="227" customWidth="1"/>
    <col min="6442" max="6442" width="9.42578125" style="227" customWidth="1"/>
    <col min="6443" max="6443" width="4.42578125" style="227" customWidth="1"/>
    <col min="6444" max="6444" width="36" style="227" customWidth="1"/>
    <col min="6445" max="6446" width="10.28515625" style="227" customWidth="1"/>
    <col min="6447" max="6447" width="12.7109375" style="227" customWidth="1"/>
    <col min="6448" max="6448" width="12.85546875" style="227" customWidth="1"/>
    <col min="6449" max="6656" width="9.140625" style="227"/>
    <col min="6657" max="6657" width="4.28515625" style="227" customWidth="1"/>
    <col min="6658" max="6658" width="35.7109375" style="227" customWidth="1"/>
    <col min="6659" max="6659" width="10.28515625" style="227" customWidth="1"/>
    <col min="6660" max="6660" width="10.140625" style="227" customWidth="1"/>
    <col min="6661" max="6661" width="10.28515625" style="227" customWidth="1"/>
    <col min="6662" max="6662" width="8" style="227" customWidth="1"/>
    <col min="6663" max="6663" width="10.140625" style="227" customWidth="1"/>
    <col min="6664" max="6664" width="10.28515625" style="227" customWidth="1"/>
    <col min="6665" max="6665" width="10.140625" style="227" customWidth="1"/>
    <col min="6666" max="6666" width="8.28515625" style="227" customWidth="1"/>
    <col min="6667" max="6669" width="10.28515625" style="227" customWidth="1"/>
    <col min="6670" max="6670" width="8.28515625" style="227" customWidth="1"/>
    <col min="6671" max="6671" width="4.42578125" style="227" customWidth="1"/>
    <col min="6672" max="6672" width="35.85546875" style="227" customWidth="1"/>
    <col min="6673" max="6675" width="10.28515625" style="227" customWidth="1"/>
    <col min="6676" max="6676" width="8.28515625" style="227" customWidth="1"/>
    <col min="6677" max="6679" width="10.28515625" style="227" customWidth="1"/>
    <col min="6680" max="6680" width="8.28515625" style="227" customWidth="1"/>
    <col min="6681" max="6683" width="10.28515625" style="227" customWidth="1"/>
    <col min="6684" max="6684" width="8.28515625" style="227" customWidth="1"/>
    <col min="6685" max="6685" width="4.42578125" style="227" customWidth="1"/>
    <col min="6686" max="6686" width="35.7109375" style="227" customWidth="1"/>
    <col min="6687" max="6689" width="10.28515625" style="227" customWidth="1"/>
    <col min="6690" max="6690" width="8.140625" style="227" customWidth="1"/>
    <col min="6691" max="6693" width="10.28515625" style="227" customWidth="1"/>
    <col min="6694" max="6694" width="8.140625" style="227" customWidth="1"/>
    <col min="6695" max="6697" width="10.28515625" style="227" customWidth="1"/>
    <col min="6698" max="6698" width="9.42578125" style="227" customWidth="1"/>
    <col min="6699" max="6699" width="4.42578125" style="227" customWidth="1"/>
    <col min="6700" max="6700" width="36" style="227" customWidth="1"/>
    <col min="6701" max="6702" width="10.28515625" style="227" customWidth="1"/>
    <col min="6703" max="6703" width="12.7109375" style="227" customWidth="1"/>
    <col min="6704" max="6704" width="12.85546875" style="227" customWidth="1"/>
    <col min="6705" max="6912" width="9.140625" style="227"/>
    <col min="6913" max="6913" width="4.28515625" style="227" customWidth="1"/>
    <col min="6914" max="6914" width="35.7109375" style="227" customWidth="1"/>
    <col min="6915" max="6915" width="10.28515625" style="227" customWidth="1"/>
    <col min="6916" max="6916" width="10.140625" style="227" customWidth="1"/>
    <col min="6917" max="6917" width="10.28515625" style="227" customWidth="1"/>
    <col min="6918" max="6918" width="8" style="227" customWidth="1"/>
    <col min="6919" max="6919" width="10.140625" style="227" customWidth="1"/>
    <col min="6920" max="6920" width="10.28515625" style="227" customWidth="1"/>
    <col min="6921" max="6921" width="10.140625" style="227" customWidth="1"/>
    <col min="6922" max="6922" width="8.28515625" style="227" customWidth="1"/>
    <col min="6923" max="6925" width="10.28515625" style="227" customWidth="1"/>
    <col min="6926" max="6926" width="8.28515625" style="227" customWidth="1"/>
    <col min="6927" max="6927" width="4.42578125" style="227" customWidth="1"/>
    <col min="6928" max="6928" width="35.85546875" style="227" customWidth="1"/>
    <col min="6929" max="6931" width="10.28515625" style="227" customWidth="1"/>
    <col min="6932" max="6932" width="8.28515625" style="227" customWidth="1"/>
    <col min="6933" max="6935" width="10.28515625" style="227" customWidth="1"/>
    <col min="6936" max="6936" width="8.28515625" style="227" customWidth="1"/>
    <col min="6937" max="6939" width="10.28515625" style="227" customWidth="1"/>
    <col min="6940" max="6940" width="8.28515625" style="227" customWidth="1"/>
    <col min="6941" max="6941" width="4.42578125" style="227" customWidth="1"/>
    <col min="6942" max="6942" width="35.7109375" style="227" customWidth="1"/>
    <col min="6943" max="6945" width="10.28515625" style="227" customWidth="1"/>
    <col min="6946" max="6946" width="8.140625" style="227" customWidth="1"/>
    <col min="6947" max="6949" width="10.28515625" style="227" customWidth="1"/>
    <col min="6950" max="6950" width="8.140625" style="227" customWidth="1"/>
    <col min="6951" max="6953" width="10.28515625" style="227" customWidth="1"/>
    <col min="6954" max="6954" width="9.42578125" style="227" customWidth="1"/>
    <col min="6955" max="6955" width="4.42578125" style="227" customWidth="1"/>
    <col min="6956" max="6956" width="36" style="227" customWidth="1"/>
    <col min="6957" max="6958" width="10.28515625" style="227" customWidth="1"/>
    <col min="6959" max="6959" width="12.7109375" style="227" customWidth="1"/>
    <col min="6960" max="6960" width="12.85546875" style="227" customWidth="1"/>
    <col min="6961" max="7168" width="9.140625" style="227"/>
    <col min="7169" max="7169" width="4.28515625" style="227" customWidth="1"/>
    <col min="7170" max="7170" width="35.7109375" style="227" customWidth="1"/>
    <col min="7171" max="7171" width="10.28515625" style="227" customWidth="1"/>
    <col min="7172" max="7172" width="10.140625" style="227" customWidth="1"/>
    <col min="7173" max="7173" width="10.28515625" style="227" customWidth="1"/>
    <col min="7174" max="7174" width="8" style="227" customWidth="1"/>
    <col min="7175" max="7175" width="10.140625" style="227" customWidth="1"/>
    <col min="7176" max="7176" width="10.28515625" style="227" customWidth="1"/>
    <col min="7177" max="7177" width="10.140625" style="227" customWidth="1"/>
    <col min="7178" max="7178" width="8.28515625" style="227" customWidth="1"/>
    <col min="7179" max="7181" width="10.28515625" style="227" customWidth="1"/>
    <col min="7182" max="7182" width="8.28515625" style="227" customWidth="1"/>
    <col min="7183" max="7183" width="4.42578125" style="227" customWidth="1"/>
    <col min="7184" max="7184" width="35.85546875" style="227" customWidth="1"/>
    <col min="7185" max="7187" width="10.28515625" style="227" customWidth="1"/>
    <col min="7188" max="7188" width="8.28515625" style="227" customWidth="1"/>
    <col min="7189" max="7191" width="10.28515625" style="227" customWidth="1"/>
    <col min="7192" max="7192" width="8.28515625" style="227" customWidth="1"/>
    <col min="7193" max="7195" width="10.28515625" style="227" customWidth="1"/>
    <col min="7196" max="7196" width="8.28515625" style="227" customWidth="1"/>
    <col min="7197" max="7197" width="4.42578125" style="227" customWidth="1"/>
    <col min="7198" max="7198" width="35.7109375" style="227" customWidth="1"/>
    <col min="7199" max="7201" width="10.28515625" style="227" customWidth="1"/>
    <col min="7202" max="7202" width="8.140625" style="227" customWidth="1"/>
    <col min="7203" max="7205" width="10.28515625" style="227" customWidth="1"/>
    <col min="7206" max="7206" width="8.140625" style="227" customWidth="1"/>
    <col min="7207" max="7209" width="10.28515625" style="227" customWidth="1"/>
    <col min="7210" max="7210" width="9.42578125" style="227" customWidth="1"/>
    <col min="7211" max="7211" width="4.42578125" style="227" customWidth="1"/>
    <col min="7212" max="7212" width="36" style="227" customWidth="1"/>
    <col min="7213" max="7214" width="10.28515625" style="227" customWidth="1"/>
    <col min="7215" max="7215" width="12.7109375" style="227" customWidth="1"/>
    <col min="7216" max="7216" width="12.85546875" style="227" customWidth="1"/>
    <col min="7217" max="7424" width="9.140625" style="227"/>
    <col min="7425" max="7425" width="4.28515625" style="227" customWidth="1"/>
    <col min="7426" max="7426" width="35.7109375" style="227" customWidth="1"/>
    <col min="7427" max="7427" width="10.28515625" style="227" customWidth="1"/>
    <col min="7428" max="7428" width="10.140625" style="227" customWidth="1"/>
    <col min="7429" max="7429" width="10.28515625" style="227" customWidth="1"/>
    <col min="7430" max="7430" width="8" style="227" customWidth="1"/>
    <col min="7431" max="7431" width="10.140625" style="227" customWidth="1"/>
    <col min="7432" max="7432" width="10.28515625" style="227" customWidth="1"/>
    <col min="7433" max="7433" width="10.140625" style="227" customWidth="1"/>
    <col min="7434" max="7434" width="8.28515625" style="227" customWidth="1"/>
    <col min="7435" max="7437" width="10.28515625" style="227" customWidth="1"/>
    <col min="7438" max="7438" width="8.28515625" style="227" customWidth="1"/>
    <col min="7439" max="7439" width="4.42578125" style="227" customWidth="1"/>
    <col min="7440" max="7440" width="35.85546875" style="227" customWidth="1"/>
    <col min="7441" max="7443" width="10.28515625" style="227" customWidth="1"/>
    <col min="7444" max="7444" width="8.28515625" style="227" customWidth="1"/>
    <col min="7445" max="7447" width="10.28515625" style="227" customWidth="1"/>
    <col min="7448" max="7448" width="8.28515625" style="227" customWidth="1"/>
    <col min="7449" max="7451" width="10.28515625" style="227" customWidth="1"/>
    <col min="7452" max="7452" width="8.28515625" style="227" customWidth="1"/>
    <col min="7453" max="7453" width="4.42578125" style="227" customWidth="1"/>
    <col min="7454" max="7454" width="35.7109375" style="227" customWidth="1"/>
    <col min="7455" max="7457" width="10.28515625" style="227" customWidth="1"/>
    <col min="7458" max="7458" width="8.140625" style="227" customWidth="1"/>
    <col min="7459" max="7461" width="10.28515625" style="227" customWidth="1"/>
    <col min="7462" max="7462" width="8.140625" style="227" customWidth="1"/>
    <col min="7463" max="7465" width="10.28515625" style="227" customWidth="1"/>
    <col min="7466" max="7466" width="9.42578125" style="227" customWidth="1"/>
    <col min="7467" max="7467" width="4.42578125" style="227" customWidth="1"/>
    <col min="7468" max="7468" width="36" style="227" customWidth="1"/>
    <col min="7469" max="7470" width="10.28515625" style="227" customWidth="1"/>
    <col min="7471" max="7471" width="12.7109375" style="227" customWidth="1"/>
    <col min="7472" max="7472" width="12.85546875" style="227" customWidth="1"/>
    <col min="7473" max="7680" width="9.140625" style="227"/>
    <col min="7681" max="7681" width="4.28515625" style="227" customWidth="1"/>
    <col min="7682" max="7682" width="35.7109375" style="227" customWidth="1"/>
    <col min="7683" max="7683" width="10.28515625" style="227" customWidth="1"/>
    <col min="7684" max="7684" width="10.140625" style="227" customWidth="1"/>
    <col min="7685" max="7685" width="10.28515625" style="227" customWidth="1"/>
    <col min="7686" max="7686" width="8" style="227" customWidth="1"/>
    <col min="7687" max="7687" width="10.140625" style="227" customWidth="1"/>
    <col min="7688" max="7688" width="10.28515625" style="227" customWidth="1"/>
    <col min="7689" max="7689" width="10.140625" style="227" customWidth="1"/>
    <col min="7690" max="7690" width="8.28515625" style="227" customWidth="1"/>
    <col min="7691" max="7693" width="10.28515625" style="227" customWidth="1"/>
    <col min="7694" max="7694" width="8.28515625" style="227" customWidth="1"/>
    <col min="7695" max="7695" width="4.42578125" style="227" customWidth="1"/>
    <col min="7696" max="7696" width="35.85546875" style="227" customWidth="1"/>
    <col min="7697" max="7699" width="10.28515625" style="227" customWidth="1"/>
    <col min="7700" max="7700" width="8.28515625" style="227" customWidth="1"/>
    <col min="7701" max="7703" width="10.28515625" style="227" customWidth="1"/>
    <col min="7704" max="7704" width="8.28515625" style="227" customWidth="1"/>
    <col min="7705" max="7707" width="10.28515625" style="227" customWidth="1"/>
    <col min="7708" max="7708" width="8.28515625" style="227" customWidth="1"/>
    <col min="7709" max="7709" width="4.42578125" style="227" customWidth="1"/>
    <col min="7710" max="7710" width="35.7109375" style="227" customWidth="1"/>
    <col min="7711" max="7713" width="10.28515625" style="227" customWidth="1"/>
    <col min="7714" max="7714" width="8.140625" style="227" customWidth="1"/>
    <col min="7715" max="7717" width="10.28515625" style="227" customWidth="1"/>
    <col min="7718" max="7718" width="8.140625" style="227" customWidth="1"/>
    <col min="7719" max="7721" width="10.28515625" style="227" customWidth="1"/>
    <col min="7722" max="7722" width="9.42578125" style="227" customWidth="1"/>
    <col min="7723" max="7723" width="4.42578125" style="227" customWidth="1"/>
    <col min="7724" max="7724" width="36" style="227" customWidth="1"/>
    <col min="7725" max="7726" width="10.28515625" style="227" customWidth="1"/>
    <col min="7727" max="7727" width="12.7109375" style="227" customWidth="1"/>
    <col min="7728" max="7728" width="12.85546875" style="227" customWidth="1"/>
    <col min="7729" max="7936" width="9.140625" style="227"/>
    <col min="7937" max="7937" width="4.28515625" style="227" customWidth="1"/>
    <col min="7938" max="7938" width="35.7109375" style="227" customWidth="1"/>
    <col min="7939" max="7939" width="10.28515625" style="227" customWidth="1"/>
    <col min="7940" max="7940" width="10.140625" style="227" customWidth="1"/>
    <col min="7941" max="7941" width="10.28515625" style="227" customWidth="1"/>
    <col min="7942" max="7942" width="8" style="227" customWidth="1"/>
    <col min="7943" max="7943" width="10.140625" style="227" customWidth="1"/>
    <col min="7944" max="7944" width="10.28515625" style="227" customWidth="1"/>
    <col min="7945" max="7945" width="10.140625" style="227" customWidth="1"/>
    <col min="7946" max="7946" width="8.28515625" style="227" customWidth="1"/>
    <col min="7947" max="7949" width="10.28515625" style="227" customWidth="1"/>
    <col min="7950" max="7950" width="8.28515625" style="227" customWidth="1"/>
    <col min="7951" max="7951" width="4.42578125" style="227" customWidth="1"/>
    <col min="7952" max="7952" width="35.85546875" style="227" customWidth="1"/>
    <col min="7953" max="7955" width="10.28515625" style="227" customWidth="1"/>
    <col min="7956" max="7956" width="8.28515625" style="227" customWidth="1"/>
    <col min="7957" max="7959" width="10.28515625" style="227" customWidth="1"/>
    <col min="7960" max="7960" width="8.28515625" style="227" customWidth="1"/>
    <col min="7961" max="7963" width="10.28515625" style="227" customWidth="1"/>
    <col min="7964" max="7964" width="8.28515625" style="227" customWidth="1"/>
    <col min="7965" max="7965" width="4.42578125" style="227" customWidth="1"/>
    <col min="7966" max="7966" width="35.7109375" style="227" customWidth="1"/>
    <col min="7967" max="7969" width="10.28515625" style="227" customWidth="1"/>
    <col min="7970" max="7970" width="8.140625" style="227" customWidth="1"/>
    <col min="7971" max="7973" width="10.28515625" style="227" customWidth="1"/>
    <col min="7974" max="7974" width="8.140625" style="227" customWidth="1"/>
    <col min="7975" max="7977" width="10.28515625" style="227" customWidth="1"/>
    <col min="7978" max="7978" width="9.42578125" style="227" customWidth="1"/>
    <col min="7979" max="7979" width="4.42578125" style="227" customWidth="1"/>
    <col min="7980" max="7980" width="36" style="227" customWidth="1"/>
    <col min="7981" max="7982" width="10.28515625" style="227" customWidth="1"/>
    <col min="7983" max="7983" width="12.7109375" style="227" customWidth="1"/>
    <col min="7984" max="7984" width="12.85546875" style="227" customWidth="1"/>
    <col min="7985" max="8192" width="9.140625" style="227"/>
    <col min="8193" max="8193" width="4.28515625" style="227" customWidth="1"/>
    <col min="8194" max="8194" width="35.7109375" style="227" customWidth="1"/>
    <col min="8195" max="8195" width="10.28515625" style="227" customWidth="1"/>
    <col min="8196" max="8196" width="10.140625" style="227" customWidth="1"/>
    <col min="8197" max="8197" width="10.28515625" style="227" customWidth="1"/>
    <col min="8198" max="8198" width="8" style="227" customWidth="1"/>
    <col min="8199" max="8199" width="10.140625" style="227" customWidth="1"/>
    <col min="8200" max="8200" width="10.28515625" style="227" customWidth="1"/>
    <col min="8201" max="8201" width="10.140625" style="227" customWidth="1"/>
    <col min="8202" max="8202" width="8.28515625" style="227" customWidth="1"/>
    <col min="8203" max="8205" width="10.28515625" style="227" customWidth="1"/>
    <col min="8206" max="8206" width="8.28515625" style="227" customWidth="1"/>
    <col min="8207" max="8207" width="4.42578125" style="227" customWidth="1"/>
    <col min="8208" max="8208" width="35.85546875" style="227" customWidth="1"/>
    <col min="8209" max="8211" width="10.28515625" style="227" customWidth="1"/>
    <col min="8212" max="8212" width="8.28515625" style="227" customWidth="1"/>
    <col min="8213" max="8215" width="10.28515625" style="227" customWidth="1"/>
    <col min="8216" max="8216" width="8.28515625" style="227" customWidth="1"/>
    <col min="8217" max="8219" width="10.28515625" style="227" customWidth="1"/>
    <col min="8220" max="8220" width="8.28515625" style="227" customWidth="1"/>
    <col min="8221" max="8221" width="4.42578125" style="227" customWidth="1"/>
    <col min="8222" max="8222" width="35.7109375" style="227" customWidth="1"/>
    <col min="8223" max="8225" width="10.28515625" style="227" customWidth="1"/>
    <col min="8226" max="8226" width="8.140625" style="227" customWidth="1"/>
    <col min="8227" max="8229" width="10.28515625" style="227" customWidth="1"/>
    <col min="8230" max="8230" width="8.140625" style="227" customWidth="1"/>
    <col min="8231" max="8233" width="10.28515625" style="227" customWidth="1"/>
    <col min="8234" max="8234" width="9.42578125" style="227" customWidth="1"/>
    <col min="8235" max="8235" width="4.42578125" style="227" customWidth="1"/>
    <col min="8236" max="8236" width="36" style="227" customWidth="1"/>
    <col min="8237" max="8238" width="10.28515625" style="227" customWidth="1"/>
    <col min="8239" max="8239" width="12.7109375" style="227" customWidth="1"/>
    <col min="8240" max="8240" width="12.85546875" style="227" customWidth="1"/>
    <col min="8241" max="8448" width="9.140625" style="227"/>
    <col min="8449" max="8449" width="4.28515625" style="227" customWidth="1"/>
    <col min="8450" max="8450" width="35.7109375" style="227" customWidth="1"/>
    <col min="8451" max="8451" width="10.28515625" style="227" customWidth="1"/>
    <col min="8452" max="8452" width="10.140625" style="227" customWidth="1"/>
    <col min="8453" max="8453" width="10.28515625" style="227" customWidth="1"/>
    <col min="8454" max="8454" width="8" style="227" customWidth="1"/>
    <col min="8455" max="8455" width="10.140625" style="227" customWidth="1"/>
    <col min="8456" max="8456" width="10.28515625" style="227" customWidth="1"/>
    <col min="8457" max="8457" width="10.140625" style="227" customWidth="1"/>
    <col min="8458" max="8458" width="8.28515625" style="227" customWidth="1"/>
    <col min="8459" max="8461" width="10.28515625" style="227" customWidth="1"/>
    <col min="8462" max="8462" width="8.28515625" style="227" customWidth="1"/>
    <col min="8463" max="8463" width="4.42578125" style="227" customWidth="1"/>
    <col min="8464" max="8464" width="35.85546875" style="227" customWidth="1"/>
    <col min="8465" max="8467" width="10.28515625" style="227" customWidth="1"/>
    <col min="8468" max="8468" width="8.28515625" style="227" customWidth="1"/>
    <col min="8469" max="8471" width="10.28515625" style="227" customWidth="1"/>
    <col min="8472" max="8472" width="8.28515625" style="227" customWidth="1"/>
    <col min="8473" max="8475" width="10.28515625" style="227" customWidth="1"/>
    <col min="8476" max="8476" width="8.28515625" style="227" customWidth="1"/>
    <col min="8477" max="8477" width="4.42578125" style="227" customWidth="1"/>
    <col min="8478" max="8478" width="35.7109375" style="227" customWidth="1"/>
    <col min="8479" max="8481" width="10.28515625" style="227" customWidth="1"/>
    <col min="8482" max="8482" width="8.140625" style="227" customWidth="1"/>
    <col min="8483" max="8485" width="10.28515625" style="227" customWidth="1"/>
    <col min="8486" max="8486" width="8.140625" style="227" customWidth="1"/>
    <col min="8487" max="8489" width="10.28515625" style="227" customWidth="1"/>
    <col min="8490" max="8490" width="9.42578125" style="227" customWidth="1"/>
    <col min="8491" max="8491" width="4.42578125" style="227" customWidth="1"/>
    <col min="8492" max="8492" width="36" style="227" customWidth="1"/>
    <col min="8493" max="8494" width="10.28515625" style="227" customWidth="1"/>
    <col min="8495" max="8495" width="12.7109375" style="227" customWidth="1"/>
    <col min="8496" max="8496" width="12.85546875" style="227" customWidth="1"/>
    <col min="8497" max="8704" width="9.140625" style="227"/>
    <col min="8705" max="8705" width="4.28515625" style="227" customWidth="1"/>
    <col min="8706" max="8706" width="35.7109375" style="227" customWidth="1"/>
    <col min="8707" max="8707" width="10.28515625" style="227" customWidth="1"/>
    <col min="8708" max="8708" width="10.140625" style="227" customWidth="1"/>
    <col min="8709" max="8709" width="10.28515625" style="227" customWidth="1"/>
    <col min="8710" max="8710" width="8" style="227" customWidth="1"/>
    <col min="8711" max="8711" width="10.140625" style="227" customWidth="1"/>
    <col min="8712" max="8712" width="10.28515625" style="227" customWidth="1"/>
    <col min="8713" max="8713" width="10.140625" style="227" customWidth="1"/>
    <col min="8714" max="8714" width="8.28515625" style="227" customWidth="1"/>
    <col min="8715" max="8717" width="10.28515625" style="227" customWidth="1"/>
    <col min="8718" max="8718" width="8.28515625" style="227" customWidth="1"/>
    <col min="8719" max="8719" width="4.42578125" style="227" customWidth="1"/>
    <col min="8720" max="8720" width="35.85546875" style="227" customWidth="1"/>
    <col min="8721" max="8723" width="10.28515625" style="227" customWidth="1"/>
    <col min="8724" max="8724" width="8.28515625" style="227" customWidth="1"/>
    <col min="8725" max="8727" width="10.28515625" style="227" customWidth="1"/>
    <col min="8728" max="8728" width="8.28515625" style="227" customWidth="1"/>
    <col min="8729" max="8731" width="10.28515625" style="227" customWidth="1"/>
    <col min="8732" max="8732" width="8.28515625" style="227" customWidth="1"/>
    <col min="8733" max="8733" width="4.42578125" style="227" customWidth="1"/>
    <col min="8734" max="8734" width="35.7109375" style="227" customWidth="1"/>
    <col min="8735" max="8737" width="10.28515625" style="227" customWidth="1"/>
    <col min="8738" max="8738" width="8.140625" style="227" customWidth="1"/>
    <col min="8739" max="8741" width="10.28515625" style="227" customWidth="1"/>
    <col min="8742" max="8742" width="8.140625" style="227" customWidth="1"/>
    <col min="8743" max="8745" width="10.28515625" style="227" customWidth="1"/>
    <col min="8746" max="8746" width="9.42578125" style="227" customWidth="1"/>
    <col min="8747" max="8747" width="4.42578125" style="227" customWidth="1"/>
    <col min="8748" max="8748" width="36" style="227" customWidth="1"/>
    <col min="8749" max="8750" width="10.28515625" style="227" customWidth="1"/>
    <col min="8751" max="8751" width="12.7109375" style="227" customWidth="1"/>
    <col min="8752" max="8752" width="12.85546875" style="227" customWidth="1"/>
    <col min="8753" max="8960" width="9.140625" style="227"/>
    <col min="8961" max="8961" width="4.28515625" style="227" customWidth="1"/>
    <col min="8962" max="8962" width="35.7109375" style="227" customWidth="1"/>
    <col min="8963" max="8963" width="10.28515625" style="227" customWidth="1"/>
    <col min="8964" max="8964" width="10.140625" style="227" customWidth="1"/>
    <col min="8965" max="8965" width="10.28515625" style="227" customWidth="1"/>
    <col min="8966" max="8966" width="8" style="227" customWidth="1"/>
    <col min="8967" max="8967" width="10.140625" style="227" customWidth="1"/>
    <col min="8968" max="8968" width="10.28515625" style="227" customWidth="1"/>
    <col min="8969" max="8969" width="10.140625" style="227" customWidth="1"/>
    <col min="8970" max="8970" width="8.28515625" style="227" customWidth="1"/>
    <col min="8971" max="8973" width="10.28515625" style="227" customWidth="1"/>
    <col min="8974" max="8974" width="8.28515625" style="227" customWidth="1"/>
    <col min="8975" max="8975" width="4.42578125" style="227" customWidth="1"/>
    <col min="8976" max="8976" width="35.85546875" style="227" customWidth="1"/>
    <col min="8977" max="8979" width="10.28515625" style="227" customWidth="1"/>
    <col min="8980" max="8980" width="8.28515625" style="227" customWidth="1"/>
    <col min="8981" max="8983" width="10.28515625" style="227" customWidth="1"/>
    <col min="8984" max="8984" width="8.28515625" style="227" customWidth="1"/>
    <col min="8985" max="8987" width="10.28515625" style="227" customWidth="1"/>
    <col min="8988" max="8988" width="8.28515625" style="227" customWidth="1"/>
    <col min="8989" max="8989" width="4.42578125" style="227" customWidth="1"/>
    <col min="8990" max="8990" width="35.7109375" style="227" customWidth="1"/>
    <col min="8991" max="8993" width="10.28515625" style="227" customWidth="1"/>
    <col min="8994" max="8994" width="8.140625" style="227" customWidth="1"/>
    <col min="8995" max="8997" width="10.28515625" style="227" customWidth="1"/>
    <col min="8998" max="8998" width="8.140625" style="227" customWidth="1"/>
    <col min="8999" max="9001" width="10.28515625" style="227" customWidth="1"/>
    <col min="9002" max="9002" width="9.42578125" style="227" customWidth="1"/>
    <col min="9003" max="9003" width="4.42578125" style="227" customWidth="1"/>
    <col min="9004" max="9004" width="36" style="227" customWidth="1"/>
    <col min="9005" max="9006" width="10.28515625" style="227" customWidth="1"/>
    <col min="9007" max="9007" width="12.7109375" style="227" customWidth="1"/>
    <col min="9008" max="9008" width="12.85546875" style="227" customWidth="1"/>
    <col min="9009" max="9216" width="9.140625" style="227"/>
    <col min="9217" max="9217" width="4.28515625" style="227" customWidth="1"/>
    <col min="9218" max="9218" width="35.7109375" style="227" customWidth="1"/>
    <col min="9219" max="9219" width="10.28515625" style="227" customWidth="1"/>
    <col min="9220" max="9220" width="10.140625" style="227" customWidth="1"/>
    <col min="9221" max="9221" width="10.28515625" style="227" customWidth="1"/>
    <col min="9222" max="9222" width="8" style="227" customWidth="1"/>
    <col min="9223" max="9223" width="10.140625" style="227" customWidth="1"/>
    <col min="9224" max="9224" width="10.28515625" style="227" customWidth="1"/>
    <col min="9225" max="9225" width="10.140625" style="227" customWidth="1"/>
    <col min="9226" max="9226" width="8.28515625" style="227" customWidth="1"/>
    <col min="9227" max="9229" width="10.28515625" style="227" customWidth="1"/>
    <col min="9230" max="9230" width="8.28515625" style="227" customWidth="1"/>
    <col min="9231" max="9231" width="4.42578125" style="227" customWidth="1"/>
    <col min="9232" max="9232" width="35.85546875" style="227" customWidth="1"/>
    <col min="9233" max="9235" width="10.28515625" style="227" customWidth="1"/>
    <col min="9236" max="9236" width="8.28515625" style="227" customWidth="1"/>
    <col min="9237" max="9239" width="10.28515625" style="227" customWidth="1"/>
    <col min="9240" max="9240" width="8.28515625" style="227" customWidth="1"/>
    <col min="9241" max="9243" width="10.28515625" style="227" customWidth="1"/>
    <col min="9244" max="9244" width="8.28515625" style="227" customWidth="1"/>
    <col min="9245" max="9245" width="4.42578125" style="227" customWidth="1"/>
    <col min="9246" max="9246" width="35.7109375" style="227" customWidth="1"/>
    <col min="9247" max="9249" width="10.28515625" style="227" customWidth="1"/>
    <col min="9250" max="9250" width="8.140625" style="227" customWidth="1"/>
    <col min="9251" max="9253" width="10.28515625" style="227" customWidth="1"/>
    <col min="9254" max="9254" width="8.140625" style="227" customWidth="1"/>
    <col min="9255" max="9257" width="10.28515625" style="227" customWidth="1"/>
    <col min="9258" max="9258" width="9.42578125" style="227" customWidth="1"/>
    <col min="9259" max="9259" width="4.42578125" style="227" customWidth="1"/>
    <col min="9260" max="9260" width="36" style="227" customWidth="1"/>
    <col min="9261" max="9262" width="10.28515625" style="227" customWidth="1"/>
    <col min="9263" max="9263" width="12.7109375" style="227" customWidth="1"/>
    <col min="9264" max="9264" width="12.85546875" style="227" customWidth="1"/>
    <col min="9265" max="9472" width="9.140625" style="227"/>
    <col min="9473" max="9473" width="4.28515625" style="227" customWidth="1"/>
    <col min="9474" max="9474" width="35.7109375" style="227" customWidth="1"/>
    <col min="9475" max="9475" width="10.28515625" style="227" customWidth="1"/>
    <col min="9476" max="9476" width="10.140625" style="227" customWidth="1"/>
    <col min="9477" max="9477" width="10.28515625" style="227" customWidth="1"/>
    <col min="9478" max="9478" width="8" style="227" customWidth="1"/>
    <col min="9479" max="9479" width="10.140625" style="227" customWidth="1"/>
    <col min="9480" max="9480" width="10.28515625" style="227" customWidth="1"/>
    <col min="9481" max="9481" width="10.140625" style="227" customWidth="1"/>
    <col min="9482" max="9482" width="8.28515625" style="227" customWidth="1"/>
    <col min="9483" max="9485" width="10.28515625" style="227" customWidth="1"/>
    <col min="9486" max="9486" width="8.28515625" style="227" customWidth="1"/>
    <col min="9487" max="9487" width="4.42578125" style="227" customWidth="1"/>
    <col min="9488" max="9488" width="35.85546875" style="227" customWidth="1"/>
    <col min="9489" max="9491" width="10.28515625" style="227" customWidth="1"/>
    <col min="9492" max="9492" width="8.28515625" style="227" customWidth="1"/>
    <col min="9493" max="9495" width="10.28515625" style="227" customWidth="1"/>
    <col min="9496" max="9496" width="8.28515625" style="227" customWidth="1"/>
    <col min="9497" max="9499" width="10.28515625" style="227" customWidth="1"/>
    <col min="9500" max="9500" width="8.28515625" style="227" customWidth="1"/>
    <col min="9501" max="9501" width="4.42578125" style="227" customWidth="1"/>
    <col min="9502" max="9502" width="35.7109375" style="227" customWidth="1"/>
    <col min="9503" max="9505" width="10.28515625" style="227" customWidth="1"/>
    <col min="9506" max="9506" width="8.140625" style="227" customWidth="1"/>
    <col min="9507" max="9509" width="10.28515625" style="227" customWidth="1"/>
    <col min="9510" max="9510" width="8.140625" style="227" customWidth="1"/>
    <col min="9511" max="9513" width="10.28515625" style="227" customWidth="1"/>
    <col min="9514" max="9514" width="9.42578125" style="227" customWidth="1"/>
    <col min="9515" max="9515" width="4.42578125" style="227" customWidth="1"/>
    <col min="9516" max="9516" width="36" style="227" customWidth="1"/>
    <col min="9517" max="9518" width="10.28515625" style="227" customWidth="1"/>
    <col min="9519" max="9519" width="12.7109375" style="227" customWidth="1"/>
    <col min="9520" max="9520" width="12.85546875" style="227" customWidth="1"/>
    <col min="9521" max="9728" width="9.140625" style="227"/>
    <col min="9729" max="9729" width="4.28515625" style="227" customWidth="1"/>
    <col min="9730" max="9730" width="35.7109375" style="227" customWidth="1"/>
    <col min="9731" max="9731" width="10.28515625" style="227" customWidth="1"/>
    <col min="9732" max="9732" width="10.140625" style="227" customWidth="1"/>
    <col min="9733" max="9733" width="10.28515625" style="227" customWidth="1"/>
    <col min="9734" max="9734" width="8" style="227" customWidth="1"/>
    <col min="9735" max="9735" width="10.140625" style="227" customWidth="1"/>
    <col min="9736" max="9736" width="10.28515625" style="227" customWidth="1"/>
    <col min="9737" max="9737" width="10.140625" style="227" customWidth="1"/>
    <col min="9738" max="9738" width="8.28515625" style="227" customWidth="1"/>
    <col min="9739" max="9741" width="10.28515625" style="227" customWidth="1"/>
    <col min="9742" max="9742" width="8.28515625" style="227" customWidth="1"/>
    <col min="9743" max="9743" width="4.42578125" style="227" customWidth="1"/>
    <col min="9744" max="9744" width="35.85546875" style="227" customWidth="1"/>
    <col min="9745" max="9747" width="10.28515625" style="227" customWidth="1"/>
    <col min="9748" max="9748" width="8.28515625" style="227" customWidth="1"/>
    <col min="9749" max="9751" width="10.28515625" style="227" customWidth="1"/>
    <col min="9752" max="9752" width="8.28515625" style="227" customWidth="1"/>
    <col min="9753" max="9755" width="10.28515625" style="227" customWidth="1"/>
    <col min="9756" max="9756" width="8.28515625" style="227" customWidth="1"/>
    <col min="9757" max="9757" width="4.42578125" style="227" customWidth="1"/>
    <col min="9758" max="9758" width="35.7109375" style="227" customWidth="1"/>
    <col min="9759" max="9761" width="10.28515625" style="227" customWidth="1"/>
    <col min="9762" max="9762" width="8.140625" style="227" customWidth="1"/>
    <col min="9763" max="9765" width="10.28515625" style="227" customWidth="1"/>
    <col min="9766" max="9766" width="8.140625" style="227" customWidth="1"/>
    <col min="9767" max="9769" width="10.28515625" style="227" customWidth="1"/>
    <col min="9770" max="9770" width="9.42578125" style="227" customWidth="1"/>
    <col min="9771" max="9771" width="4.42578125" style="227" customWidth="1"/>
    <col min="9772" max="9772" width="36" style="227" customWidth="1"/>
    <col min="9773" max="9774" width="10.28515625" style="227" customWidth="1"/>
    <col min="9775" max="9775" width="12.7109375" style="227" customWidth="1"/>
    <col min="9776" max="9776" width="12.85546875" style="227" customWidth="1"/>
    <col min="9777" max="9984" width="9.140625" style="227"/>
    <col min="9985" max="9985" width="4.28515625" style="227" customWidth="1"/>
    <col min="9986" max="9986" width="35.7109375" style="227" customWidth="1"/>
    <col min="9987" max="9987" width="10.28515625" style="227" customWidth="1"/>
    <col min="9988" max="9988" width="10.140625" style="227" customWidth="1"/>
    <col min="9989" max="9989" width="10.28515625" style="227" customWidth="1"/>
    <col min="9990" max="9990" width="8" style="227" customWidth="1"/>
    <col min="9991" max="9991" width="10.140625" style="227" customWidth="1"/>
    <col min="9992" max="9992" width="10.28515625" style="227" customWidth="1"/>
    <col min="9993" max="9993" width="10.140625" style="227" customWidth="1"/>
    <col min="9994" max="9994" width="8.28515625" style="227" customWidth="1"/>
    <col min="9995" max="9997" width="10.28515625" style="227" customWidth="1"/>
    <col min="9998" max="9998" width="8.28515625" style="227" customWidth="1"/>
    <col min="9999" max="9999" width="4.42578125" style="227" customWidth="1"/>
    <col min="10000" max="10000" width="35.85546875" style="227" customWidth="1"/>
    <col min="10001" max="10003" width="10.28515625" style="227" customWidth="1"/>
    <col min="10004" max="10004" width="8.28515625" style="227" customWidth="1"/>
    <col min="10005" max="10007" width="10.28515625" style="227" customWidth="1"/>
    <col min="10008" max="10008" width="8.28515625" style="227" customWidth="1"/>
    <col min="10009" max="10011" width="10.28515625" style="227" customWidth="1"/>
    <col min="10012" max="10012" width="8.28515625" style="227" customWidth="1"/>
    <col min="10013" max="10013" width="4.42578125" style="227" customWidth="1"/>
    <col min="10014" max="10014" width="35.7109375" style="227" customWidth="1"/>
    <col min="10015" max="10017" width="10.28515625" style="227" customWidth="1"/>
    <col min="10018" max="10018" width="8.140625" style="227" customWidth="1"/>
    <col min="10019" max="10021" width="10.28515625" style="227" customWidth="1"/>
    <col min="10022" max="10022" width="8.140625" style="227" customWidth="1"/>
    <col min="10023" max="10025" width="10.28515625" style="227" customWidth="1"/>
    <col min="10026" max="10026" width="9.42578125" style="227" customWidth="1"/>
    <col min="10027" max="10027" width="4.42578125" style="227" customWidth="1"/>
    <col min="10028" max="10028" width="36" style="227" customWidth="1"/>
    <col min="10029" max="10030" width="10.28515625" style="227" customWidth="1"/>
    <col min="10031" max="10031" width="12.7109375" style="227" customWidth="1"/>
    <col min="10032" max="10032" width="12.85546875" style="227" customWidth="1"/>
    <col min="10033" max="10240" width="9.140625" style="227"/>
    <col min="10241" max="10241" width="4.28515625" style="227" customWidth="1"/>
    <col min="10242" max="10242" width="35.7109375" style="227" customWidth="1"/>
    <col min="10243" max="10243" width="10.28515625" style="227" customWidth="1"/>
    <col min="10244" max="10244" width="10.140625" style="227" customWidth="1"/>
    <col min="10245" max="10245" width="10.28515625" style="227" customWidth="1"/>
    <col min="10246" max="10246" width="8" style="227" customWidth="1"/>
    <col min="10247" max="10247" width="10.140625" style="227" customWidth="1"/>
    <col min="10248" max="10248" width="10.28515625" style="227" customWidth="1"/>
    <col min="10249" max="10249" width="10.140625" style="227" customWidth="1"/>
    <col min="10250" max="10250" width="8.28515625" style="227" customWidth="1"/>
    <col min="10251" max="10253" width="10.28515625" style="227" customWidth="1"/>
    <col min="10254" max="10254" width="8.28515625" style="227" customWidth="1"/>
    <col min="10255" max="10255" width="4.42578125" style="227" customWidth="1"/>
    <col min="10256" max="10256" width="35.85546875" style="227" customWidth="1"/>
    <col min="10257" max="10259" width="10.28515625" style="227" customWidth="1"/>
    <col min="10260" max="10260" width="8.28515625" style="227" customWidth="1"/>
    <col min="10261" max="10263" width="10.28515625" style="227" customWidth="1"/>
    <col min="10264" max="10264" width="8.28515625" style="227" customWidth="1"/>
    <col min="10265" max="10267" width="10.28515625" style="227" customWidth="1"/>
    <col min="10268" max="10268" width="8.28515625" style="227" customWidth="1"/>
    <col min="10269" max="10269" width="4.42578125" style="227" customWidth="1"/>
    <col min="10270" max="10270" width="35.7109375" style="227" customWidth="1"/>
    <col min="10271" max="10273" width="10.28515625" style="227" customWidth="1"/>
    <col min="10274" max="10274" width="8.140625" style="227" customWidth="1"/>
    <col min="10275" max="10277" width="10.28515625" style="227" customWidth="1"/>
    <col min="10278" max="10278" width="8.140625" style="227" customWidth="1"/>
    <col min="10279" max="10281" width="10.28515625" style="227" customWidth="1"/>
    <col min="10282" max="10282" width="9.42578125" style="227" customWidth="1"/>
    <col min="10283" max="10283" width="4.42578125" style="227" customWidth="1"/>
    <col min="10284" max="10284" width="36" style="227" customWidth="1"/>
    <col min="10285" max="10286" width="10.28515625" style="227" customWidth="1"/>
    <col min="10287" max="10287" width="12.7109375" style="227" customWidth="1"/>
    <col min="10288" max="10288" width="12.85546875" style="227" customWidth="1"/>
    <col min="10289" max="10496" width="9.140625" style="227"/>
    <col min="10497" max="10497" width="4.28515625" style="227" customWidth="1"/>
    <col min="10498" max="10498" width="35.7109375" style="227" customWidth="1"/>
    <col min="10499" max="10499" width="10.28515625" style="227" customWidth="1"/>
    <col min="10500" max="10500" width="10.140625" style="227" customWidth="1"/>
    <col min="10501" max="10501" width="10.28515625" style="227" customWidth="1"/>
    <col min="10502" max="10502" width="8" style="227" customWidth="1"/>
    <col min="10503" max="10503" width="10.140625" style="227" customWidth="1"/>
    <col min="10504" max="10504" width="10.28515625" style="227" customWidth="1"/>
    <col min="10505" max="10505" width="10.140625" style="227" customWidth="1"/>
    <col min="10506" max="10506" width="8.28515625" style="227" customWidth="1"/>
    <col min="10507" max="10509" width="10.28515625" style="227" customWidth="1"/>
    <col min="10510" max="10510" width="8.28515625" style="227" customWidth="1"/>
    <col min="10511" max="10511" width="4.42578125" style="227" customWidth="1"/>
    <col min="10512" max="10512" width="35.85546875" style="227" customWidth="1"/>
    <col min="10513" max="10515" width="10.28515625" style="227" customWidth="1"/>
    <col min="10516" max="10516" width="8.28515625" style="227" customWidth="1"/>
    <col min="10517" max="10519" width="10.28515625" style="227" customWidth="1"/>
    <col min="10520" max="10520" width="8.28515625" style="227" customWidth="1"/>
    <col min="10521" max="10523" width="10.28515625" style="227" customWidth="1"/>
    <col min="10524" max="10524" width="8.28515625" style="227" customWidth="1"/>
    <col min="10525" max="10525" width="4.42578125" style="227" customWidth="1"/>
    <col min="10526" max="10526" width="35.7109375" style="227" customWidth="1"/>
    <col min="10527" max="10529" width="10.28515625" style="227" customWidth="1"/>
    <col min="10530" max="10530" width="8.140625" style="227" customWidth="1"/>
    <col min="10531" max="10533" width="10.28515625" style="227" customWidth="1"/>
    <col min="10534" max="10534" width="8.140625" style="227" customWidth="1"/>
    <col min="10535" max="10537" width="10.28515625" style="227" customWidth="1"/>
    <col min="10538" max="10538" width="9.42578125" style="227" customWidth="1"/>
    <col min="10539" max="10539" width="4.42578125" style="227" customWidth="1"/>
    <col min="10540" max="10540" width="36" style="227" customWidth="1"/>
    <col min="10541" max="10542" width="10.28515625" style="227" customWidth="1"/>
    <col min="10543" max="10543" width="12.7109375" style="227" customWidth="1"/>
    <col min="10544" max="10544" width="12.85546875" style="227" customWidth="1"/>
    <col min="10545" max="10752" width="9.140625" style="227"/>
    <col min="10753" max="10753" width="4.28515625" style="227" customWidth="1"/>
    <col min="10754" max="10754" width="35.7109375" style="227" customWidth="1"/>
    <col min="10755" max="10755" width="10.28515625" style="227" customWidth="1"/>
    <col min="10756" max="10756" width="10.140625" style="227" customWidth="1"/>
    <col min="10757" max="10757" width="10.28515625" style="227" customWidth="1"/>
    <col min="10758" max="10758" width="8" style="227" customWidth="1"/>
    <col min="10759" max="10759" width="10.140625" style="227" customWidth="1"/>
    <col min="10760" max="10760" width="10.28515625" style="227" customWidth="1"/>
    <col min="10761" max="10761" width="10.140625" style="227" customWidth="1"/>
    <col min="10762" max="10762" width="8.28515625" style="227" customWidth="1"/>
    <col min="10763" max="10765" width="10.28515625" style="227" customWidth="1"/>
    <col min="10766" max="10766" width="8.28515625" style="227" customWidth="1"/>
    <col min="10767" max="10767" width="4.42578125" style="227" customWidth="1"/>
    <col min="10768" max="10768" width="35.85546875" style="227" customWidth="1"/>
    <col min="10769" max="10771" width="10.28515625" style="227" customWidth="1"/>
    <col min="10772" max="10772" width="8.28515625" style="227" customWidth="1"/>
    <col min="10773" max="10775" width="10.28515625" style="227" customWidth="1"/>
    <col min="10776" max="10776" width="8.28515625" style="227" customWidth="1"/>
    <col min="10777" max="10779" width="10.28515625" style="227" customWidth="1"/>
    <col min="10780" max="10780" width="8.28515625" style="227" customWidth="1"/>
    <col min="10781" max="10781" width="4.42578125" style="227" customWidth="1"/>
    <col min="10782" max="10782" width="35.7109375" style="227" customWidth="1"/>
    <col min="10783" max="10785" width="10.28515625" style="227" customWidth="1"/>
    <col min="10786" max="10786" width="8.140625" style="227" customWidth="1"/>
    <col min="10787" max="10789" width="10.28515625" style="227" customWidth="1"/>
    <col min="10790" max="10790" width="8.140625" style="227" customWidth="1"/>
    <col min="10791" max="10793" width="10.28515625" style="227" customWidth="1"/>
    <col min="10794" max="10794" width="9.42578125" style="227" customWidth="1"/>
    <col min="10795" max="10795" width="4.42578125" style="227" customWidth="1"/>
    <col min="10796" max="10796" width="36" style="227" customWidth="1"/>
    <col min="10797" max="10798" width="10.28515625" style="227" customWidth="1"/>
    <col min="10799" max="10799" width="12.7109375" style="227" customWidth="1"/>
    <col min="10800" max="10800" width="12.85546875" style="227" customWidth="1"/>
    <col min="10801" max="11008" width="9.140625" style="227"/>
    <col min="11009" max="11009" width="4.28515625" style="227" customWidth="1"/>
    <col min="11010" max="11010" width="35.7109375" style="227" customWidth="1"/>
    <col min="11011" max="11011" width="10.28515625" style="227" customWidth="1"/>
    <col min="11012" max="11012" width="10.140625" style="227" customWidth="1"/>
    <col min="11013" max="11013" width="10.28515625" style="227" customWidth="1"/>
    <col min="11014" max="11014" width="8" style="227" customWidth="1"/>
    <col min="11015" max="11015" width="10.140625" style="227" customWidth="1"/>
    <col min="11016" max="11016" width="10.28515625" style="227" customWidth="1"/>
    <col min="11017" max="11017" width="10.140625" style="227" customWidth="1"/>
    <col min="11018" max="11018" width="8.28515625" style="227" customWidth="1"/>
    <col min="11019" max="11021" width="10.28515625" style="227" customWidth="1"/>
    <col min="11022" max="11022" width="8.28515625" style="227" customWidth="1"/>
    <col min="11023" max="11023" width="4.42578125" style="227" customWidth="1"/>
    <col min="11024" max="11024" width="35.85546875" style="227" customWidth="1"/>
    <col min="11025" max="11027" width="10.28515625" style="227" customWidth="1"/>
    <col min="11028" max="11028" width="8.28515625" style="227" customWidth="1"/>
    <col min="11029" max="11031" width="10.28515625" style="227" customWidth="1"/>
    <col min="11032" max="11032" width="8.28515625" style="227" customWidth="1"/>
    <col min="11033" max="11035" width="10.28515625" style="227" customWidth="1"/>
    <col min="11036" max="11036" width="8.28515625" style="227" customWidth="1"/>
    <col min="11037" max="11037" width="4.42578125" style="227" customWidth="1"/>
    <col min="11038" max="11038" width="35.7109375" style="227" customWidth="1"/>
    <col min="11039" max="11041" width="10.28515625" style="227" customWidth="1"/>
    <col min="11042" max="11042" width="8.140625" style="227" customWidth="1"/>
    <col min="11043" max="11045" width="10.28515625" style="227" customWidth="1"/>
    <col min="11046" max="11046" width="8.140625" style="227" customWidth="1"/>
    <col min="11047" max="11049" width="10.28515625" style="227" customWidth="1"/>
    <col min="11050" max="11050" width="9.42578125" style="227" customWidth="1"/>
    <col min="11051" max="11051" width="4.42578125" style="227" customWidth="1"/>
    <col min="11052" max="11052" width="36" style="227" customWidth="1"/>
    <col min="11053" max="11054" width="10.28515625" style="227" customWidth="1"/>
    <col min="11055" max="11055" width="12.7109375" style="227" customWidth="1"/>
    <col min="11056" max="11056" width="12.85546875" style="227" customWidth="1"/>
    <col min="11057" max="11264" width="9.140625" style="227"/>
    <col min="11265" max="11265" width="4.28515625" style="227" customWidth="1"/>
    <col min="11266" max="11266" width="35.7109375" style="227" customWidth="1"/>
    <col min="11267" max="11267" width="10.28515625" style="227" customWidth="1"/>
    <col min="11268" max="11268" width="10.140625" style="227" customWidth="1"/>
    <col min="11269" max="11269" width="10.28515625" style="227" customWidth="1"/>
    <col min="11270" max="11270" width="8" style="227" customWidth="1"/>
    <col min="11271" max="11271" width="10.140625" style="227" customWidth="1"/>
    <col min="11272" max="11272" width="10.28515625" style="227" customWidth="1"/>
    <col min="11273" max="11273" width="10.140625" style="227" customWidth="1"/>
    <col min="11274" max="11274" width="8.28515625" style="227" customWidth="1"/>
    <col min="11275" max="11277" width="10.28515625" style="227" customWidth="1"/>
    <col min="11278" max="11278" width="8.28515625" style="227" customWidth="1"/>
    <col min="11279" max="11279" width="4.42578125" style="227" customWidth="1"/>
    <col min="11280" max="11280" width="35.85546875" style="227" customWidth="1"/>
    <col min="11281" max="11283" width="10.28515625" style="227" customWidth="1"/>
    <col min="11284" max="11284" width="8.28515625" style="227" customWidth="1"/>
    <col min="11285" max="11287" width="10.28515625" style="227" customWidth="1"/>
    <col min="11288" max="11288" width="8.28515625" style="227" customWidth="1"/>
    <col min="11289" max="11291" width="10.28515625" style="227" customWidth="1"/>
    <col min="11292" max="11292" width="8.28515625" style="227" customWidth="1"/>
    <col min="11293" max="11293" width="4.42578125" style="227" customWidth="1"/>
    <col min="11294" max="11294" width="35.7109375" style="227" customWidth="1"/>
    <col min="11295" max="11297" width="10.28515625" style="227" customWidth="1"/>
    <col min="11298" max="11298" width="8.140625" style="227" customWidth="1"/>
    <col min="11299" max="11301" width="10.28515625" style="227" customWidth="1"/>
    <col min="11302" max="11302" width="8.140625" style="227" customWidth="1"/>
    <col min="11303" max="11305" width="10.28515625" style="227" customWidth="1"/>
    <col min="11306" max="11306" width="9.42578125" style="227" customWidth="1"/>
    <col min="11307" max="11307" width="4.42578125" style="227" customWidth="1"/>
    <col min="11308" max="11308" width="36" style="227" customWidth="1"/>
    <col min="11309" max="11310" width="10.28515625" style="227" customWidth="1"/>
    <col min="11311" max="11311" width="12.7109375" style="227" customWidth="1"/>
    <col min="11312" max="11312" width="12.85546875" style="227" customWidth="1"/>
    <col min="11313" max="11520" width="9.140625" style="227"/>
    <col min="11521" max="11521" width="4.28515625" style="227" customWidth="1"/>
    <col min="11522" max="11522" width="35.7109375" style="227" customWidth="1"/>
    <col min="11523" max="11523" width="10.28515625" style="227" customWidth="1"/>
    <col min="11524" max="11524" width="10.140625" style="227" customWidth="1"/>
    <col min="11525" max="11525" width="10.28515625" style="227" customWidth="1"/>
    <col min="11526" max="11526" width="8" style="227" customWidth="1"/>
    <col min="11527" max="11527" width="10.140625" style="227" customWidth="1"/>
    <col min="11528" max="11528" width="10.28515625" style="227" customWidth="1"/>
    <col min="11529" max="11529" width="10.140625" style="227" customWidth="1"/>
    <col min="11530" max="11530" width="8.28515625" style="227" customWidth="1"/>
    <col min="11531" max="11533" width="10.28515625" style="227" customWidth="1"/>
    <col min="11534" max="11534" width="8.28515625" style="227" customWidth="1"/>
    <col min="11535" max="11535" width="4.42578125" style="227" customWidth="1"/>
    <col min="11536" max="11536" width="35.85546875" style="227" customWidth="1"/>
    <col min="11537" max="11539" width="10.28515625" style="227" customWidth="1"/>
    <col min="11540" max="11540" width="8.28515625" style="227" customWidth="1"/>
    <col min="11541" max="11543" width="10.28515625" style="227" customWidth="1"/>
    <col min="11544" max="11544" width="8.28515625" style="227" customWidth="1"/>
    <col min="11545" max="11547" width="10.28515625" style="227" customWidth="1"/>
    <col min="11548" max="11548" width="8.28515625" style="227" customWidth="1"/>
    <col min="11549" max="11549" width="4.42578125" style="227" customWidth="1"/>
    <col min="11550" max="11550" width="35.7109375" style="227" customWidth="1"/>
    <col min="11551" max="11553" width="10.28515625" style="227" customWidth="1"/>
    <col min="11554" max="11554" width="8.140625" style="227" customWidth="1"/>
    <col min="11555" max="11557" width="10.28515625" style="227" customWidth="1"/>
    <col min="11558" max="11558" width="8.140625" style="227" customWidth="1"/>
    <col min="11559" max="11561" width="10.28515625" style="227" customWidth="1"/>
    <col min="11562" max="11562" width="9.42578125" style="227" customWidth="1"/>
    <col min="11563" max="11563" width="4.42578125" style="227" customWidth="1"/>
    <col min="11564" max="11564" width="36" style="227" customWidth="1"/>
    <col min="11565" max="11566" width="10.28515625" style="227" customWidth="1"/>
    <col min="11567" max="11567" width="12.7109375" style="227" customWidth="1"/>
    <col min="11568" max="11568" width="12.85546875" style="227" customWidth="1"/>
    <col min="11569" max="11776" width="9.140625" style="227"/>
    <col min="11777" max="11777" width="4.28515625" style="227" customWidth="1"/>
    <col min="11778" max="11778" width="35.7109375" style="227" customWidth="1"/>
    <col min="11779" max="11779" width="10.28515625" style="227" customWidth="1"/>
    <col min="11780" max="11780" width="10.140625" style="227" customWidth="1"/>
    <col min="11781" max="11781" width="10.28515625" style="227" customWidth="1"/>
    <col min="11782" max="11782" width="8" style="227" customWidth="1"/>
    <col min="11783" max="11783" width="10.140625" style="227" customWidth="1"/>
    <col min="11784" max="11784" width="10.28515625" style="227" customWidth="1"/>
    <col min="11785" max="11785" width="10.140625" style="227" customWidth="1"/>
    <col min="11786" max="11786" width="8.28515625" style="227" customWidth="1"/>
    <col min="11787" max="11789" width="10.28515625" style="227" customWidth="1"/>
    <col min="11790" max="11790" width="8.28515625" style="227" customWidth="1"/>
    <col min="11791" max="11791" width="4.42578125" style="227" customWidth="1"/>
    <col min="11792" max="11792" width="35.85546875" style="227" customWidth="1"/>
    <col min="11793" max="11795" width="10.28515625" style="227" customWidth="1"/>
    <col min="11796" max="11796" width="8.28515625" style="227" customWidth="1"/>
    <col min="11797" max="11799" width="10.28515625" style="227" customWidth="1"/>
    <col min="11800" max="11800" width="8.28515625" style="227" customWidth="1"/>
    <col min="11801" max="11803" width="10.28515625" style="227" customWidth="1"/>
    <col min="11804" max="11804" width="8.28515625" style="227" customWidth="1"/>
    <col min="11805" max="11805" width="4.42578125" style="227" customWidth="1"/>
    <col min="11806" max="11806" width="35.7109375" style="227" customWidth="1"/>
    <col min="11807" max="11809" width="10.28515625" style="227" customWidth="1"/>
    <col min="11810" max="11810" width="8.140625" style="227" customWidth="1"/>
    <col min="11811" max="11813" width="10.28515625" style="227" customWidth="1"/>
    <col min="11814" max="11814" width="8.140625" style="227" customWidth="1"/>
    <col min="11815" max="11817" width="10.28515625" style="227" customWidth="1"/>
    <col min="11818" max="11818" width="9.42578125" style="227" customWidth="1"/>
    <col min="11819" max="11819" width="4.42578125" style="227" customWidth="1"/>
    <col min="11820" max="11820" width="36" style="227" customWidth="1"/>
    <col min="11821" max="11822" width="10.28515625" style="227" customWidth="1"/>
    <col min="11823" max="11823" width="12.7109375" style="227" customWidth="1"/>
    <col min="11824" max="11824" width="12.85546875" style="227" customWidth="1"/>
    <col min="11825" max="12032" width="9.140625" style="227"/>
    <col min="12033" max="12033" width="4.28515625" style="227" customWidth="1"/>
    <col min="12034" max="12034" width="35.7109375" style="227" customWidth="1"/>
    <col min="12035" max="12035" width="10.28515625" style="227" customWidth="1"/>
    <col min="12036" max="12036" width="10.140625" style="227" customWidth="1"/>
    <col min="12037" max="12037" width="10.28515625" style="227" customWidth="1"/>
    <col min="12038" max="12038" width="8" style="227" customWidth="1"/>
    <col min="12039" max="12039" width="10.140625" style="227" customWidth="1"/>
    <col min="12040" max="12040" width="10.28515625" style="227" customWidth="1"/>
    <col min="12041" max="12041" width="10.140625" style="227" customWidth="1"/>
    <col min="12042" max="12042" width="8.28515625" style="227" customWidth="1"/>
    <col min="12043" max="12045" width="10.28515625" style="227" customWidth="1"/>
    <col min="12046" max="12046" width="8.28515625" style="227" customWidth="1"/>
    <col min="12047" max="12047" width="4.42578125" style="227" customWidth="1"/>
    <col min="12048" max="12048" width="35.85546875" style="227" customWidth="1"/>
    <col min="12049" max="12051" width="10.28515625" style="227" customWidth="1"/>
    <col min="12052" max="12052" width="8.28515625" style="227" customWidth="1"/>
    <col min="12053" max="12055" width="10.28515625" style="227" customWidth="1"/>
    <col min="12056" max="12056" width="8.28515625" style="227" customWidth="1"/>
    <col min="12057" max="12059" width="10.28515625" style="227" customWidth="1"/>
    <col min="12060" max="12060" width="8.28515625" style="227" customWidth="1"/>
    <col min="12061" max="12061" width="4.42578125" style="227" customWidth="1"/>
    <col min="12062" max="12062" width="35.7109375" style="227" customWidth="1"/>
    <col min="12063" max="12065" width="10.28515625" style="227" customWidth="1"/>
    <col min="12066" max="12066" width="8.140625" style="227" customWidth="1"/>
    <col min="12067" max="12069" width="10.28515625" style="227" customWidth="1"/>
    <col min="12070" max="12070" width="8.140625" style="227" customWidth="1"/>
    <col min="12071" max="12073" width="10.28515625" style="227" customWidth="1"/>
    <col min="12074" max="12074" width="9.42578125" style="227" customWidth="1"/>
    <col min="12075" max="12075" width="4.42578125" style="227" customWidth="1"/>
    <col min="12076" max="12076" width="36" style="227" customWidth="1"/>
    <col min="12077" max="12078" width="10.28515625" style="227" customWidth="1"/>
    <col min="12079" max="12079" width="12.7109375" style="227" customWidth="1"/>
    <col min="12080" max="12080" width="12.85546875" style="227" customWidth="1"/>
    <col min="12081" max="12288" width="9.140625" style="227"/>
    <col min="12289" max="12289" width="4.28515625" style="227" customWidth="1"/>
    <col min="12290" max="12290" width="35.7109375" style="227" customWidth="1"/>
    <col min="12291" max="12291" width="10.28515625" style="227" customWidth="1"/>
    <col min="12292" max="12292" width="10.140625" style="227" customWidth="1"/>
    <col min="12293" max="12293" width="10.28515625" style="227" customWidth="1"/>
    <col min="12294" max="12294" width="8" style="227" customWidth="1"/>
    <col min="12295" max="12295" width="10.140625" style="227" customWidth="1"/>
    <col min="12296" max="12296" width="10.28515625" style="227" customWidth="1"/>
    <col min="12297" max="12297" width="10.140625" style="227" customWidth="1"/>
    <col min="12298" max="12298" width="8.28515625" style="227" customWidth="1"/>
    <col min="12299" max="12301" width="10.28515625" style="227" customWidth="1"/>
    <col min="12302" max="12302" width="8.28515625" style="227" customWidth="1"/>
    <col min="12303" max="12303" width="4.42578125" style="227" customWidth="1"/>
    <col min="12304" max="12304" width="35.85546875" style="227" customWidth="1"/>
    <col min="12305" max="12307" width="10.28515625" style="227" customWidth="1"/>
    <col min="12308" max="12308" width="8.28515625" style="227" customWidth="1"/>
    <col min="12309" max="12311" width="10.28515625" style="227" customWidth="1"/>
    <col min="12312" max="12312" width="8.28515625" style="227" customWidth="1"/>
    <col min="12313" max="12315" width="10.28515625" style="227" customWidth="1"/>
    <col min="12316" max="12316" width="8.28515625" style="227" customWidth="1"/>
    <col min="12317" max="12317" width="4.42578125" style="227" customWidth="1"/>
    <col min="12318" max="12318" width="35.7109375" style="227" customWidth="1"/>
    <col min="12319" max="12321" width="10.28515625" style="227" customWidth="1"/>
    <col min="12322" max="12322" width="8.140625" style="227" customWidth="1"/>
    <col min="12323" max="12325" width="10.28515625" style="227" customWidth="1"/>
    <col min="12326" max="12326" width="8.140625" style="227" customWidth="1"/>
    <col min="12327" max="12329" width="10.28515625" style="227" customWidth="1"/>
    <col min="12330" max="12330" width="9.42578125" style="227" customWidth="1"/>
    <col min="12331" max="12331" width="4.42578125" style="227" customWidth="1"/>
    <col min="12332" max="12332" width="36" style="227" customWidth="1"/>
    <col min="12333" max="12334" width="10.28515625" style="227" customWidth="1"/>
    <col min="12335" max="12335" width="12.7109375" style="227" customWidth="1"/>
    <col min="12336" max="12336" width="12.85546875" style="227" customWidth="1"/>
    <col min="12337" max="12544" width="9.140625" style="227"/>
    <col min="12545" max="12545" width="4.28515625" style="227" customWidth="1"/>
    <col min="12546" max="12546" width="35.7109375" style="227" customWidth="1"/>
    <col min="12547" max="12547" width="10.28515625" style="227" customWidth="1"/>
    <col min="12548" max="12548" width="10.140625" style="227" customWidth="1"/>
    <col min="12549" max="12549" width="10.28515625" style="227" customWidth="1"/>
    <col min="12550" max="12550" width="8" style="227" customWidth="1"/>
    <col min="12551" max="12551" width="10.140625" style="227" customWidth="1"/>
    <col min="12552" max="12552" width="10.28515625" style="227" customWidth="1"/>
    <col min="12553" max="12553" width="10.140625" style="227" customWidth="1"/>
    <col min="12554" max="12554" width="8.28515625" style="227" customWidth="1"/>
    <col min="12555" max="12557" width="10.28515625" style="227" customWidth="1"/>
    <col min="12558" max="12558" width="8.28515625" style="227" customWidth="1"/>
    <col min="12559" max="12559" width="4.42578125" style="227" customWidth="1"/>
    <col min="12560" max="12560" width="35.85546875" style="227" customWidth="1"/>
    <col min="12561" max="12563" width="10.28515625" style="227" customWidth="1"/>
    <col min="12564" max="12564" width="8.28515625" style="227" customWidth="1"/>
    <col min="12565" max="12567" width="10.28515625" style="227" customWidth="1"/>
    <col min="12568" max="12568" width="8.28515625" style="227" customWidth="1"/>
    <col min="12569" max="12571" width="10.28515625" style="227" customWidth="1"/>
    <col min="12572" max="12572" width="8.28515625" style="227" customWidth="1"/>
    <col min="12573" max="12573" width="4.42578125" style="227" customWidth="1"/>
    <col min="12574" max="12574" width="35.7109375" style="227" customWidth="1"/>
    <col min="12575" max="12577" width="10.28515625" style="227" customWidth="1"/>
    <col min="12578" max="12578" width="8.140625" style="227" customWidth="1"/>
    <col min="12579" max="12581" width="10.28515625" style="227" customWidth="1"/>
    <col min="12582" max="12582" width="8.140625" style="227" customWidth="1"/>
    <col min="12583" max="12585" width="10.28515625" style="227" customWidth="1"/>
    <col min="12586" max="12586" width="9.42578125" style="227" customWidth="1"/>
    <col min="12587" max="12587" width="4.42578125" style="227" customWidth="1"/>
    <col min="12588" max="12588" width="36" style="227" customWidth="1"/>
    <col min="12589" max="12590" width="10.28515625" style="227" customWidth="1"/>
    <col min="12591" max="12591" width="12.7109375" style="227" customWidth="1"/>
    <col min="12592" max="12592" width="12.85546875" style="227" customWidth="1"/>
    <col min="12593" max="12800" width="9.140625" style="227"/>
    <col min="12801" max="12801" width="4.28515625" style="227" customWidth="1"/>
    <col min="12802" max="12802" width="35.7109375" style="227" customWidth="1"/>
    <col min="12803" max="12803" width="10.28515625" style="227" customWidth="1"/>
    <col min="12804" max="12804" width="10.140625" style="227" customWidth="1"/>
    <col min="12805" max="12805" width="10.28515625" style="227" customWidth="1"/>
    <col min="12806" max="12806" width="8" style="227" customWidth="1"/>
    <col min="12807" max="12807" width="10.140625" style="227" customWidth="1"/>
    <col min="12808" max="12808" width="10.28515625" style="227" customWidth="1"/>
    <col min="12809" max="12809" width="10.140625" style="227" customWidth="1"/>
    <col min="12810" max="12810" width="8.28515625" style="227" customWidth="1"/>
    <col min="12811" max="12813" width="10.28515625" style="227" customWidth="1"/>
    <col min="12814" max="12814" width="8.28515625" style="227" customWidth="1"/>
    <col min="12815" max="12815" width="4.42578125" style="227" customWidth="1"/>
    <col min="12816" max="12816" width="35.85546875" style="227" customWidth="1"/>
    <col min="12817" max="12819" width="10.28515625" style="227" customWidth="1"/>
    <col min="12820" max="12820" width="8.28515625" style="227" customWidth="1"/>
    <col min="12821" max="12823" width="10.28515625" style="227" customWidth="1"/>
    <col min="12824" max="12824" width="8.28515625" style="227" customWidth="1"/>
    <col min="12825" max="12827" width="10.28515625" style="227" customWidth="1"/>
    <col min="12828" max="12828" width="8.28515625" style="227" customWidth="1"/>
    <col min="12829" max="12829" width="4.42578125" style="227" customWidth="1"/>
    <col min="12830" max="12830" width="35.7109375" style="227" customWidth="1"/>
    <col min="12831" max="12833" width="10.28515625" style="227" customWidth="1"/>
    <col min="12834" max="12834" width="8.140625" style="227" customWidth="1"/>
    <col min="12835" max="12837" width="10.28515625" style="227" customWidth="1"/>
    <col min="12838" max="12838" width="8.140625" style="227" customWidth="1"/>
    <col min="12839" max="12841" width="10.28515625" style="227" customWidth="1"/>
    <col min="12842" max="12842" width="9.42578125" style="227" customWidth="1"/>
    <col min="12843" max="12843" width="4.42578125" style="227" customWidth="1"/>
    <col min="12844" max="12844" width="36" style="227" customWidth="1"/>
    <col min="12845" max="12846" width="10.28515625" style="227" customWidth="1"/>
    <col min="12847" max="12847" width="12.7109375" style="227" customWidth="1"/>
    <col min="12848" max="12848" width="12.85546875" style="227" customWidth="1"/>
    <col min="12849" max="13056" width="9.140625" style="227"/>
    <col min="13057" max="13057" width="4.28515625" style="227" customWidth="1"/>
    <col min="13058" max="13058" width="35.7109375" style="227" customWidth="1"/>
    <col min="13059" max="13059" width="10.28515625" style="227" customWidth="1"/>
    <col min="13060" max="13060" width="10.140625" style="227" customWidth="1"/>
    <col min="13061" max="13061" width="10.28515625" style="227" customWidth="1"/>
    <col min="13062" max="13062" width="8" style="227" customWidth="1"/>
    <col min="13063" max="13063" width="10.140625" style="227" customWidth="1"/>
    <col min="13064" max="13064" width="10.28515625" style="227" customWidth="1"/>
    <col min="13065" max="13065" width="10.140625" style="227" customWidth="1"/>
    <col min="13066" max="13066" width="8.28515625" style="227" customWidth="1"/>
    <col min="13067" max="13069" width="10.28515625" style="227" customWidth="1"/>
    <col min="13070" max="13070" width="8.28515625" style="227" customWidth="1"/>
    <col min="13071" max="13071" width="4.42578125" style="227" customWidth="1"/>
    <col min="13072" max="13072" width="35.85546875" style="227" customWidth="1"/>
    <col min="13073" max="13075" width="10.28515625" style="227" customWidth="1"/>
    <col min="13076" max="13076" width="8.28515625" style="227" customWidth="1"/>
    <col min="13077" max="13079" width="10.28515625" style="227" customWidth="1"/>
    <col min="13080" max="13080" width="8.28515625" style="227" customWidth="1"/>
    <col min="13081" max="13083" width="10.28515625" style="227" customWidth="1"/>
    <col min="13084" max="13084" width="8.28515625" style="227" customWidth="1"/>
    <col min="13085" max="13085" width="4.42578125" style="227" customWidth="1"/>
    <col min="13086" max="13086" width="35.7109375" style="227" customWidth="1"/>
    <col min="13087" max="13089" width="10.28515625" style="227" customWidth="1"/>
    <col min="13090" max="13090" width="8.140625" style="227" customWidth="1"/>
    <col min="13091" max="13093" width="10.28515625" style="227" customWidth="1"/>
    <col min="13094" max="13094" width="8.140625" style="227" customWidth="1"/>
    <col min="13095" max="13097" width="10.28515625" style="227" customWidth="1"/>
    <col min="13098" max="13098" width="9.42578125" style="227" customWidth="1"/>
    <col min="13099" max="13099" width="4.42578125" style="227" customWidth="1"/>
    <col min="13100" max="13100" width="36" style="227" customWidth="1"/>
    <col min="13101" max="13102" width="10.28515625" style="227" customWidth="1"/>
    <col min="13103" max="13103" width="12.7109375" style="227" customWidth="1"/>
    <col min="13104" max="13104" width="12.85546875" style="227" customWidth="1"/>
    <col min="13105" max="13312" width="9.140625" style="227"/>
    <col min="13313" max="13313" width="4.28515625" style="227" customWidth="1"/>
    <col min="13314" max="13314" width="35.7109375" style="227" customWidth="1"/>
    <col min="13315" max="13315" width="10.28515625" style="227" customWidth="1"/>
    <col min="13316" max="13316" width="10.140625" style="227" customWidth="1"/>
    <col min="13317" max="13317" width="10.28515625" style="227" customWidth="1"/>
    <col min="13318" max="13318" width="8" style="227" customWidth="1"/>
    <col min="13319" max="13319" width="10.140625" style="227" customWidth="1"/>
    <col min="13320" max="13320" width="10.28515625" style="227" customWidth="1"/>
    <col min="13321" max="13321" width="10.140625" style="227" customWidth="1"/>
    <col min="13322" max="13322" width="8.28515625" style="227" customWidth="1"/>
    <col min="13323" max="13325" width="10.28515625" style="227" customWidth="1"/>
    <col min="13326" max="13326" width="8.28515625" style="227" customWidth="1"/>
    <col min="13327" max="13327" width="4.42578125" style="227" customWidth="1"/>
    <col min="13328" max="13328" width="35.85546875" style="227" customWidth="1"/>
    <col min="13329" max="13331" width="10.28515625" style="227" customWidth="1"/>
    <col min="13332" max="13332" width="8.28515625" style="227" customWidth="1"/>
    <col min="13333" max="13335" width="10.28515625" style="227" customWidth="1"/>
    <col min="13336" max="13336" width="8.28515625" style="227" customWidth="1"/>
    <col min="13337" max="13339" width="10.28515625" style="227" customWidth="1"/>
    <col min="13340" max="13340" width="8.28515625" style="227" customWidth="1"/>
    <col min="13341" max="13341" width="4.42578125" style="227" customWidth="1"/>
    <col min="13342" max="13342" width="35.7109375" style="227" customWidth="1"/>
    <col min="13343" max="13345" width="10.28515625" style="227" customWidth="1"/>
    <col min="13346" max="13346" width="8.140625" style="227" customWidth="1"/>
    <col min="13347" max="13349" width="10.28515625" style="227" customWidth="1"/>
    <col min="13350" max="13350" width="8.140625" style="227" customWidth="1"/>
    <col min="13351" max="13353" width="10.28515625" style="227" customWidth="1"/>
    <col min="13354" max="13354" width="9.42578125" style="227" customWidth="1"/>
    <col min="13355" max="13355" width="4.42578125" style="227" customWidth="1"/>
    <col min="13356" max="13356" width="36" style="227" customWidth="1"/>
    <col min="13357" max="13358" width="10.28515625" style="227" customWidth="1"/>
    <col min="13359" max="13359" width="12.7109375" style="227" customWidth="1"/>
    <col min="13360" max="13360" width="12.85546875" style="227" customWidth="1"/>
    <col min="13361" max="13568" width="9.140625" style="227"/>
    <col min="13569" max="13569" width="4.28515625" style="227" customWidth="1"/>
    <col min="13570" max="13570" width="35.7109375" style="227" customWidth="1"/>
    <col min="13571" max="13571" width="10.28515625" style="227" customWidth="1"/>
    <col min="13572" max="13572" width="10.140625" style="227" customWidth="1"/>
    <col min="13573" max="13573" width="10.28515625" style="227" customWidth="1"/>
    <col min="13574" max="13574" width="8" style="227" customWidth="1"/>
    <col min="13575" max="13575" width="10.140625" style="227" customWidth="1"/>
    <col min="13576" max="13576" width="10.28515625" style="227" customWidth="1"/>
    <col min="13577" max="13577" width="10.140625" style="227" customWidth="1"/>
    <col min="13578" max="13578" width="8.28515625" style="227" customWidth="1"/>
    <col min="13579" max="13581" width="10.28515625" style="227" customWidth="1"/>
    <col min="13582" max="13582" width="8.28515625" style="227" customWidth="1"/>
    <col min="13583" max="13583" width="4.42578125" style="227" customWidth="1"/>
    <col min="13584" max="13584" width="35.85546875" style="227" customWidth="1"/>
    <col min="13585" max="13587" width="10.28515625" style="227" customWidth="1"/>
    <col min="13588" max="13588" width="8.28515625" style="227" customWidth="1"/>
    <col min="13589" max="13591" width="10.28515625" style="227" customWidth="1"/>
    <col min="13592" max="13592" width="8.28515625" style="227" customWidth="1"/>
    <col min="13593" max="13595" width="10.28515625" style="227" customWidth="1"/>
    <col min="13596" max="13596" width="8.28515625" style="227" customWidth="1"/>
    <col min="13597" max="13597" width="4.42578125" style="227" customWidth="1"/>
    <col min="13598" max="13598" width="35.7109375" style="227" customWidth="1"/>
    <col min="13599" max="13601" width="10.28515625" style="227" customWidth="1"/>
    <col min="13602" max="13602" width="8.140625" style="227" customWidth="1"/>
    <col min="13603" max="13605" width="10.28515625" style="227" customWidth="1"/>
    <col min="13606" max="13606" width="8.140625" style="227" customWidth="1"/>
    <col min="13607" max="13609" width="10.28515625" style="227" customWidth="1"/>
    <col min="13610" max="13610" width="9.42578125" style="227" customWidth="1"/>
    <col min="13611" max="13611" width="4.42578125" style="227" customWidth="1"/>
    <col min="13612" max="13612" width="36" style="227" customWidth="1"/>
    <col min="13613" max="13614" width="10.28515625" style="227" customWidth="1"/>
    <col min="13615" max="13615" width="12.7109375" style="227" customWidth="1"/>
    <col min="13616" max="13616" width="12.85546875" style="227" customWidth="1"/>
    <col min="13617" max="13824" width="9.140625" style="227"/>
    <col min="13825" max="13825" width="4.28515625" style="227" customWidth="1"/>
    <col min="13826" max="13826" width="35.7109375" style="227" customWidth="1"/>
    <col min="13827" max="13827" width="10.28515625" style="227" customWidth="1"/>
    <col min="13828" max="13828" width="10.140625" style="227" customWidth="1"/>
    <col min="13829" max="13829" width="10.28515625" style="227" customWidth="1"/>
    <col min="13830" max="13830" width="8" style="227" customWidth="1"/>
    <col min="13831" max="13831" width="10.140625" style="227" customWidth="1"/>
    <col min="13832" max="13832" width="10.28515625" style="227" customWidth="1"/>
    <col min="13833" max="13833" width="10.140625" style="227" customWidth="1"/>
    <col min="13834" max="13834" width="8.28515625" style="227" customWidth="1"/>
    <col min="13835" max="13837" width="10.28515625" style="227" customWidth="1"/>
    <col min="13838" max="13838" width="8.28515625" style="227" customWidth="1"/>
    <col min="13839" max="13839" width="4.42578125" style="227" customWidth="1"/>
    <col min="13840" max="13840" width="35.85546875" style="227" customWidth="1"/>
    <col min="13841" max="13843" width="10.28515625" style="227" customWidth="1"/>
    <col min="13844" max="13844" width="8.28515625" style="227" customWidth="1"/>
    <col min="13845" max="13847" width="10.28515625" style="227" customWidth="1"/>
    <col min="13848" max="13848" width="8.28515625" style="227" customWidth="1"/>
    <col min="13849" max="13851" width="10.28515625" style="227" customWidth="1"/>
    <col min="13852" max="13852" width="8.28515625" style="227" customWidth="1"/>
    <col min="13853" max="13853" width="4.42578125" style="227" customWidth="1"/>
    <col min="13854" max="13854" width="35.7109375" style="227" customWidth="1"/>
    <col min="13855" max="13857" width="10.28515625" style="227" customWidth="1"/>
    <col min="13858" max="13858" width="8.140625" style="227" customWidth="1"/>
    <col min="13859" max="13861" width="10.28515625" style="227" customWidth="1"/>
    <col min="13862" max="13862" width="8.140625" style="227" customWidth="1"/>
    <col min="13863" max="13865" width="10.28515625" style="227" customWidth="1"/>
    <col min="13866" max="13866" width="9.42578125" style="227" customWidth="1"/>
    <col min="13867" max="13867" width="4.42578125" style="227" customWidth="1"/>
    <col min="13868" max="13868" width="36" style="227" customWidth="1"/>
    <col min="13869" max="13870" width="10.28515625" style="227" customWidth="1"/>
    <col min="13871" max="13871" width="12.7109375" style="227" customWidth="1"/>
    <col min="13872" max="13872" width="12.85546875" style="227" customWidth="1"/>
    <col min="13873" max="14080" width="9.140625" style="227"/>
    <col min="14081" max="14081" width="4.28515625" style="227" customWidth="1"/>
    <col min="14082" max="14082" width="35.7109375" style="227" customWidth="1"/>
    <col min="14083" max="14083" width="10.28515625" style="227" customWidth="1"/>
    <col min="14084" max="14084" width="10.140625" style="227" customWidth="1"/>
    <col min="14085" max="14085" width="10.28515625" style="227" customWidth="1"/>
    <col min="14086" max="14086" width="8" style="227" customWidth="1"/>
    <col min="14087" max="14087" width="10.140625" style="227" customWidth="1"/>
    <col min="14088" max="14088" width="10.28515625" style="227" customWidth="1"/>
    <col min="14089" max="14089" width="10.140625" style="227" customWidth="1"/>
    <col min="14090" max="14090" width="8.28515625" style="227" customWidth="1"/>
    <col min="14091" max="14093" width="10.28515625" style="227" customWidth="1"/>
    <col min="14094" max="14094" width="8.28515625" style="227" customWidth="1"/>
    <col min="14095" max="14095" width="4.42578125" style="227" customWidth="1"/>
    <col min="14096" max="14096" width="35.85546875" style="227" customWidth="1"/>
    <col min="14097" max="14099" width="10.28515625" style="227" customWidth="1"/>
    <col min="14100" max="14100" width="8.28515625" style="227" customWidth="1"/>
    <col min="14101" max="14103" width="10.28515625" style="227" customWidth="1"/>
    <col min="14104" max="14104" width="8.28515625" style="227" customWidth="1"/>
    <col min="14105" max="14107" width="10.28515625" style="227" customWidth="1"/>
    <col min="14108" max="14108" width="8.28515625" style="227" customWidth="1"/>
    <col min="14109" max="14109" width="4.42578125" style="227" customWidth="1"/>
    <col min="14110" max="14110" width="35.7109375" style="227" customWidth="1"/>
    <col min="14111" max="14113" width="10.28515625" style="227" customWidth="1"/>
    <col min="14114" max="14114" width="8.140625" style="227" customWidth="1"/>
    <col min="14115" max="14117" width="10.28515625" style="227" customWidth="1"/>
    <col min="14118" max="14118" width="8.140625" style="227" customWidth="1"/>
    <col min="14119" max="14121" width="10.28515625" style="227" customWidth="1"/>
    <col min="14122" max="14122" width="9.42578125" style="227" customWidth="1"/>
    <col min="14123" max="14123" width="4.42578125" style="227" customWidth="1"/>
    <col min="14124" max="14124" width="36" style="227" customWidth="1"/>
    <col min="14125" max="14126" width="10.28515625" style="227" customWidth="1"/>
    <col min="14127" max="14127" width="12.7109375" style="227" customWidth="1"/>
    <col min="14128" max="14128" width="12.85546875" style="227" customWidth="1"/>
    <col min="14129" max="14336" width="9.140625" style="227"/>
    <col min="14337" max="14337" width="4.28515625" style="227" customWidth="1"/>
    <col min="14338" max="14338" width="35.7109375" style="227" customWidth="1"/>
    <col min="14339" max="14339" width="10.28515625" style="227" customWidth="1"/>
    <col min="14340" max="14340" width="10.140625" style="227" customWidth="1"/>
    <col min="14341" max="14341" width="10.28515625" style="227" customWidth="1"/>
    <col min="14342" max="14342" width="8" style="227" customWidth="1"/>
    <col min="14343" max="14343" width="10.140625" style="227" customWidth="1"/>
    <col min="14344" max="14344" width="10.28515625" style="227" customWidth="1"/>
    <col min="14345" max="14345" width="10.140625" style="227" customWidth="1"/>
    <col min="14346" max="14346" width="8.28515625" style="227" customWidth="1"/>
    <col min="14347" max="14349" width="10.28515625" style="227" customWidth="1"/>
    <col min="14350" max="14350" width="8.28515625" style="227" customWidth="1"/>
    <col min="14351" max="14351" width="4.42578125" style="227" customWidth="1"/>
    <col min="14352" max="14352" width="35.85546875" style="227" customWidth="1"/>
    <col min="14353" max="14355" width="10.28515625" style="227" customWidth="1"/>
    <col min="14356" max="14356" width="8.28515625" style="227" customWidth="1"/>
    <col min="14357" max="14359" width="10.28515625" style="227" customWidth="1"/>
    <col min="14360" max="14360" width="8.28515625" style="227" customWidth="1"/>
    <col min="14361" max="14363" width="10.28515625" style="227" customWidth="1"/>
    <col min="14364" max="14364" width="8.28515625" style="227" customWidth="1"/>
    <col min="14365" max="14365" width="4.42578125" style="227" customWidth="1"/>
    <col min="14366" max="14366" width="35.7109375" style="227" customWidth="1"/>
    <col min="14367" max="14369" width="10.28515625" style="227" customWidth="1"/>
    <col min="14370" max="14370" width="8.140625" style="227" customWidth="1"/>
    <col min="14371" max="14373" width="10.28515625" style="227" customWidth="1"/>
    <col min="14374" max="14374" width="8.140625" style="227" customWidth="1"/>
    <col min="14375" max="14377" width="10.28515625" style="227" customWidth="1"/>
    <col min="14378" max="14378" width="9.42578125" style="227" customWidth="1"/>
    <col min="14379" max="14379" width="4.42578125" style="227" customWidth="1"/>
    <col min="14380" max="14380" width="36" style="227" customWidth="1"/>
    <col min="14381" max="14382" width="10.28515625" style="227" customWidth="1"/>
    <col min="14383" max="14383" width="12.7109375" style="227" customWidth="1"/>
    <col min="14384" max="14384" width="12.85546875" style="227" customWidth="1"/>
    <col min="14385" max="14592" width="9.140625" style="227"/>
    <col min="14593" max="14593" width="4.28515625" style="227" customWidth="1"/>
    <col min="14594" max="14594" width="35.7109375" style="227" customWidth="1"/>
    <col min="14595" max="14595" width="10.28515625" style="227" customWidth="1"/>
    <col min="14596" max="14596" width="10.140625" style="227" customWidth="1"/>
    <col min="14597" max="14597" width="10.28515625" style="227" customWidth="1"/>
    <col min="14598" max="14598" width="8" style="227" customWidth="1"/>
    <col min="14599" max="14599" width="10.140625" style="227" customWidth="1"/>
    <col min="14600" max="14600" width="10.28515625" style="227" customWidth="1"/>
    <col min="14601" max="14601" width="10.140625" style="227" customWidth="1"/>
    <col min="14602" max="14602" width="8.28515625" style="227" customWidth="1"/>
    <col min="14603" max="14605" width="10.28515625" style="227" customWidth="1"/>
    <col min="14606" max="14606" width="8.28515625" style="227" customWidth="1"/>
    <col min="14607" max="14607" width="4.42578125" style="227" customWidth="1"/>
    <col min="14608" max="14608" width="35.85546875" style="227" customWidth="1"/>
    <col min="14609" max="14611" width="10.28515625" style="227" customWidth="1"/>
    <col min="14612" max="14612" width="8.28515625" style="227" customWidth="1"/>
    <col min="14613" max="14615" width="10.28515625" style="227" customWidth="1"/>
    <col min="14616" max="14616" width="8.28515625" style="227" customWidth="1"/>
    <col min="14617" max="14619" width="10.28515625" style="227" customWidth="1"/>
    <col min="14620" max="14620" width="8.28515625" style="227" customWidth="1"/>
    <col min="14621" max="14621" width="4.42578125" style="227" customWidth="1"/>
    <col min="14622" max="14622" width="35.7109375" style="227" customWidth="1"/>
    <col min="14623" max="14625" width="10.28515625" style="227" customWidth="1"/>
    <col min="14626" max="14626" width="8.140625" style="227" customWidth="1"/>
    <col min="14627" max="14629" width="10.28515625" style="227" customWidth="1"/>
    <col min="14630" max="14630" width="8.140625" style="227" customWidth="1"/>
    <col min="14631" max="14633" width="10.28515625" style="227" customWidth="1"/>
    <col min="14634" max="14634" width="9.42578125" style="227" customWidth="1"/>
    <col min="14635" max="14635" width="4.42578125" style="227" customWidth="1"/>
    <col min="14636" max="14636" width="36" style="227" customWidth="1"/>
    <col min="14637" max="14638" width="10.28515625" style="227" customWidth="1"/>
    <col min="14639" max="14639" width="12.7109375" style="227" customWidth="1"/>
    <col min="14640" max="14640" width="12.85546875" style="227" customWidth="1"/>
    <col min="14641" max="14848" width="9.140625" style="227"/>
    <col min="14849" max="14849" width="4.28515625" style="227" customWidth="1"/>
    <col min="14850" max="14850" width="35.7109375" style="227" customWidth="1"/>
    <col min="14851" max="14851" width="10.28515625" style="227" customWidth="1"/>
    <col min="14852" max="14852" width="10.140625" style="227" customWidth="1"/>
    <col min="14853" max="14853" width="10.28515625" style="227" customWidth="1"/>
    <col min="14854" max="14854" width="8" style="227" customWidth="1"/>
    <col min="14855" max="14855" width="10.140625" style="227" customWidth="1"/>
    <col min="14856" max="14856" width="10.28515625" style="227" customWidth="1"/>
    <col min="14857" max="14857" width="10.140625" style="227" customWidth="1"/>
    <col min="14858" max="14858" width="8.28515625" style="227" customWidth="1"/>
    <col min="14859" max="14861" width="10.28515625" style="227" customWidth="1"/>
    <col min="14862" max="14862" width="8.28515625" style="227" customWidth="1"/>
    <col min="14863" max="14863" width="4.42578125" style="227" customWidth="1"/>
    <col min="14864" max="14864" width="35.85546875" style="227" customWidth="1"/>
    <col min="14865" max="14867" width="10.28515625" style="227" customWidth="1"/>
    <col min="14868" max="14868" width="8.28515625" style="227" customWidth="1"/>
    <col min="14869" max="14871" width="10.28515625" style="227" customWidth="1"/>
    <col min="14872" max="14872" width="8.28515625" style="227" customWidth="1"/>
    <col min="14873" max="14875" width="10.28515625" style="227" customWidth="1"/>
    <col min="14876" max="14876" width="8.28515625" style="227" customWidth="1"/>
    <col min="14877" max="14877" width="4.42578125" style="227" customWidth="1"/>
    <col min="14878" max="14878" width="35.7109375" style="227" customWidth="1"/>
    <col min="14879" max="14881" width="10.28515625" style="227" customWidth="1"/>
    <col min="14882" max="14882" width="8.140625" style="227" customWidth="1"/>
    <col min="14883" max="14885" width="10.28515625" style="227" customWidth="1"/>
    <col min="14886" max="14886" width="8.140625" style="227" customWidth="1"/>
    <col min="14887" max="14889" width="10.28515625" style="227" customWidth="1"/>
    <col min="14890" max="14890" width="9.42578125" style="227" customWidth="1"/>
    <col min="14891" max="14891" width="4.42578125" style="227" customWidth="1"/>
    <col min="14892" max="14892" width="36" style="227" customWidth="1"/>
    <col min="14893" max="14894" width="10.28515625" style="227" customWidth="1"/>
    <col min="14895" max="14895" width="12.7109375" style="227" customWidth="1"/>
    <col min="14896" max="14896" width="12.85546875" style="227" customWidth="1"/>
    <col min="14897" max="15104" width="9.140625" style="227"/>
    <col min="15105" max="15105" width="4.28515625" style="227" customWidth="1"/>
    <col min="15106" max="15106" width="35.7109375" style="227" customWidth="1"/>
    <col min="15107" max="15107" width="10.28515625" style="227" customWidth="1"/>
    <col min="15108" max="15108" width="10.140625" style="227" customWidth="1"/>
    <col min="15109" max="15109" width="10.28515625" style="227" customWidth="1"/>
    <col min="15110" max="15110" width="8" style="227" customWidth="1"/>
    <col min="15111" max="15111" width="10.140625" style="227" customWidth="1"/>
    <col min="15112" max="15112" width="10.28515625" style="227" customWidth="1"/>
    <col min="15113" max="15113" width="10.140625" style="227" customWidth="1"/>
    <col min="15114" max="15114" width="8.28515625" style="227" customWidth="1"/>
    <col min="15115" max="15117" width="10.28515625" style="227" customWidth="1"/>
    <col min="15118" max="15118" width="8.28515625" style="227" customWidth="1"/>
    <col min="15119" max="15119" width="4.42578125" style="227" customWidth="1"/>
    <col min="15120" max="15120" width="35.85546875" style="227" customWidth="1"/>
    <col min="15121" max="15123" width="10.28515625" style="227" customWidth="1"/>
    <col min="15124" max="15124" width="8.28515625" style="227" customWidth="1"/>
    <col min="15125" max="15127" width="10.28515625" style="227" customWidth="1"/>
    <col min="15128" max="15128" width="8.28515625" style="227" customWidth="1"/>
    <col min="15129" max="15131" width="10.28515625" style="227" customWidth="1"/>
    <col min="15132" max="15132" width="8.28515625" style="227" customWidth="1"/>
    <col min="15133" max="15133" width="4.42578125" style="227" customWidth="1"/>
    <col min="15134" max="15134" width="35.7109375" style="227" customWidth="1"/>
    <col min="15135" max="15137" width="10.28515625" style="227" customWidth="1"/>
    <col min="15138" max="15138" width="8.140625" style="227" customWidth="1"/>
    <col min="15139" max="15141" width="10.28515625" style="227" customWidth="1"/>
    <col min="15142" max="15142" width="8.140625" style="227" customWidth="1"/>
    <col min="15143" max="15145" width="10.28515625" style="227" customWidth="1"/>
    <col min="15146" max="15146" width="9.42578125" style="227" customWidth="1"/>
    <col min="15147" max="15147" width="4.42578125" style="227" customWidth="1"/>
    <col min="15148" max="15148" width="36" style="227" customWidth="1"/>
    <col min="15149" max="15150" width="10.28515625" style="227" customWidth="1"/>
    <col min="15151" max="15151" width="12.7109375" style="227" customWidth="1"/>
    <col min="15152" max="15152" width="12.85546875" style="227" customWidth="1"/>
    <col min="15153" max="15360" width="9.140625" style="227"/>
    <col min="15361" max="15361" width="4.28515625" style="227" customWidth="1"/>
    <col min="15362" max="15362" width="35.7109375" style="227" customWidth="1"/>
    <col min="15363" max="15363" width="10.28515625" style="227" customWidth="1"/>
    <col min="15364" max="15364" width="10.140625" style="227" customWidth="1"/>
    <col min="15365" max="15365" width="10.28515625" style="227" customWidth="1"/>
    <col min="15366" max="15366" width="8" style="227" customWidth="1"/>
    <col min="15367" max="15367" width="10.140625" style="227" customWidth="1"/>
    <col min="15368" max="15368" width="10.28515625" style="227" customWidth="1"/>
    <col min="15369" max="15369" width="10.140625" style="227" customWidth="1"/>
    <col min="15370" max="15370" width="8.28515625" style="227" customWidth="1"/>
    <col min="15371" max="15373" width="10.28515625" style="227" customWidth="1"/>
    <col min="15374" max="15374" width="8.28515625" style="227" customWidth="1"/>
    <col min="15375" max="15375" width="4.42578125" style="227" customWidth="1"/>
    <col min="15376" max="15376" width="35.85546875" style="227" customWidth="1"/>
    <col min="15377" max="15379" width="10.28515625" style="227" customWidth="1"/>
    <col min="15380" max="15380" width="8.28515625" style="227" customWidth="1"/>
    <col min="15381" max="15383" width="10.28515625" style="227" customWidth="1"/>
    <col min="15384" max="15384" width="8.28515625" style="227" customWidth="1"/>
    <col min="15385" max="15387" width="10.28515625" style="227" customWidth="1"/>
    <col min="15388" max="15388" width="8.28515625" style="227" customWidth="1"/>
    <col min="15389" max="15389" width="4.42578125" style="227" customWidth="1"/>
    <col min="15390" max="15390" width="35.7109375" style="227" customWidth="1"/>
    <col min="15391" max="15393" width="10.28515625" style="227" customWidth="1"/>
    <col min="15394" max="15394" width="8.140625" style="227" customWidth="1"/>
    <col min="15395" max="15397" width="10.28515625" style="227" customWidth="1"/>
    <col min="15398" max="15398" width="8.140625" style="227" customWidth="1"/>
    <col min="15399" max="15401" width="10.28515625" style="227" customWidth="1"/>
    <col min="15402" max="15402" width="9.42578125" style="227" customWidth="1"/>
    <col min="15403" max="15403" width="4.42578125" style="227" customWidth="1"/>
    <col min="15404" max="15404" width="36" style="227" customWidth="1"/>
    <col min="15405" max="15406" width="10.28515625" style="227" customWidth="1"/>
    <col min="15407" max="15407" width="12.7109375" style="227" customWidth="1"/>
    <col min="15408" max="15408" width="12.85546875" style="227" customWidth="1"/>
    <col min="15409" max="15616" width="9.140625" style="227"/>
    <col min="15617" max="15617" width="4.28515625" style="227" customWidth="1"/>
    <col min="15618" max="15618" width="35.7109375" style="227" customWidth="1"/>
    <col min="15619" max="15619" width="10.28515625" style="227" customWidth="1"/>
    <col min="15620" max="15620" width="10.140625" style="227" customWidth="1"/>
    <col min="15621" max="15621" width="10.28515625" style="227" customWidth="1"/>
    <col min="15622" max="15622" width="8" style="227" customWidth="1"/>
    <col min="15623" max="15623" width="10.140625" style="227" customWidth="1"/>
    <col min="15624" max="15624" width="10.28515625" style="227" customWidth="1"/>
    <col min="15625" max="15625" width="10.140625" style="227" customWidth="1"/>
    <col min="15626" max="15626" width="8.28515625" style="227" customWidth="1"/>
    <col min="15627" max="15629" width="10.28515625" style="227" customWidth="1"/>
    <col min="15630" max="15630" width="8.28515625" style="227" customWidth="1"/>
    <col min="15631" max="15631" width="4.42578125" style="227" customWidth="1"/>
    <col min="15632" max="15632" width="35.85546875" style="227" customWidth="1"/>
    <col min="15633" max="15635" width="10.28515625" style="227" customWidth="1"/>
    <col min="15636" max="15636" width="8.28515625" style="227" customWidth="1"/>
    <col min="15637" max="15639" width="10.28515625" style="227" customWidth="1"/>
    <col min="15640" max="15640" width="8.28515625" style="227" customWidth="1"/>
    <col min="15641" max="15643" width="10.28515625" style="227" customWidth="1"/>
    <col min="15644" max="15644" width="8.28515625" style="227" customWidth="1"/>
    <col min="15645" max="15645" width="4.42578125" style="227" customWidth="1"/>
    <col min="15646" max="15646" width="35.7109375" style="227" customWidth="1"/>
    <col min="15647" max="15649" width="10.28515625" style="227" customWidth="1"/>
    <col min="15650" max="15650" width="8.140625" style="227" customWidth="1"/>
    <col min="15651" max="15653" width="10.28515625" style="227" customWidth="1"/>
    <col min="15654" max="15654" width="8.140625" style="227" customWidth="1"/>
    <col min="15655" max="15657" width="10.28515625" style="227" customWidth="1"/>
    <col min="15658" max="15658" width="9.42578125" style="227" customWidth="1"/>
    <col min="15659" max="15659" width="4.42578125" style="227" customWidth="1"/>
    <col min="15660" max="15660" width="36" style="227" customWidth="1"/>
    <col min="15661" max="15662" width="10.28515625" style="227" customWidth="1"/>
    <col min="15663" max="15663" width="12.7109375" style="227" customWidth="1"/>
    <col min="15664" max="15664" width="12.85546875" style="227" customWidth="1"/>
    <col min="15665" max="15872" width="9.140625" style="227"/>
    <col min="15873" max="15873" width="4.28515625" style="227" customWidth="1"/>
    <col min="15874" max="15874" width="35.7109375" style="227" customWidth="1"/>
    <col min="15875" max="15875" width="10.28515625" style="227" customWidth="1"/>
    <col min="15876" max="15876" width="10.140625" style="227" customWidth="1"/>
    <col min="15877" max="15877" width="10.28515625" style="227" customWidth="1"/>
    <col min="15878" max="15878" width="8" style="227" customWidth="1"/>
    <col min="15879" max="15879" width="10.140625" style="227" customWidth="1"/>
    <col min="15880" max="15880" width="10.28515625" style="227" customWidth="1"/>
    <col min="15881" max="15881" width="10.140625" style="227" customWidth="1"/>
    <col min="15882" max="15882" width="8.28515625" style="227" customWidth="1"/>
    <col min="15883" max="15885" width="10.28515625" style="227" customWidth="1"/>
    <col min="15886" max="15886" width="8.28515625" style="227" customWidth="1"/>
    <col min="15887" max="15887" width="4.42578125" style="227" customWidth="1"/>
    <col min="15888" max="15888" width="35.85546875" style="227" customWidth="1"/>
    <col min="15889" max="15891" width="10.28515625" style="227" customWidth="1"/>
    <col min="15892" max="15892" width="8.28515625" style="227" customWidth="1"/>
    <col min="15893" max="15895" width="10.28515625" style="227" customWidth="1"/>
    <col min="15896" max="15896" width="8.28515625" style="227" customWidth="1"/>
    <col min="15897" max="15899" width="10.28515625" style="227" customWidth="1"/>
    <col min="15900" max="15900" width="8.28515625" style="227" customWidth="1"/>
    <col min="15901" max="15901" width="4.42578125" style="227" customWidth="1"/>
    <col min="15902" max="15902" width="35.7109375" style="227" customWidth="1"/>
    <col min="15903" max="15905" width="10.28515625" style="227" customWidth="1"/>
    <col min="15906" max="15906" width="8.140625" style="227" customWidth="1"/>
    <col min="15907" max="15909" width="10.28515625" style="227" customWidth="1"/>
    <col min="15910" max="15910" width="8.140625" style="227" customWidth="1"/>
    <col min="15911" max="15913" width="10.28515625" style="227" customWidth="1"/>
    <col min="15914" max="15914" width="9.42578125" style="227" customWidth="1"/>
    <col min="15915" max="15915" width="4.42578125" style="227" customWidth="1"/>
    <col min="15916" max="15916" width="36" style="227" customWidth="1"/>
    <col min="15917" max="15918" width="10.28515625" style="227" customWidth="1"/>
    <col min="15919" max="15919" width="12.7109375" style="227" customWidth="1"/>
    <col min="15920" max="15920" width="12.85546875" style="227" customWidth="1"/>
    <col min="15921" max="16128" width="9.140625" style="227"/>
    <col min="16129" max="16129" width="4.28515625" style="227" customWidth="1"/>
    <col min="16130" max="16130" width="35.7109375" style="227" customWidth="1"/>
    <col min="16131" max="16131" width="10.28515625" style="227" customWidth="1"/>
    <col min="16132" max="16132" width="10.140625" style="227" customWidth="1"/>
    <col min="16133" max="16133" width="10.28515625" style="227" customWidth="1"/>
    <col min="16134" max="16134" width="8" style="227" customWidth="1"/>
    <col min="16135" max="16135" width="10.140625" style="227" customWidth="1"/>
    <col min="16136" max="16136" width="10.28515625" style="227" customWidth="1"/>
    <col min="16137" max="16137" width="10.140625" style="227" customWidth="1"/>
    <col min="16138" max="16138" width="8.28515625" style="227" customWidth="1"/>
    <col min="16139" max="16141" width="10.28515625" style="227" customWidth="1"/>
    <col min="16142" max="16142" width="8.28515625" style="227" customWidth="1"/>
    <col min="16143" max="16143" width="4.42578125" style="227" customWidth="1"/>
    <col min="16144" max="16144" width="35.85546875" style="227" customWidth="1"/>
    <col min="16145" max="16147" width="10.28515625" style="227" customWidth="1"/>
    <col min="16148" max="16148" width="8.28515625" style="227" customWidth="1"/>
    <col min="16149" max="16151" width="10.28515625" style="227" customWidth="1"/>
    <col min="16152" max="16152" width="8.28515625" style="227" customWidth="1"/>
    <col min="16153" max="16155" width="10.28515625" style="227" customWidth="1"/>
    <col min="16156" max="16156" width="8.28515625" style="227" customWidth="1"/>
    <col min="16157" max="16157" width="4.42578125" style="227" customWidth="1"/>
    <col min="16158" max="16158" width="35.7109375" style="227" customWidth="1"/>
    <col min="16159" max="16161" width="10.28515625" style="227" customWidth="1"/>
    <col min="16162" max="16162" width="8.140625" style="227" customWidth="1"/>
    <col min="16163" max="16165" width="10.28515625" style="227" customWidth="1"/>
    <col min="16166" max="16166" width="8.140625" style="227" customWidth="1"/>
    <col min="16167" max="16169" width="10.28515625" style="227" customWidth="1"/>
    <col min="16170" max="16170" width="9.42578125" style="227" customWidth="1"/>
    <col min="16171" max="16171" width="4.42578125" style="227" customWidth="1"/>
    <col min="16172" max="16172" width="36" style="227" customWidth="1"/>
    <col min="16173" max="16174" width="10.28515625" style="227" customWidth="1"/>
    <col min="16175" max="16175" width="12.7109375" style="227" customWidth="1"/>
    <col min="16176" max="16176" width="12.85546875" style="227" customWidth="1"/>
    <col min="16177" max="16384" width="9.140625" style="227"/>
  </cols>
  <sheetData>
    <row r="1" spans="1:52" ht="78" customHeight="1">
      <c r="A1" s="701" t="s">
        <v>790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  <c r="L1" s="702"/>
      <c r="M1" s="703" t="s">
        <v>850</v>
      </c>
      <c r="N1" s="704"/>
      <c r="O1" s="707" t="s">
        <v>790</v>
      </c>
      <c r="P1" s="707"/>
      <c r="Q1" s="707"/>
      <c r="R1" s="707"/>
      <c r="S1" s="707"/>
      <c r="T1" s="707"/>
      <c r="U1" s="707"/>
      <c r="V1" s="707"/>
      <c r="W1" s="707"/>
      <c r="X1" s="707"/>
      <c r="Y1" s="707"/>
      <c r="Z1" s="707"/>
      <c r="AA1" s="703" t="s">
        <v>850</v>
      </c>
      <c r="AB1" s="704"/>
      <c r="AC1" s="707" t="s">
        <v>790</v>
      </c>
      <c r="AD1" s="707"/>
      <c r="AE1" s="707"/>
      <c r="AF1" s="707"/>
      <c r="AG1" s="707"/>
      <c r="AH1" s="707"/>
      <c r="AI1" s="707"/>
      <c r="AJ1" s="707"/>
      <c r="AK1" s="707"/>
      <c r="AL1" s="707"/>
      <c r="AM1" s="707"/>
      <c r="AN1" s="707"/>
      <c r="AO1" s="703" t="s">
        <v>850</v>
      </c>
      <c r="AP1" s="704"/>
      <c r="AQ1" s="705" t="s">
        <v>791</v>
      </c>
      <c r="AR1" s="706"/>
      <c r="AS1" s="706"/>
      <c r="AT1" s="706"/>
      <c r="AU1" s="706"/>
      <c r="AV1" s="706"/>
      <c r="AW1" s="773" t="s">
        <v>850</v>
      </c>
      <c r="AX1" s="774"/>
      <c r="AZ1" s="375"/>
    </row>
    <row r="2" spans="1:52" ht="32.25" customHeight="1">
      <c r="A2" s="691" t="s">
        <v>792</v>
      </c>
      <c r="B2" s="692"/>
      <c r="C2" s="694" t="s">
        <v>793</v>
      </c>
      <c r="D2" s="695"/>
      <c r="E2" s="695"/>
      <c r="F2" s="696"/>
      <c r="G2" s="694" t="s">
        <v>794</v>
      </c>
      <c r="H2" s="695"/>
      <c r="I2" s="695"/>
      <c r="J2" s="696"/>
      <c r="K2" s="694" t="s">
        <v>795</v>
      </c>
      <c r="L2" s="695"/>
      <c r="M2" s="695"/>
      <c r="N2" s="696"/>
      <c r="O2" s="697" t="s">
        <v>792</v>
      </c>
      <c r="P2" s="698"/>
      <c r="Q2" s="731" t="s">
        <v>796</v>
      </c>
      <c r="R2" s="732"/>
      <c r="S2" s="732"/>
      <c r="T2" s="732"/>
      <c r="U2" s="694" t="s">
        <v>797</v>
      </c>
      <c r="V2" s="733"/>
      <c r="W2" s="733"/>
      <c r="X2" s="731"/>
      <c r="Y2" s="734" t="s">
        <v>798</v>
      </c>
      <c r="Z2" s="734"/>
      <c r="AA2" s="734"/>
      <c r="AB2" s="735"/>
      <c r="AC2" s="736" t="s">
        <v>792</v>
      </c>
      <c r="AD2" s="737"/>
      <c r="AE2" s="688" t="s">
        <v>801</v>
      </c>
      <c r="AF2" s="689"/>
      <c r="AG2" s="689"/>
      <c r="AH2" s="690"/>
      <c r="AI2" s="740" t="s">
        <v>799</v>
      </c>
      <c r="AJ2" s="734"/>
      <c r="AK2" s="734"/>
      <c r="AL2" s="735"/>
      <c r="AM2" s="741" t="s">
        <v>800</v>
      </c>
      <c r="AN2" s="742"/>
      <c r="AO2" s="742"/>
      <c r="AP2" s="743"/>
      <c r="AQ2" s="708" t="s">
        <v>792</v>
      </c>
      <c r="AR2" s="709"/>
      <c r="AS2" s="712" t="s">
        <v>110</v>
      </c>
      <c r="AT2" s="712"/>
      <c r="AU2" s="712"/>
      <c r="AV2" s="712"/>
      <c r="AW2" s="713"/>
      <c r="AX2" s="714"/>
      <c r="AY2" s="714"/>
      <c r="AZ2" s="714"/>
    </row>
    <row r="3" spans="1:52" ht="19.5" customHeight="1">
      <c r="A3" s="693"/>
      <c r="B3" s="692"/>
      <c r="C3" s="376" t="s">
        <v>802</v>
      </c>
      <c r="D3" s="377" t="s">
        <v>803</v>
      </c>
      <c r="E3" s="377" t="s">
        <v>804</v>
      </c>
      <c r="F3" s="378" t="s">
        <v>805</v>
      </c>
      <c r="G3" s="376" t="s">
        <v>802</v>
      </c>
      <c r="H3" s="377" t="s">
        <v>803</v>
      </c>
      <c r="I3" s="377" t="s">
        <v>804</v>
      </c>
      <c r="J3" s="378" t="s">
        <v>805</v>
      </c>
      <c r="K3" s="376" t="s">
        <v>802</v>
      </c>
      <c r="L3" s="377" t="s">
        <v>803</v>
      </c>
      <c r="M3" s="377" t="s">
        <v>804</v>
      </c>
      <c r="N3" s="378" t="s">
        <v>806</v>
      </c>
      <c r="O3" s="699"/>
      <c r="P3" s="700"/>
      <c r="Q3" s="376" t="s">
        <v>802</v>
      </c>
      <c r="R3" s="377" t="s">
        <v>803</v>
      </c>
      <c r="S3" s="377" t="s">
        <v>804</v>
      </c>
      <c r="T3" s="378" t="s">
        <v>806</v>
      </c>
      <c r="U3" s="376" t="s">
        <v>802</v>
      </c>
      <c r="V3" s="377" t="s">
        <v>803</v>
      </c>
      <c r="W3" s="377" t="s">
        <v>804</v>
      </c>
      <c r="X3" s="378" t="s">
        <v>806</v>
      </c>
      <c r="Y3" s="376" t="s">
        <v>802</v>
      </c>
      <c r="Z3" s="377" t="s">
        <v>803</v>
      </c>
      <c r="AA3" s="377" t="s">
        <v>804</v>
      </c>
      <c r="AB3" s="379" t="s">
        <v>805</v>
      </c>
      <c r="AC3" s="738"/>
      <c r="AD3" s="739"/>
      <c r="AE3" s="376" t="s">
        <v>802</v>
      </c>
      <c r="AF3" s="377" t="s">
        <v>803</v>
      </c>
      <c r="AG3" s="377" t="s">
        <v>804</v>
      </c>
      <c r="AH3" s="378" t="s">
        <v>806</v>
      </c>
      <c r="AI3" s="376" t="s">
        <v>802</v>
      </c>
      <c r="AJ3" s="377" t="s">
        <v>803</v>
      </c>
      <c r="AK3" s="377" t="s">
        <v>804</v>
      </c>
      <c r="AL3" s="378" t="s">
        <v>805</v>
      </c>
      <c r="AM3" s="376" t="s">
        <v>802</v>
      </c>
      <c r="AN3" s="377" t="s">
        <v>803</v>
      </c>
      <c r="AO3" s="377" t="s">
        <v>804</v>
      </c>
      <c r="AP3" s="378" t="s">
        <v>806</v>
      </c>
      <c r="AQ3" s="710"/>
      <c r="AR3" s="711"/>
      <c r="AS3" s="376" t="s">
        <v>802</v>
      </c>
      <c r="AT3" s="377" t="s">
        <v>803</v>
      </c>
      <c r="AU3" s="377" t="s">
        <v>804</v>
      </c>
      <c r="AV3" s="378" t="s">
        <v>806</v>
      </c>
      <c r="AW3" s="380"/>
      <c r="AX3" s="380"/>
      <c r="AY3" s="380"/>
      <c r="AZ3" s="380"/>
    </row>
    <row r="4" spans="1:52" ht="27" customHeight="1">
      <c r="A4" s="715" t="s">
        <v>807</v>
      </c>
      <c r="B4" s="381" t="s">
        <v>808</v>
      </c>
      <c r="C4" s="384"/>
      <c r="D4" s="382"/>
      <c r="E4" s="383">
        <v>35</v>
      </c>
      <c r="F4" s="385"/>
      <c r="G4" s="384"/>
      <c r="H4" s="382"/>
      <c r="I4" s="383">
        <v>91</v>
      </c>
      <c r="J4" s="385"/>
      <c r="K4" s="384"/>
      <c r="L4" s="382"/>
      <c r="M4" s="383">
        <v>63</v>
      </c>
      <c r="N4" s="385"/>
      <c r="O4" s="716" t="s">
        <v>807</v>
      </c>
      <c r="P4" s="381" t="s">
        <v>808</v>
      </c>
      <c r="Q4" s="719"/>
      <c r="R4" s="720"/>
      <c r="S4" s="383">
        <v>0</v>
      </c>
      <c r="T4" s="725"/>
      <c r="U4" s="719"/>
      <c r="V4" s="720"/>
      <c r="W4" s="383">
        <v>1</v>
      </c>
      <c r="X4" s="728"/>
      <c r="Y4" s="752"/>
      <c r="Z4" s="753"/>
      <c r="AA4" s="383">
        <v>0</v>
      </c>
      <c r="AB4" s="758"/>
      <c r="AC4" s="761" t="s">
        <v>807</v>
      </c>
      <c r="AD4" s="381" t="s">
        <v>808</v>
      </c>
      <c r="AE4" s="542"/>
      <c r="AF4" s="543"/>
      <c r="AG4" s="539">
        <v>25</v>
      </c>
      <c r="AH4" s="548"/>
      <c r="AI4" s="764"/>
      <c r="AJ4" s="765"/>
      <c r="AK4" s="383">
        <v>1</v>
      </c>
      <c r="AL4" s="770"/>
      <c r="AM4" s="764"/>
      <c r="AN4" s="765"/>
      <c r="AO4" s="383">
        <v>1</v>
      </c>
      <c r="AP4" s="770"/>
      <c r="AQ4" s="761" t="s">
        <v>807</v>
      </c>
      <c r="AR4" s="381" t="s">
        <v>808</v>
      </c>
      <c r="AS4" s="719"/>
      <c r="AT4" s="745"/>
      <c r="AU4" s="386">
        <f>E4+I4+M4+S4+W4+AA4+AG4+AK4+AO4</f>
        <v>217</v>
      </c>
      <c r="AV4" s="725"/>
      <c r="AW4" s="788"/>
      <c r="AX4" s="788"/>
      <c r="AY4" s="387"/>
      <c r="AZ4" s="744"/>
    </row>
    <row r="5" spans="1:52" ht="27" customHeight="1">
      <c r="A5" s="715"/>
      <c r="B5" s="388" t="s">
        <v>809</v>
      </c>
      <c r="C5" s="389"/>
      <c r="D5" s="390"/>
      <c r="E5" s="391">
        <v>2</v>
      </c>
      <c r="F5" s="392"/>
      <c r="G5" s="389"/>
      <c r="H5" s="390"/>
      <c r="I5" s="391">
        <v>7</v>
      </c>
      <c r="J5" s="392"/>
      <c r="K5" s="389"/>
      <c r="L5" s="390"/>
      <c r="M5" s="391">
        <v>23</v>
      </c>
      <c r="N5" s="392"/>
      <c r="O5" s="717"/>
      <c r="P5" s="393" t="s">
        <v>809</v>
      </c>
      <c r="Q5" s="721"/>
      <c r="R5" s="722"/>
      <c r="S5" s="391">
        <v>0</v>
      </c>
      <c r="T5" s="726"/>
      <c r="U5" s="721"/>
      <c r="V5" s="722"/>
      <c r="W5" s="391">
        <v>0</v>
      </c>
      <c r="X5" s="729"/>
      <c r="Y5" s="754"/>
      <c r="Z5" s="755"/>
      <c r="AA5" s="391">
        <v>0</v>
      </c>
      <c r="AB5" s="759"/>
      <c r="AC5" s="762"/>
      <c r="AD5" s="388" t="s">
        <v>809</v>
      </c>
      <c r="AE5" s="544"/>
      <c r="AF5" s="545"/>
      <c r="AG5" s="540">
        <v>0</v>
      </c>
      <c r="AH5" s="549"/>
      <c r="AI5" s="766"/>
      <c r="AJ5" s="767"/>
      <c r="AK5" s="391">
        <v>0</v>
      </c>
      <c r="AL5" s="771"/>
      <c r="AM5" s="766"/>
      <c r="AN5" s="767"/>
      <c r="AO5" s="391">
        <v>0</v>
      </c>
      <c r="AP5" s="771"/>
      <c r="AQ5" s="762"/>
      <c r="AR5" s="388" t="s">
        <v>809</v>
      </c>
      <c r="AS5" s="746"/>
      <c r="AT5" s="747"/>
      <c r="AU5" s="386">
        <f t="shared" ref="AU5:AU14" si="0">E5+I5+M5+S5+W5+AA5+AG5+AK5+AO5</f>
        <v>32</v>
      </c>
      <c r="AV5" s="750"/>
      <c r="AW5" s="788"/>
      <c r="AX5" s="788"/>
      <c r="AY5" s="387"/>
      <c r="AZ5" s="744"/>
    </row>
    <row r="6" spans="1:52" ht="27" customHeight="1">
      <c r="A6" s="715"/>
      <c r="B6" s="388" t="s">
        <v>810</v>
      </c>
      <c r="C6" s="389"/>
      <c r="D6" s="390"/>
      <c r="E6" s="391">
        <v>344</v>
      </c>
      <c r="F6" s="392"/>
      <c r="G6" s="389"/>
      <c r="H6" s="390"/>
      <c r="I6" s="391">
        <v>1330</v>
      </c>
      <c r="J6" s="392"/>
      <c r="K6" s="389"/>
      <c r="L6" s="390"/>
      <c r="M6" s="391">
        <v>824</v>
      </c>
      <c r="N6" s="392"/>
      <c r="O6" s="717"/>
      <c r="P6" s="393" t="s">
        <v>810</v>
      </c>
      <c r="Q6" s="721"/>
      <c r="R6" s="722"/>
      <c r="S6" s="391">
        <v>0</v>
      </c>
      <c r="T6" s="726"/>
      <c r="U6" s="721"/>
      <c r="V6" s="722"/>
      <c r="W6" s="391">
        <v>1</v>
      </c>
      <c r="X6" s="729"/>
      <c r="Y6" s="754"/>
      <c r="Z6" s="755"/>
      <c r="AA6" s="391">
        <v>0</v>
      </c>
      <c r="AB6" s="759"/>
      <c r="AC6" s="762"/>
      <c r="AD6" s="388" t="s">
        <v>810</v>
      </c>
      <c r="AE6" s="544"/>
      <c r="AF6" s="545"/>
      <c r="AG6" s="540">
        <v>4</v>
      </c>
      <c r="AH6" s="549"/>
      <c r="AI6" s="766"/>
      <c r="AJ6" s="767"/>
      <c r="AK6" s="391">
        <v>0</v>
      </c>
      <c r="AL6" s="771"/>
      <c r="AM6" s="766"/>
      <c r="AN6" s="767"/>
      <c r="AO6" s="391">
        <v>0</v>
      </c>
      <c r="AP6" s="771"/>
      <c r="AQ6" s="762"/>
      <c r="AR6" s="388" t="s">
        <v>810</v>
      </c>
      <c r="AS6" s="746"/>
      <c r="AT6" s="747"/>
      <c r="AU6" s="386">
        <f t="shared" si="0"/>
        <v>2503</v>
      </c>
      <c r="AV6" s="750"/>
      <c r="AW6" s="788"/>
      <c r="AX6" s="788"/>
      <c r="AY6" s="387"/>
      <c r="AZ6" s="744"/>
    </row>
    <row r="7" spans="1:52" ht="27" customHeight="1">
      <c r="A7" s="715"/>
      <c r="B7" s="388" t="s">
        <v>809</v>
      </c>
      <c r="C7" s="389"/>
      <c r="D7" s="390"/>
      <c r="E7" s="391">
        <v>25</v>
      </c>
      <c r="F7" s="392"/>
      <c r="G7" s="389"/>
      <c r="H7" s="390"/>
      <c r="I7" s="391">
        <v>56</v>
      </c>
      <c r="J7" s="392"/>
      <c r="K7" s="389"/>
      <c r="L7" s="390"/>
      <c r="M7" s="391">
        <v>114</v>
      </c>
      <c r="N7" s="392"/>
      <c r="O7" s="717"/>
      <c r="P7" s="393" t="s">
        <v>809</v>
      </c>
      <c r="Q7" s="721"/>
      <c r="R7" s="722"/>
      <c r="S7" s="391">
        <v>0</v>
      </c>
      <c r="T7" s="726"/>
      <c r="U7" s="721"/>
      <c r="V7" s="722"/>
      <c r="W7" s="391">
        <v>0</v>
      </c>
      <c r="X7" s="729"/>
      <c r="Y7" s="754"/>
      <c r="Z7" s="755"/>
      <c r="AA7" s="391">
        <v>0</v>
      </c>
      <c r="AB7" s="759"/>
      <c r="AC7" s="762"/>
      <c r="AD7" s="388" t="s">
        <v>809</v>
      </c>
      <c r="AE7" s="544"/>
      <c r="AF7" s="545"/>
      <c r="AG7" s="540">
        <v>0</v>
      </c>
      <c r="AH7" s="549"/>
      <c r="AI7" s="766"/>
      <c r="AJ7" s="767"/>
      <c r="AK7" s="391">
        <v>0</v>
      </c>
      <c r="AL7" s="771"/>
      <c r="AM7" s="766"/>
      <c r="AN7" s="767"/>
      <c r="AO7" s="391">
        <v>0</v>
      </c>
      <c r="AP7" s="771"/>
      <c r="AQ7" s="762"/>
      <c r="AR7" s="388" t="s">
        <v>809</v>
      </c>
      <c r="AS7" s="746"/>
      <c r="AT7" s="747"/>
      <c r="AU7" s="386">
        <f t="shared" si="0"/>
        <v>195</v>
      </c>
      <c r="AV7" s="750"/>
      <c r="AW7" s="788"/>
      <c r="AX7" s="788"/>
      <c r="AY7" s="387"/>
      <c r="AZ7" s="744"/>
    </row>
    <row r="8" spans="1:52" ht="27" customHeight="1">
      <c r="A8" s="715"/>
      <c r="B8" s="388" t="s">
        <v>811</v>
      </c>
      <c r="C8" s="389"/>
      <c r="D8" s="390"/>
      <c r="E8" s="391">
        <v>77</v>
      </c>
      <c r="F8" s="392"/>
      <c r="G8" s="389"/>
      <c r="H8" s="390"/>
      <c r="I8" s="391">
        <v>235</v>
      </c>
      <c r="J8" s="392"/>
      <c r="K8" s="389"/>
      <c r="L8" s="390"/>
      <c r="M8" s="391">
        <v>71</v>
      </c>
      <c r="N8" s="392"/>
      <c r="O8" s="717"/>
      <c r="P8" s="393" t="s">
        <v>811</v>
      </c>
      <c r="Q8" s="721"/>
      <c r="R8" s="722"/>
      <c r="S8" s="391">
        <v>0</v>
      </c>
      <c r="T8" s="726"/>
      <c r="U8" s="721"/>
      <c r="V8" s="722"/>
      <c r="W8" s="391">
        <v>64</v>
      </c>
      <c r="X8" s="729"/>
      <c r="Y8" s="754"/>
      <c r="Z8" s="755"/>
      <c r="AA8" s="391">
        <v>0</v>
      </c>
      <c r="AB8" s="759"/>
      <c r="AC8" s="762"/>
      <c r="AD8" s="388" t="s">
        <v>811</v>
      </c>
      <c r="AE8" s="544"/>
      <c r="AF8" s="545"/>
      <c r="AG8" s="540">
        <v>154</v>
      </c>
      <c r="AH8" s="549"/>
      <c r="AI8" s="766"/>
      <c r="AJ8" s="767"/>
      <c r="AK8" s="391">
        <v>0</v>
      </c>
      <c r="AL8" s="771"/>
      <c r="AM8" s="766"/>
      <c r="AN8" s="767"/>
      <c r="AO8" s="391">
        <v>0</v>
      </c>
      <c r="AP8" s="771"/>
      <c r="AQ8" s="762"/>
      <c r="AR8" s="388" t="s">
        <v>811</v>
      </c>
      <c r="AS8" s="746"/>
      <c r="AT8" s="747"/>
      <c r="AU8" s="386">
        <f t="shared" si="0"/>
        <v>601</v>
      </c>
      <c r="AV8" s="750"/>
      <c r="AW8" s="788"/>
      <c r="AX8" s="788"/>
      <c r="AY8" s="387"/>
      <c r="AZ8" s="744"/>
    </row>
    <row r="9" spans="1:52" ht="27" customHeight="1">
      <c r="A9" s="715"/>
      <c r="B9" s="388" t="s">
        <v>809</v>
      </c>
      <c r="C9" s="389"/>
      <c r="D9" s="390"/>
      <c r="E9" s="391">
        <v>2</v>
      </c>
      <c r="F9" s="392"/>
      <c r="G9" s="389"/>
      <c r="H9" s="390"/>
      <c r="I9" s="391">
        <v>4</v>
      </c>
      <c r="J9" s="392"/>
      <c r="K9" s="389"/>
      <c r="L9" s="390"/>
      <c r="M9" s="391">
        <v>6</v>
      </c>
      <c r="N9" s="392"/>
      <c r="O9" s="717"/>
      <c r="P9" s="393" t="s">
        <v>809</v>
      </c>
      <c r="Q9" s="721"/>
      <c r="R9" s="722"/>
      <c r="S9" s="391">
        <v>0</v>
      </c>
      <c r="T9" s="726"/>
      <c r="U9" s="721"/>
      <c r="V9" s="722"/>
      <c r="W9" s="391">
        <v>0</v>
      </c>
      <c r="X9" s="729"/>
      <c r="Y9" s="754"/>
      <c r="Z9" s="755"/>
      <c r="AA9" s="391">
        <v>0</v>
      </c>
      <c r="AB9" s="759"/>
      <c r="AC9" s="762"/>
      <c r="AD9" s="388" t="s">
        <v>809</v>
      </c>
      <c r="AE9" s="544"/>
      <c r="AF9" s="545"/>
      <c r="AG9" s="540">
        <v>0</v>
      </c>
      <c r="AH9" s="549"/>
      <c r="AI9" s="766"/>
      <c r="AJ9" s="767"/>
      <c r="AK9" s="391">
        <v>0</v>
      </c>
      <c r="AL9" s="771"/>
      <c r="AM9" s="766"/>
      <c r="AN9" s="767"/>
      <c r="AO9" s="391">
        <v>0</v>
      </c>
      <c r="AP9" s="771"/>
      <c r="AQ9" s="762"/>
      <c r="AR9" s="388" t="s">
        <v>809</v>
      </c>
      <c r="AS9" s="746"/>
      <c r="AT9" s="747"/>
      <c r="AU9" s="386">
        <f t="shared" si="0"/>
        <v>12</v>
      </c>
      <c r="AV9" s="750"/>
      <c r="AW9" s="788"/>
      <c r="AX9" s="788"/>
      <c r="AY9" s="387"/>
      <c r="AZ9" s="744"/>
    </row>
    <row r="10" spans="1:52" ht="27" customHeight="1">
      <c r="A10" s="715"/>
      <c r="B10" s="395" t="s">
        <v>812</v>
      </c>
      <c r="C10" s="396"/>
      <c r="D10" s="397"/>
      <c r="E10" s="398">
        <v>6</v>
      </c>
      <c r="F10" s="399"/>
      <c r="G10" s="396"/>
      <c r="H10" s="397"/>
      <c r="I10" s="398">
        <v>10</v>
      </c>
      <c r="J10" s="399"/>
      <c r="K10" s="396"/>
      <c r="L10" s="397"/>
      <c r="M10" s="398">
        <v>14</v>
      </c>
      <c r="N10" s="399"/>
      <c r="O10" s="718"/>
      <c r="P10" s="400" t="s">
        <v>812</v>
      </c>
      <c r="Q10" s="723"/>
      <c r="R10" s="724"/>
      <c r="S10" s="398">
        <v>0</v>
      </c>
      <c r="T10" s="727"/>
      <c r="U10" s="723"/>
      <c r="V10" s="724"/>
      <c r="W10" s="398">
        <v>1</v>
      </c>
      <c r="X10" s="730"/>
      <c r="Y10" s="756"/>
      <c r="Z10" s="757"/>
      <c r="AA10" s="398">
        <v>0</v>
      </c>
      <c r="AB10" s="760"/>
      <c r="AC10" s="763"/>
      <c r="AD10" s="395" t="s">
        <v>812</v>
      </c>
      <c r="AE10" s="546"/>
      <c r="AF10" s="547"/>
      <c r="AG10" s="541">
        <v>2</v>
      </c>
      <c r="AH10" s="550"/>
      <c r="AI10" s="768"/>
      <c r="AJ10" s="769"/>
      <c r="AK10" s="398">
        <v>0</v>
      </c>
      <c r="AL10" s="772"/>
      <c r="AM10" s="768"/>
      <c r="AN10" s="769"/>
      <c r="AO10" s="398">
        <v>0</v>
      </c>
      <c r="AP10" s="772"/>
      <c r="AQ10" s="763"/>
      <c r="AR10" s="395" t="s">
        <v>812</v>
      </c>
      <c r="AS10" s="748"/>
      <c r="AT10" s="749"/>
      <c r="AU10" s="386">
        <f t="shared" si="0"/>
        <v>33</v>
      </c>
      <c r="AV10" s="751"/>
      <c r="AW10" s="788"/>
      <c r="AX10" s="788"/>
      <c r="AY10" s="387"/>
      <c r="AZ10" s="744"/>
    </row>
    <row r="11" spans="1:52" ht="27" customHeight="1">
      <c r="A11" s="761" t="s">
        <v>813</v>
      </c>
      <c r="B11" s="401" t="s">
        <v>814</v>
      </c>
      <c r="C11" s="402">
        <v>10019</v>
      </c>
      <c r="D11" s="403">
        <v>5821</v>
      </c>
      <c r="E11" s="403">
        <v>5495</v>
      </c>
      <c r="F11" s="404">
        <f t="shared" ref="F11:F17" si="1">E11/D11</f>
        <v>0.94399587699707954</v>
      </c>
      <c r="G11" s="405">
        <v>91561</v>
      </c>
      <c r="H11" s="403">
        <v>102273</v>
      </c>
      <c r="I11" s="403">
        <v>90827</v>
      </c>
      <c r="J11" s="404">
        <f t="shared" ref="J11:J17" si="2">I11/H11</f>
        <v>0.88808385399861156</v>
      </c>
      <c r="K11" s="405">
        <v>19624</v>
      </c>
      <c r="L11" s="403">
        <v>14110</v>
      </c>
      <c r="M11" s="403">
        <v>13053</v>
      </c>
      <c r="N11" s="404">
        <f>M11/L11</f>
        <v>0.92508858965272855</v>
      </c>
      <c r="O11" s="762" t="s">
        <v>813</v>
      </c>
      <c r="P11" s="406" t="s">
        <v>814</v>
      </c>
      <c r="Q11" s="407">
        <v>12350</v>
      </c>
      <c r="R11" s="407">
        <v>0</v>
      </c>
      <c r="S11" s="408">
        <v>0</v>
      </c>
      <c r="T11" s="409">
        <v>0</v>
      </c>
      <c r="U11" s="410">
        <v>1900</v>
      </c>
      <c r="V11" s="405">
        <v>1100</v>
      </c>
      <c r="W11" s="403">
        <v>1065</v>
      </c>
      <c r="X11" s="404">
        <f>W11/V11</f>
        <v>0.96818181818181814</v>
      </c>
      <c r="Y11" s="411">
        <v>16600</v>
      </c>
      <c r="Z11" s="411">
        <v>6004</v>
      </c>
      <c r="AA11" s="412">
        <v>3246</v>
      </c>
      <c r="AB11" s="413">
        <f>AA11/Z11</f>
        <v>0.5406395736175883</v>
      </c>
      <c r="AC11" s="761" t="s">
        <v>813</v>
      </c>
      <c r="AD11" s="414" t="s">
        <v>814</v>
      </c>
      <c r="AE11" s="415">
        <v>3357</v>
      </c>
      <c r="AF11" s="416">
        <v>5065</v>
      </c>
      <c r="AG11" s="416">
        <v>5061</v>
      </c>
      <c r="AH11" s="417">
        <f>AG11/AF11</f>
        <v>0.99921026653504441</v>
      </c>
      <c r="AI11" s="415">
        <v>0</v>
      </c>
      <c r="AJ11" s="416">
        <v>0</v>
      </c>
      <c r="AK11" s="416">
        <v>0</v>
      </c>
      <c r="AL11" s="417">
        <v>0</v>
      </c>
      <c r="AM11" s="418">
        <v>2300</v>
      </c>
      <c r="AN11" s="416">
        <v>990</v>
      </c>
      <c r="AO11" s="416">
        <v>979</v>
      </c>
      <c r="AP11" s="419">
        <f>AO11/AN11</f>
        <v>0.98888888888888893</v>
      </c>
      <c r="AQ11" s="761" t="s">
        <v>813</v>
      </c>
      <c r="AR11" s="420" t="s">
        <v>814</v>
      </c>
      <c r="AS11" s="386">
        <f t="shared" ref="AS11" si="3">C11+G11+K11+Q11+U11+Y11+AE11+AI11+AM11</f>
        <v>157711</v>
      </c>
      <c r="AT11" s="386">
        <f t="shared" ref="AT11" si="4">D11+H11+L11+R11+V11+Z11+AF11+AJ11+AN11</f>
        <v>135363</v>
      </c>
      <c r="AU11" s="386">
        <f t="shared" si="0"/>
        <v>119726</v>
      </c>
      <c r="AV11" s="417">
        <f>AU11/AT11</f>
        <v>0.88448098815776832</v>
      </c>
      <c r="AW11" s="421"/>
      <c r="AX11" s="421"/>
      <c r="AY11" s="421"/>
      <c r="AZ11" s="422"/>
    </row>
    <row r="12" spans="1:52" ht="27" customHeight="1">
      <c r="A12" s="789"/>
      <c r="B12" s="423" t="s">
        <v>815</v>
      </c>
      <c r="C12" s="424">
        <v>9500</v>
      </c>
      <c r="D12" s="425">
        <v>4000</v>
      </c>
      <c r="E12" s="425">
        <v>4263</v>
      </c>
      <c r="F12" s="426">
        <f t="shared" si="1"/>
        <v>1.06575</v>
      </c>
      <c r="G12" s="427">
        <v>22500</v>
      </c>
      <c r="H12" s="425">
        <v>18500</v>
      </c>
      <c r="I12" s="425">
        <v>19144</v>
      </c>
      <c r="J12" s="426">
        <f t="shared" si="2"/>
        <v>1.0348108108108107</v>
      </c>
      <c r="K12" s="427">
        <v>16000</v>
      </c>
      <c r="L12" s="425">
        <v>6400</v>
      </c>
      <c r="M12" s="425">
        <v>5315</v>
      </c>
      <c r="N12" s="426">
        <f>M12/L12</f>
        <v>0.83046874999999998</v>
      </c>
      <c r="O12" s="762"/>
      <c r="P12" s="428" t="s">
        <v>815</v>
      </c>
      <c r="Q12" s="427">
        <v>150</v>
      </c>
      <c r="R12" s="427">
        <v>650</v>
      </c>
      <c r="S12" s="425">
        <v>462</v>
      </c>
      <c r="T12" s="429">
        <f>S12/R12</f>
        <v>0.71076923076923082</v>
      </c>
      <c r="U12" s="430">
        <v>1300</v>
      </c>
      <c r="V12" s="427">
        <v>650</v>
      </c>
      <c r="W12" s="425">
        <v>599</v>
      </c>
      <c r="X12" s="426">
        <f>W12/V12</f>
        <v>0.92153846153846153</v>
      </c>
      <c r="Y12" s="431">
        <v>500</v>
      </c>
      <c r="Z12" s="431">
        <v>500</v>
      </c>
      <c r="AA12" s="432">
        <v>547</v>
      </c>
      <c r="AB12" s="419">
        <f>AA12/Z12</f>
        <v>1.0940000000000001</v>
      </c>
      <c r="AC12" s="762"/>
      <c r="AD12" s="433" t="s">
        <v>815</v>
      </c>
      <c r="AE12" s="435">
        <v>3050</v>
      </c>
      <c r="AF12" s="432">
        <v>550</v>
      </c>
      <c r="AG12" s="432">
        <v>693</v>
      </c>
      <c r="AH12" s="419">
        <f>AG12/AF12</f>
        <v>1.26</v>
      </c>
      <c r="AI12" s="434">
        <v>2000</v>
      </c>
      <c r="AJ12" s="432">
        <v>1700</v>
      </c>
      <c r="AK12" s="432">
        <v>1457</v>
      </c>
      <c r="AL12" s="419">
        <f>AK12/AJ12</f>
        <v>0.85705882352941176</v>
      </c>
      <c r="AM12" s="434">
        <v>155</v>
      </c>
      <c r="AN12" s="432">
        <v>155</v>
      </c>
      <c r="AO12" s="432">
        <v>147</v>
      </c>
      <c r="AP12" s="419">
        <f>AO12/AN12</f>
        <v>0.94838709677419353</v>
      </c>
      <c r="AQ12" s="762"/>
      <c r="AR12" s="436" t="s">
        <v>815</v>
      </c>
      <c r="AS12" s="386">
        <f t="shared" ref="AS12:AS14" si="5">C12+G12+K12+Q12+U12+Y12+AE12+AI12+AM12</f>
        <v>55155</v>
      </c>
      <c r="AT12" s="386">
        <f t="shared" ref="AT12:AT14" si="6">D12+H12+L12+R12+V12+Z12+AF12+AJ12+AN12</f>
        <v>33105</v>
      </c>
      <c r="AU12" s="386">
        <f t="shared" si="0"/>
        <v>32627</v>
      </c>
      <c r="AV12" s="417">
        <f>AU12/AT12</f>
        <v>0.98556109349040932</v>
      </c>
      <c r="AW12" s="421"/>
      <c r="AX12" s="421"/>
      <c r="AY12" s="421"/>
      <c r="AZ12" s="422"/>
    </row>
    <row r="13" spans="1:52" ht="27" customHeight="1">
      <c r="A13" s="789"/>
      <c r="B13" s="438" t="s">
        <v>816</v>
      </c>
      <c r="C13" s="430">
        <v>190</v>
      </c>
      <c r="D13" s="425">
        <v>190</v>
      </c>
      <c r="E13" s="425">
        <v>197</v>
      </c>
      <c r="F13" s="426">
        <f t="shared" si="1"/>
        <v>1.0368421052631578</v>
      </c>
      <c r="G13" s="427">
        <v>4400</v>
      </c>
      <c r="H13" s="427">
        <v>100</v>
      </c>
      <c r="I13" s="425">
        <v>85</v>
      </c>
      <c r="J13" s="426">
        <f t="shared" si="2"/>
        <v>0.85</v>
      </c>
      <c r="K13" s="427">
        <v>1900</v>
      </c>
      <c r="L13" s="427">
        <v>1650</v>
      </c>
      <c r="M13" s="425">
        <v>2758</v>
      </c>
      <c r="N13" s="426">
        <f>M13/L13</f>
        <v>1.6715151515151516</v>
      </c>
      <c r="O13" s="762"/>
      <c r="P13" s="428" t="s">
        <v>816</v>
      </c>
      <c r="Q13" s="427">
        <v>0</v>
      </c>
      <c r="R13" s="427">
        <v>0</v>
      </c>
      <c r="S13" s="425">
        <v>0</v>
      </c>
      <c r="T13" s="429">
        <v>0</v>
      </c>
      <c r="U13" s="430">
        <v>0</v>
      </c>
      <c r="V13" s="425">
        <v>0</v>
      </c>
      <c r="W13" s="425">
        <v>0</v>
      </c>
      <c r="X13" s="426">
        <v>0</v>
      </c>
      <c r="Y13" s="431">
        <v>515</v>
      </c>
      <c r="Z13" s="431">
        <v>515</v>
      </c>
      <c r="AA13" s="432">
        <v>2458</v>
      </c>
      <c r="AB13" s="419">
        <f>AA13/Z13</f>
        <v>4.7728155339805829</v>
      </c>
      <c r="AC13" s="762"/>
      <c r="AD13" s="439" t="s">
        <v>816</v>
      </c>
      <c r="AE13" s="434">
        <v>0</v>
      </c>
      <c r="AF13" s="432">
        <v>0</v>
      </c>
      <c r="AG13" s="432">
        <v>0</v>
      </c>
      <c r="AH13" s="419">
        <v>0</v>
      </c>
      <c r="AI13" s="435">
        <v>0</v>
      </c>
      <c r="AJ13" s="432">
        <v>0</v>
      </c>
      <c r="AK13" s="432">
        <v>0</v>
      </c>
      <c r="AL13" s="419">
        <v>0</v>
      </c>
      <c r="AM13" s="434">
        <v>0</v>
      </c>
      <c r="AN13" s="432">
        <v>0</v>
      </c>
      <c r="AO13" s="432">
        <v>0</v>
      </c>
      <c r="AP13" s="419">
        <v>0</v>
      </c>
      <c r="AQ13" s="762"/>
      <c r="AR13" s="436" t="s">
        <v>816</v>
      </c>
      <c r="AS13" s="386">
        <f t="shared" si="5"/>
        <v>7005</v>
      </c>
      <c r="AT13" s="386">
        <f t="shared" si="6"/>
        <v>2455</v>
      </c>
      <c r="AU13" s="386">
        <f t="shared" si="0"/>
        <v>5498</v>
      </c>
      <c r="AV13" s="417">
        <f t="shared" ref="AV13:AV14" si="7">AU13/AT13</f>
        <v>2.2395112016293277</v>
      </c>
      <c r="AW13" s="421"/>
      <c r="AX13" s="421"/>
      <c r="AY13" s="421"/>
      <c r="AZ13" s="422"/>
    </row>
    <row r="14" spans="1:52" ht="27" customHeight="1">
      <c r="A14" s="789"/>
      <c r="B14" s="423" t="s">
        <v>817</v>
      </c>
      <c r="C14" s="430">
        <v>250</v>
      </c>
      <c r="D14" s="425">
        <v>180</v>
      </c>
      <c r="E14" s="425">
        <v>209</v>
      </c>
      <c r="F14" s="426">
        <f t="shared" si="1"/>
        <v>1.1611111111111112</v>
      </c>
      <c r="G14" s="427">
        <v>1200</v>
      </c>
      <c r="H14" s="427">
        <v>5700</v>
      </c>
      <c r="I14" s="425">
        <v>3818</v>
      </c>
      <c r="J14" s="426">
        <f t="shared" si="2"/>
        <v>0.66982456140350877</v>
      </c>
      <c r="K14" s="427">
        <v>400</v>
      </c>
      <c r="L14" s="427">
        <v>200</v>
      </c>
      <c r="M14" s="425">
        <v>146</v>
      </c>
      <c r="N14" s="426">
        <v>0</v>
      </c>
      <c r="O14" s="762"/>
      <c r="P14" s="428" t="s">
        <v>817</v>
      </c>
      <c r="Q14" s="427">
        <v>0</v>
      </c>
      <c r="R14" s="427">
        <v>0</v>
      </c>
      <c r="S14" s="425">
        <v>0</v>
      </c>
      <c r="T14" s="429">
        <v>0</v>
      </c>
      <c r="U14" s="430">
        <v>30</v>
      </c>
      <c r="V14" s="425">
        <v>15</v>
      </c>
      <c r="W14" s="425">
        <v>15</v>
      </c>
      <c r="X14" s="426">
        <f>W14/V14</f>
        <v>1</v>
      </c>
      <c r="Y14" s="431">
        <v>1100</v>
      </c>
      <c r="Z14" s="431">
        <v>300</v>
      </c>
      <c r="AA14" s="432">
        <v>247</v>
      </c>
      <c r="AB14" s="419">
        <f>AA14/Z14</f>
        <v>0.82333333333333336</v>
      </c>
      <c r="AC14" s="762"/>
      <c r="AD14" s="433" t="s">
        <v>817</v>
      </c>
      <c r="AE14" s="434">
        <v>15</v>
      </c>
      <c r="AF14" s="432">
        <v>0</v>
      </c>
      <c r="AG14" s="432">
        <v>18</v>
      </c>
      <c r="AH14" s="419">
        <v>0</v>
      </c>
      <c r="AI14" s="435">
        <v>0</v>
      </c>
      <c r="AJ14" s="432">
        <v>0</v>
      </c>
      <c r="AK14" s="432">
        <v>0</v>
      </c>
      <c r="AL14" s="419">
        <v>0</v>
      </c>
      <c r="AM14" s="434">
        <v>0</v>
      </c>
      <c r="AN14" s="432">
        <v>0</v>
      </c>
      <c r="AO14" s="432">
        <v>0</v>
      </c>
      <c r="AP14" s="419">
        <v>0</v>
      </c>
      <c r="AQ14" s="762"/>
      <c r="AR14" s="436" t="s">
        <v>817</v>
      </c>
      <c r="AS14" s="386">
        <f t="shared" si="5"/>
        <v>2995</v>
      </c>
      <c r="AT14" s="386">
        <f t="shared" si="6"/>
        <v>6395</v>
      </c>
      <c r="AU14" s="386">
        <f t="shared" si="0"/>
        <v>4453</v>
      </c>
      <c r="AV14" s="417">
        <f t="shared" si="7"/>
        <v>0.69632525410476931</v>
      </c>
      <c r="AW14" s="421"/>
      <c r="AX14" s="421"/>
      <c r="AY14" s="421"/>
      <c r="AZ14" s="422"/>
    </row>
    <row r="15" spans="1:52" ht="27" customHeight="1">
      <c r="A15" s="789"/>
      <c r="B15" s="423" t="s">
        <v>818</v>
      </c>
      <c r="C15" s="430">
        <v>2510</v>
      </c>
      <c r="D15" s="425">
        <v>2510</v>
      </c>
      <c r="E15" s="425">
        <v>2456</v>
      </c>
      <c r="F15" s="426">
        <f t="shared" si="1"/>
        <v>0.9784860557768924</v>
      </c>
      <c r="G15" s="427">
        <v>11570</v>
      </c>
      <c r="H15" s="427">
        <v>11570</v>
      </c>
      <c r="I15" s="425">
        <v>12015</v>
      </c>
      <c r="J15" s="426">
        <f t="shared" si="2"/>
        <v>1.0384615384615385</v>
      </c>
      <c r="K15" s="427">
        <v>4830</v>
      </c>
      <c r="L15" s="427">
        <v>4830</v>
      </c>
      <c r="M15" s="425">
        <v>4890</v>
      </c>
      <c r="N15" s="426">
        <f>M15/L15</f>
        <v>1.0124223602484472</v>
      </c>
      <c r="O15" s="762"/>
      <c r="P15" s="428" t="s">
        <v>818</v>
      </c>
      <c r="Q15" s="427">
        <v>478</v>
      </c>
      <c r="R15" s="427">
        <v>478</v>
      </c>
      <c r="S15" s="425">
        <v>478</v>
      </c>
      <c r="T15" s="429">
        <f>S15/R15</f>
        <v>1</v>
      </c>
      <c r="U15" s="430">
        <v>2000</v>
      </c>
      <c r="V15" s="425">
        <v>1800</v>
      </c>
      <c r="W15" s="425">
        <v>1786</v>
      </c>
      <c r="X15" s="426">
        <f>W15/V15</f>
        <v>0.99222222222222223</v>
      </c>
      <c r="Y15" s="431">
        <v>195</v>
      </c>
      <c r="Z15" s="431">
        <v>195</v>
      </c>
      <c r="AA15" s="432">
        <v>133</v>
      </c>
      <c r="AB15" s="419">
        <f>AA15/Z15</f>
        <v>0.68205128205128207</v>
      </c>
      <c r="AC15" s="762"/>
      <c r="AD15" s="433" t="s">
        <v>818</v>
      </c>
      <c r="AE15" s="434">
        <v>2100</v>
      </c>
      <c r="AF15" s="432">
        <v>2100</v>
      </c>
      <c r="AG15" s="432">
        <v>2096</v>
      </c>
      <c r="AH15" s="419">
        <f>AG15/AF15</f>
        <v>0.99809523809523815</v>
      </c>
      <c r="AI15" s="434">
        <v>370</v>
      </c>
      <c r="AJ15" s="432">
        <v>370</v>
      </c>
      <c r="AK15" s="432">
        <v>367</v>
      </c>
      <c r="AL15" s="419">
        <f>AK15/AJ15</f>
        <v>0.99189189189189186</v>
      </c>
      <c r="AM15" s="434">
        <v>540</v>
      </c>
      <c r="AN15" s="432">
        <v>540</v>
      </c>
      <c r="AO15" s="432">
        <v>519</v>
      </c>
      <c r="AP15" s="419">
        <f>AO15/AN15</f>
        <v>0.96111111111111114</v>
      </c>
      <c r="AQ15" s="762"/>
      <c r="AR15" s="436" t="s">
        <v>818</v>
      </c>
      <c r="AS15" s="386">
        <f t="shared" ref="AS15:AS24" si="8">C15+G15+K15+Q15+U15+Y15+AE15+AI15+AM15</f>
        <v>24593</v>
      </c>
      <c r="AT15" s="386">
        <f t="shared" ref="AT15:AT24" si="9">D15+H15+L15+R15+V15+Z15+AF15+AJ15+AN15</f>
        <v>24393</v>
      </c>
      <c r="AU15" s="386">
        <f t="shared" ref="AU15:AU24" si="10">E15+I15+M15+S15+W15+AA15+AG15+AK15+AO15</f>
        <v>24740</v>
      </c>
      <c r="AV15" s="437">
        <f t="shared" ref="AV15:AV21" si="11">AU15/AT15</f>
        <v>1.0142253925306441</v>
      </c>
      <c r="AW15" s="421"/>
      <c r="AX15" s="421"/>
      <c r="AY15" s="421"/>
      <c r="AZ15" s="422"/>
    </row>
    <row r="16" spans="1:52" ht="27" customHeight="1">
      <c r="A16" s="789"/>
      <c r="B16" s="423" t="s">
        <v>819</v>
      </c>
      <c r="C16" s="430">
        <v>110</v>
      </c>
      <c r="D16" s="425">
        <v>110</v>
      </c>
      <c r="E16" s="425">
        <v>85</v>
      </c>
      <c r="F16" s="426">
        <f t="shared" si="1"/>
        <v>0.77272727272727271</v>
      </c>
      <c r="G16" s="427">
        <v>1200</v>
      </c>
      <c r="H16" s="427">
        <v>2150</v>
      </c>
      <c r="I16" s="425">
        <v>1741</v>
      </c>
      <c r="J16" s="426">
        <f t="shared" si="2"/>
        <v>0.80976744186046512</v>
      </c>
      <c r="K16" s="427">
        <v>180</v>
      </c>
      <c r="L16" s="427">
        <v>300</v>
      </c>
      <c r="M16" s="425">
        <v>228</v>
      </c>
      <c r="N16" s="426">
        <f>M16/L16</f>
        <v>0.76</v>
      </c>
      <c r="O16" s="762"/>
      <c r="P16" s="428" t="s">
        <v>819</v>
      </c>
      <c r="Q16" s="427">
        <v>0</v>
      </c>
      <c r="R16" s="427">
        <v>0</v>
      </c>
      <c r="S16" s="425">
        <v>0</v>
      </c>
      <c r="T16" s="429">
        <v>0</v>
      </c>
      <c r="U16" s="430">
        <v>44</v>
      </c>
      <c r="V16" s="425">
        <v>30</v>
      </c>
      <c r="W16" s="425">
        <v>21</v>
      </c>
      <c r="X16" s="426">
        <v>0</v>
      </c>
      <c r="Y16" s="431">
        <v>0</v>
      </c>
      <c r="Z16" s="431">
        <v>0</v>
      </c>
      <c r="AA16" s="432">
        <v>0</v>
      </c>
      <c r="AB16" s="419">
        <v>0</v>
      </c>
      <c r="AC16" s="762"/>
      <c r="AD16" s="433" t="s">
        <v>819</v>
      </c>
      <c r="AE16" s="434">
        <v>0</v>
      </c>
      <c r="AF16" s="432">
        <v>110</v>
      </c>
      <c r="AG16" s="432">
        <v>106</v>
      </c>
      <c r="AH16" s="419">
        <f>AG16/AF16</f>
        <v>0.96363636363636362</v>
      </c>
      <c r="AI16" s="434">
        <v>0</v>
      </c>
      <c r="AJ16" s="432">
        <v>0</v>
      </c>
      <c r="AK16" s="432">
        <v>0</v>
      </c>
      <c r="AL16" s="419">
        <v>0</v>
      </c>
      <c r="AM16" s="434">
        <v>0</v>
      </c>
      <c r="AN16" s="432">
        <v>0</v>
      </c>
      <c r="AO16" s="432">
        <v>0</v>
      </c>
      <c r="AP16" s="419">
        <v>0</v>
      </c>
      <c r="AQ16" s="762"/>
      <c r="AR16" s="436" t="s">
        <v>819</v>
      </c>
      <c r="AS16" s="386">
        <f t="shared" si="8"/>
        <v>1534</v>
      </c>
      <c r="AT16" s="386">
        <f t="shared" si="9"/>
        <v>2700</v>
      </c>
      <c r="AU16" s="386">
        <f t="shared" si="10"/>
        <v>2181</v>
      </c>
      <c r="AV16" s="437">
        <f t="shared" si="11"/>
        <v>0.80777777777777782</v>
      </c>
      <c r="AW16" s="421"/>
      <c r="AX16" s="421"/>
      <c r="AY16" s="421"/>
      <c r="AZ16" s="422"/>
    </row>
    <row r="17" spans="1:52" ht="27" customHeight="1">
      <c r="A17" s="789"/>
      <c r="B17" s="423" t="s">
        <v>820</v>
      </c>
      <c r="C17" s="430">
        <v>3730</v>
      </c>
      <c r="D17" s="425">
        <v>3490</v>
      </c>
      <c r="E17" s="425">
        <v>3261</v>
      </c>
      <c r="F17" s="426">
        <f t="shared" si="1"/>
        <v>0.93438395415472775</v>
      </c>
      <c r="G17" s="427">
        <v>5700</v>
      </c>
      <c r="H17" s="427">
        <v>9035</v>
      </c>
      <c r="I17" s="425">
        <v>10188</v>
      </c>
      <c r="J17" s="426">
        <f t="shared" si="2"/>
        <v>1.1276148312119536</v>
      </c>
      <c r="K17" s="427">
        <v>2430</v>
      </c>
      <c r="L17" s="427">
        <v>4240</v>
      </c>
      <c r="M17" s="425">
        <v>4721</v>
      </c>
      <c r="N17" s="426">
        <f>M17/L17</f>
        <v>1.1134433962264152</v>
      </c>
      <c r="O17" s="762"/>
      <c r="P17" s="428" t="s">
        <v>820</v>
      </c>
      <c r="Q17" s="427">
        <v>70</v>
      </c>
      <c r="R17" s="427">
        <v>10</v>
      </c>
      <c r="S17" s="425">
        <v>0</v>
      </c>
      <c r="T17" s="429">
        <f>S17/R17</f>
        <v>0</v>
      </c>
      <c r="U17" s="430">
        <v>932</v>
      </c>
      <c r="V17" s="425">
        <v>512</v>
      </c>
      <c r="W17" s="425">
        <v>461</v>
      </c>
      <c r="X17" s="426">
        <f>W17/V17</f>
        <v>0.900390625</v>
      </c>
      <c r="Y17" s="431">
        <v>375</v>
      </c>
      <c r="Z17" s="431">
        <v>2645</v>
      </c>
      <c r="AA17" s="432">
        <v>3588</v>
      </c>
      <c r="AB17" s="419">
        <f>AA17/Z17</f>
        <v>1.3565217391304347</v>
      </c>
      <c r="AC17" s="762"/>
      <c r="AD17" s="433" t="s">
        <v>820</v>
      </c>
      <c r="AE17" s="434">
        <v>1130</v>
      </c>
      <c r="AF17" s="432">
        <v>820</v>
      </c>
      <c r="AG17" s="432">
        <v>929</v>
      </c>
      <c r="AH17" s="419">
        <f>AG17/AF17</f>
        <v>1.1329268292682926</v>
      </c>
      <c r="AI17" s="434">
        <v>1690</v>
      </c>
      <c r="AJ17" s="432">
        <v>1990</v>
      </c>
      <c r="AK17" s="432">
        <v>1905</v>
      </c>
      <c r="AL17" s="419">
        <f>AK17/AJ17</f>
        <v>0.957286432160804</v>
      </c>
      <c r="AM17" s="434">
        <v>50</v>
      </c>
      <c r="AN17" s="432">
        <v>50</v>
      </c>
      <c r="AO17" s="432">
        <v>111</v>
      </c>
      <c r="AP17" s="419">
        <f>AO17/AN17</f>
        <v>2.2200000000000002</v>
      </c>
      <c r="AQ17" s="762"/>
      <c r="AR17" s="436" t="s">
        <v>820</v>
      </c>
      <c r="AS17" s="386">
        <f t="shared" si="8"/>
        <v>16107</v>
      </c>
      <c r="AT17" s="386">
        <f t="shared" si="9"/>
        <v>22792</v>
      </c>
      <c r="AU17" s="386">
        <f t="shared" si="10"/>
        <v>25164</v>
      </c>
      <c r="AV17" s="437">
        <f t="shared" si="11"/>
        <v>1.1040716040716041</v>
      </c>
      <c r="AW17" s="421"/>
      <c r="AX17" s="421"/>
      <c r="AY17" s="421"/>
      <c r="AZ17" s="422"/>
    </row>
    <row r="18" spans="1:52" ht="27" customHeight="1">
      <c r="A18" s="789"/>
      <c r="B18" s="423" t="s">
        <v>821</v>
      </c>
      <c r="C18" s="430">
        <v>0</v>
      </c>
      <c r="D18" s="425">
        <v>0</v>
      </c>
      <c r="E18" s="425">
        <v>0</v>
      </c>
      <c r="F18" s="426">
        <v>0</v>
      </c>
      <c r="G18" s="427">
        <v>0</v>
      </c>
      <c r="H18" s="427">
        <v>0</v>
      </c>
      <c r="I18" s="425">
        <v>0</v>
      </c>
      <c r="J18" s="426">
        <v>0</v>
      </c>
      <c r="K18" s="427">
        <v>0</v>
      </c>
      <c r="L18" s="427">
        <v>0</v>
      </c>
      <c r="M18" s="425">
        <v>0</v>
      </c>
      <c r="N18" s="426">
        <v>0</v>
      </c>
      <c r="O18" s="762"/>
      <c r="P18" s="428" t="s">
        <v>821</v>
      </c>
      <c r="Q18" s="427">
        <v>0</v>
      </c>
      <c r="R18" s="427">
        <v>0</v>
      </c>
      <c r="S18" s="425">
        <v>0</v>
      </c>
      <c r="T18" s="429">
        <v>0</v>
      </c>
      <c r="U18" s="430">
        <v>0</v>
      </c>
      <c r="V18" s="425">
        <v>0</v>
      </c>
      <c r="W18" s="425">
        <v>0</v>
      </c>
      <c r="X18" s="426">
        <v>0</v>
      </c>
      <c r="Y18" s="431">
        <v>11254.2</v>
      </c>
      <c r="Z18" s="431">
        <v>8754.2000000000007</v>
      </c>
      <c r="AA18" s="432">
        <v>6577</v>
      </c>
      <c r="AB18" s="419">
        <f>AA18/Z18</f>
        <v>0.75129652052728968</v>
      </c>
      <c r="AC18" s="762"/>
      <c r="AD18" s="433" t="s">
        <v>821</v>
      </c>
      <c r="AE18" s="434">
        <v>0</v>
      </c>
      <c r="AF18" s="432">
        <v>0</v>
      </c>
      <c r="AG18" s="432">
        <v>0</v>
      </c>
      <c r="AH18" s="419">
        <v>0</v>
      </c>
      <c r="AI18" s="434">
        <v>0</v>
      </c>
      <c r="AJ18" s="432">
        <v>0</v>
      </c>
      <c r="AK18" s="432">
        <v>0</v>
      </c>
      <c r="AL18" s="419">
        <v>0</v>
      </c>
      <c r="AM18" s="434">
        <v>0</v>
      </c>
      <c r="AN18" s="432">
        <v>0</v>
      </c>
      <c r="AO18" s="432">
        <v>0</v>
      </c>
      <c r="AP18" s="419">
        <v>0</v>
      </c>
      <c r="AQ18" s="762"/>
      <c r="AR18" s="436" t="s">
        <v>821</v>
      </c>
      <c r="AS18" s="386">
        <f t="shared" si="8"/>
        <v>11254.2</v>
      </c>
      <c r="AT18" s="386">
        <f t="shared" si="9"/>
        <v>8754.2000000000007</v>
      </c>
      <c r="AU18" s="386">
        <f t="shared" si="10"/>
        <v>6577</v>
      </c>
      <c r="AV18" s="437">
        <f t="shared" si="11"/>
        <v>0.75129652052728968</v>
      </c>
      <c r="AW18" s="421"/>
      <c r="AX18" s="421"/>
      <c r="AY18" s="421"/>
      <c r="AZ18" s="422"/>
    </row>
    <row r="19" spans="1:52" ht="27" customHeight="1">
      <c r="A19" s="789"/>
      <c r="B19" s="423" t="s">
        <v>822</v>
      </c>
      <c r="C19" s="430">
        <v>540</v>
      </c>
      <c r="D19" s="425">
        <v>0</v>
      </c>
      <c r="E19" s="425">
        <v>0</v>
      </c>
      <c r="F19" s="426">
        <v>0</v>
      </c>
      <c r="G19" s="427">
        <v>1450</v>
      </c>
      <c r="H19" s="427">
        <v>0</v>
      </c>
      <c r="I19" s="425">
        <v>0</v>
      </c>
      <c r="J19" s="426">
        <v>0</v>
      </c>
      <c r="K19" s="427">
        <v>1956</v>
      </c>
      <c r="L19" s="427">
        <v>0</v>
      </c>
      <c r="M19" s="425">
        <v>0</v>
      </c>
      <c r="N19" s="426">
        <v>0</v>
      </c>
      <c r="O19" s="762"/>
      <c r="P19" s="428" t="s">
        <v>822</v>
      </c>
      <c r="Q19" s="427">
        <v>160</v>
      </c>
      <c r="R19" s="427">
        <v>180</v>
      </c>
      <c r="S19" s="425">
        <v>208</v>
      </c>
      <c r="T19" s="429">
        <f>S19/R19</f>
        <v>1.1555555555555554</v>
      </c>
      <c r="U19" s="430">
        <v>120</v>
      </c>
      <c r="V19" s="425">
        <v>0</v>
      </c>
      <c r="W19" s="425">
        <v>0</v>
      </c>
      <c r="X19" s="426">
        <v>0</v>
      </c>
      <c r="Y19" s="431">
        <v>0</v>
      </c>
      <c r="Z19" s="431">
        <v>0</v>
      </c>
      <c r="AA19" s="432">
        <v>0</v>
      </c>
      <c r="AB19" s="419">
        <v>0</v>
      </c>
      <c r="AC19" s="762"/>
      <c r="AD19" s="433" t="s">
        <v>822</v>
      </c>
      <c r="AE19" s="434">
        <v>140</v>
      </c>
      <c r="AF19" s="432">
        <v>0</v>
      </c>
      <c r="AG19" s="432">
        <v>0</v>
      </c>
      <c r="AH19" s="419">
        <v>0</v>
      </c>
      <c r="AI19" s="434">
        <v>0</v>
      </c>
      <c r="AJ19" s="432">
        <v>0</v>
      </c>
      <c r="AK19" s="432">
        <v>0</v>
      </c>
      <c r="AL19" s="419">
        <v>0</v>
      </c>
      <c r="AM19" s="434">
        <v>95</v>
      </c>
      <c r="AN19" s="432">
        <v>95</v>
      </c>
      <c r="AO19" s="432">
        <v>0</v>
      </c>
      <c r="AP19" s="419">
        <f>AO19/AN19</f>
        <v>0</v>
      </c>
      <c r="AQ19" s="762"/>
      <c r="AR19" s="436" t="s">
        <v>822</v>
      </c>
      <c r="AS19" s="386">
        <f t="shared" si="8"/>
        <v>4461</v>
      </c>
      <c r="AT19" s="386">
        <f t="shared" si="9"/>
        <v>275</v>
      </c>
      <c r="AU19" s="386">
        <f t="shared" si="10"/>
        <v>208</v>
      </c>
      <c r="AV19" s="437">
        <f t="shared" si="11"/>
        <v>0.75636363636363635</v>
      </c>
      <c r="AW19" s="421"/>
      <c r="AX19" s="421"/>
      <c r="AY19" s="421"/>
      <c r="AZ19" s="422"/>
    </row>
    <row r="20" spans="1:52" ht="27" customHeight="1">
      <c r="A20" s="789"/>
      <c r="B20" s="423" t="s">
        <v>823</v>
      </c>
      <c r="C20" s="430">
        <v>0</v>
      </c>
      <c r="D20" s="425">
        <v>0</v>
      </c>
      <c r="E20" s="425">
        <v>0</v>
      </c>
      <c r="F20" s="426">
        <v>0</v>
      </c>
      <c r="G20" s="427">
        <v>0</v>
      </c>
      <c r="H20" s="427">
        <v>0</v>
      </c>
      <c r="I20" s="425">
        <v>0</v>
      </c>
      <c r="J20" s="426">
        <v>0</v>
      </c>
      <c r="K20" s="427">
        <v>0</v>
      </c>
      <c r="L20" s="427">
        <v>0</v>
      </c>
      <c r="M20" s="425">
        <v>0</v>
      </c>
      <c r="N20" s="426">
        <v>0</v>
      </c>
      <c r="O20" s="762"/>
      <c r="P20" s="428" t="s">
        <v>823</v>
      </c>
      <c r="Q20" s="427">
        <v>0</v>
      </c>
      <c r="R20" s="427">
        <v>0</v>
      </c>
      <c r="S20" s="425">
        <v>0</v>
      </c>
      <c r="T20" s="429">
        <v>0</v>
      </c>
      <c r="U20" s="430">
        <v>0</v>
      </c>
      <c r="V20" s="425">
        <v>0</v>
      </c>
      <c r="W20" s="425">
        <v>0</v>
      </c>
      <c r="X20" s="426">
        <v>0</v>
      </c>
      <c r="Y20" s="431">
        <v>4509.3999999999996</v>
      </c>
      <c r="Z20" s="431">
        <v>42627</v>
      </c>
      <c r="AA20" s="432">
        <v>0</v>
      </c>
      <c r="AB20" s="419">
        <f>AA20/Z20</f>
        <v>0</v>
      </c>
      <c r="AC20" s="762"/>
      <c r="AD20" s="433" t="s">
        <v>823</v>
      </c>
      <c r="AE20" s="434">
        <v>0</v>
      </c>
      <c r="AF20" s="432">
        <v>0</v>
      </c>
      <c r="AG20" s="432">
        <v>0</v>
      </c>
      <c r="AH20" s="419">
        <v>0</v>
      </c>
      <c r="AI20" s="434">
        <v>300</v>
      </c>
      <c r="AJ20" s="432">
        <v>150</v>
      </c>
      <c r="AK20" s="432">
        <v>0</v>
      </c>
      <c r="AL20" s="419">
        <f>AK20/AJ20</f>
        <v>0</v>
      </c>
      <c r="AM20" s="434">
        <v>0</v>
      </c>
      <c r="AN20" s="432">
        <v>0</v>
      </c>
      <c r="AO20" s="432">
        <v>0</v>
      </c>
      <c r="AP20" s="419">
        <v>0</v>
      </c>
      <c r="AQ20" s="762"/>
      <c r="AR20" s="436" t="s">
        <v>823</v>
      </c>
      <c r="AS20" s="386">
        <f t="shared" si="8"/>
        <v>4809.3999999999996</v>
      </c>
      <c r="AT20" s="386">
        <f t="shared" si="9"/>
        <v>42777</v>
      </c>
      <c r="AU20" s="386">
        <f t="shared" si="10"/>
        <v>0</v>
      </c>
      <c r="AV20" s="437">
        <f t="shared" si="11"/>
        <v>0</v>
      </c>
      <c r="AW20" s="421"/>
      <c r="AX20" s="421"/>
      <c r="AY20" s="421"/>
      <c r="AZ20" s="422"/>
    </row>
    <row r="21" spans="1:52" ht="27" customHeight="1">
      <c r="A21" s="789"/>
      <c r="B21" s="423" t="s">
        <v>824</v>
      </c>
      <c r="C21" s="430">
        <v>440</v>
      </c>
      <c r="D21" s="425">
        <v>6175</v>
      </c>
      <c r="E21" s="425">
        <v>8544</v>
      </c>
      <c r="F21" s="426">
        <f>E21/D21</f>
        <v>1.3836437246963562</v>
      </c>
      <c r="G21" s="427">
        <v>370</v>
      </c>
      <c r="H21" s="427">
        <v>13802</v>
      </c>
      <c r="I21" s="425">
        <v>17262</v>
      </c>
      <c r="J21" s="426">
        <f>I21/H21</f>
        <v>1.2506883060426026</v>
      </c>
      <c r="K21" s="427">
        <v>690</v>
      </c>
      <c r="L21" s="427">
        <v>10490</v>
      </c>
      <c r="M21" s="425">
        <v>12391</v>
      </c>
      <c r="N21" s="426">
        <f>M21/L21</f>
        <v>1.1812202097235462</v>
      </c>
      <c r="O21" s="762"/>
      <c r="P21" s="428" t="s">
        <v>824</v>
      </c>
      <c r="Q21" s="427">
        <v>1940</v>
      </c>
      <c r="R21" s="427">
        <v>210</v>
      </c>
      <c r="S21" s="425">
        <v>5</v>
      </c>
      <c r="T21" s="429">
        <f>S21/R21</f>
        <v>2.3809523809523808E-2</v>
      </c>
      <c r="U21" s="430">
        <v>317</v>
      </c>
      <c r="V21" s="425">
        <v>105</v>
      </c>
      <c r="W21" s="425">
        <v>108</v>
      </c>
      <c r="X21" s="426">
        <f>W21/V21</f>
        <v>1.0285714285714285</v>
      </c>
      <c r="Y21" s="431">
        <v>19508</v>
      </c>
      <c r="Z21" s="431">
        <v>17008</v>
      </c>
      <c r="AA21" s="432">
        <v>14444</v>
      </c>
      <c r="AB21" s="419">
        <f>AA21/Z21</f>
        <v>0.84924741298212603</v>
      </c>
      <c r="AC21" s="762"/>
      <c r="AD21" s="433" t="s">
        <v>824</v>
      </c>
      <c r="AE21" s="434">
        <v>520</v>
      </c>
      <c r="AF21" s="432">
        <v>70</v>
      </c>
      <c r="AG21" s="432">
        <v>346</v>
      </c>
      <c r="AH21" s="419">
        <f>AG21/AF21</f>
        <v>4.9428571428571431</v>
      </c>
      <c r="AI21" s="434">
        <v>0</v>
      </c>
      <c r="AJ21" s="432">
        <v>0</v>
      </c>
      <c r="AK21" s="432">
        <v>3</v>
      </c>
      <c r="AL21" s="419">
        <v>0</v>
      </c>
      <c r="AM21" s="434">
        <v>470</v>
      </c>
      <c r="AN21" s="432">
        <v>450</v>
      </c>
      <c r="AO21" s="432">
        <v>524</v>
      </c>
      <c r="AP21" s="419">
        <f>AO21/AN21</f>
        <v>1.1644444444444444</v>
      </c>
      <c r="AQ21" s="762"/>
      <c r="AR21" s="436" t="s">
        <v>824</v>
      </c>
      <c r="AS21" s="386">
        <f t="shared" si="8"/>
        <v>24255</v>
      </c>
      <c r="AT21" s="386">
        <f t="shared" si="9"/>
        <v>48310</v>
      </c>
      <c r="AU21" s="386">
        <f t="shared" si="10"/>
        <v>53627</v>
      </c>
      <c r="AV21" s="437">
        <f t="shared" si="11"/>
        <v>1.1100600289795073</v>
      </c>
      <c r="AW21" s="421"/>
      <c r="AX21" s="421"/>
      <c r="AY21" s="421"/>
      <c r="AZ21" s="422"/>
    </row>
    <row r="22" spans="1:52" ht="27" customHeight="1">
      <c r="A22" s="789"/>
      <c r="B22" s="423" t="s">
        <v>825</v>
      </c>
      <c r="C22" s="430">
        <v>0</v>
      </c>
      <c r="D22" s="425">
        <v>275</v>
      </c>
      <c r="E22" s="425">
        <v>491</v>
      </c>
      <c r="F22" s="426">
        <v>0</v>
      </c>
      <c r="G22" s="427">
        <v>0</v>
      </c>
      <c r="H22" s="427">
        <v>3200</v>
      </c>
      <c r="I22" s="425">
        <v>5074</v>
      </c>
      <c r="J22" s="426">
        <v>0</v>
      </c>
      <c r="K22" s="427">
        <v>0</v>
      </c>
      <c r="L22" s="427">
        <v>300</v>
      </c>
      <c r="M22" s="425">
        <v>460</v>
      </c>
      <c r="N22" s="426">
        <v>0</v>
      </c>
      <c r="O22" s="762"/>
      <c r="P22" s="428" t="s">
        <v>825</v>
      </c>
      <c r="Q22" s="427">
        <v>0</v>
      </c>
      <c r="R22" s="427">
        <v>0</v>
      </c>
      <c r="S22" s="425">
        <v>172</v>
      </c>
      <c r="T22" s="429">
        <v>0</v>
      </c>
      <c r="U22" s="430">
        <v>0</v>
      </c>
      <c r="V22" s="425">
        <v>450</v>
      </c>
      <c r="W22" s="425">
        <v>584</v>
      </c>
      <c r="X22" s="426">
        <f>W22/V22</f>
        <v>1.2977777777777777</v>
      </c>
      <c r="Y22" s="431">
        <v>0</v>
      </c>
      <c r="Z22" s="431">
        <v>0</v>
      </c>
      <c r="AA22" s="432">
        <v>0</v>
      </c>
      <c r="AB22" s="419">
        <v>0</v>
      </c>
      <c r="AC22" s="762"/>
      <c r="AD22" s="433" t="s">
        <v>825</v>
      </c>
      <c r="AE22" s="434">
        <v>0</v>
      </c>
      <c r="AF22" s="432">
        <v>300</v>
      </c>
      <c r="AG22" s="432">
        <v>0</v>
      </c>
      <c r="AH22" s="419">
        <v>0</v>
      </c>
      <c r="AI22" s="434">
        <v>0</v>
      </c>
      <c r="AJ22" s="432">
        <v>0</v>
      </c>
      <c r="AK22" s="432">
        <v>0</v>
      </c>
      <c r="AL22" s="419">
        <v>0</v>
      </c>
      <c r="AM22" s="434">
        <v>0</v>
      </c>
      <c r="AN22" s="432">
        <v>0</v>
      </c>
      <c r="AO22" s="432">
        <v>0</v>
      </c>
      <c r="AP22" s="419">
        <v>0</v>
      </c>
      <c r="AQ22" s="762"/>
      <c r="AR22" s="436" t="s">
        <v>825</v>
      </c>
      <c r="AS22" s="386">
        <f t="shared" si="8"/>
        <v>0</v>
      </c>
      <c r="AT22" s="386">
        <f t="shared" si="9"/>
        <v>4525</v>
      </c>
      <c r="AU22" s="386">
        <f t="shared" si="10"/>
        <v>6781</v>
      </c>
      <c r="AV22" s="437">
        <v>0</v>
      </c>
      <c r="AW22" s="421"/>
      <c r="AX22" s="421"/>
      <c r="AY22" s="421"/>
      <c r="AZ22" s="422"/>
    </row>
    <row r="23" spans="1:52" ht="27" customHeight="1">
      <c r="A23" s="789"/>
      <c r="B23" s="423" t="s">
        <v>826</v>
      </c>
      <c r="C23" s="430">
        <v>0</v>
      </c>
      <c r="D23" s="425">
        <v>0</v>
      </c>
      <c r="E23" s="425">
        <v>0</v>
      </c>
      <c r="F23" s="426">
        <v>0</v>
      </c>
      <c r="G23" s="427">
        <v>0</v>
      </c>
      <c r="H23" s="427">
        <v>0</v>
      </c>
      <c r="I23" s="425">
        <v>0</v>
      </c>
      <c r="J23" s="426">
        <v>0</v>
      </c>
      <c r="K23" s="427">
        <v>0</v>
      </c>
      <c r="L23" s="427">
        <v>0</v>
      </c>
      <c r="M23" s="425">
        <v>0</v>
      </c>
      <c r="N23" s="426">
        <v>0</v>
      </c>
      <c r="O23" s="762"/>
      <c r="P23" s="428" t="s">
        <v>826</v>
      </c>
      <c r="Q23" s="427">
        <v>0</v>
      </c>
      <c r="R23" s="427">
        <v>0</v>
      </c>
      <c r="S23" s="425">
        <v>0</v>
      </c>
      <c r="T23" s="429">
        <v>0</v>
      </c>
      <c r="U23" s="430">
        <v>0</v>
      </c>
      <c r="V23" s="425">
        <v>0</v>
      </c>
      <c r="W23" s="425">
        <v>0</v>
      </c>
      <c r="X23" s="426">
        <v>0</v>
      </c>
      <c r="Y23" s="431">
        <v>128121.3</v>
      </c>
      <c r="Z23" s="431">
        <v>126621.3</v>
      </c>
      <c r="AA23" s="432">
        <v>69947</v>
      </c>
      <c r="AB23" s="419">
        <f>AA23/Z23</f>
        <v>0.5524110082584841</v>
      </c>
      <c r="AC23" s="762"/>
      <c r="AD23" s="433" t="s">
        <v>826</v>
      </c>
      <c r="AE23" s="434">
        <v>0</v>
      </c>
      <c r="AF23" s="432">
        <v>0</v>
      </c>
      <c r="AG23" s="432">
        <v>0</v>
      </c>
      <c r="AH23" s="419">
        <v>0</v>
      </c>
      <c r="AI23" s="434">
        <v>0</v>
      </c>
      <c r="AJ23" s="432">
        <v>0</v>
      </c>
      <c r="AK23" s="432">
        <v>0</v>
      </c>
      <c r="AL23" s="419">
        <v>0</v>
      </c>
      <c r="AM23" s="434">
        <v>0</v>
      </c>
      <c r="AN23" s="432">
        <v>0</v>
      </c>
      <c r="AO23" s="432">
        <v>0</v>
      </c>
      <c r="AP23" s="419">
        <v>0</v>
      </c>
      <c r="AQ23" s="762"/>
      <c r="AR23" s="436" t="s">
        <v>826</v>
      </c>
      <c r="AS23" s="386">
        <f t="shared" si="8"/>
        <v>128121.3</v>
      </c>
      <c r="AT23" s="386">
        <f t="shared" si="9"/>
        <v>126621.3</v>
      </c>
      <c r="AU23" s="386">
        <f t="shared" si="10"/>
        <v>69947</v>
      </c>
      <c r="AV23" s="437">
        <f t="shared" ref="AV23:AV35" si="12">AU23/AT23</f>
        <v>0.5524110082584841</v>
      </c>
      <c r="AW23" s="421"/>
      <c r="AX23" s="421"/>
      <c r="AY23" s="421"/>
      <c r="AZ23" s="422"/>
    </row>
    <row r="24" spans="1:52" ht="27" customHeight="1">
      <c r="A24" s="789"/>
      <c r="B24" s="423" t="s">
        <v>827</v>
      </c>
      <c r="C24" s="430">
        <v>730</v>
      </c>
      <c r="D24" s="425">
        <v>270</v>
      </c>
      <c r="E24" s="425">
        <v>209</v>
      </c>
      <c r="F24" s="426">
        <f>E24/D24</f>
        <v>0.77407407407407403</v>
      </c>
      <c r="G24" s="427">
        <v>2150</v>
      </c>
      <c r="H24" s="427">
        <v>1800</v>
      </c>
      <c r="I24" s="425">
        <v>1928</v>
      </c>
      <c r="J24" s="426">
        <f>I24/H24</f>
        <v>1.0711111111111111</v>
      </c>
      <c r="K24" s="427">
        <v>820</v>
      </c>
      <c r="L24" s="427">
        <v>280</v>
      </c>
      <c r="M24" s="425">
        <v>259</v>
      </c>
      <c r="N24" s="426">
        <f>M24/L24</f>
        <v>0.92500000000000004</v>
      </c>
      <c r="O24" s="762"/>
      <c r="P24" s="428" t="s">
        <v>827</v>
      </c>
      <c r="Q24" s="427">
        <v>0</v>
      </c>
      <c r="R24" s="427">
        <v>0</v>
      </c>
      <c r="S24" s="425">
        <v>0</v>
      </c>
      <c r="T24" s="429">
        <v>0</v>
      </c>
      <c r="U24" s="430">
        <v>104</v>
      </c>
      <c r="V24" s="425">
        <v>50</v>
      </c>
      <c r="W24" s="425">
        <v>72</v>
      </c>
      <c r="X24" s="426">
        <f>W24/V24</f>
        <v>1.44</v>
      </c>
      <c r="Y24" s="431">
        <v>0</v>
      </c>
      <c r="Z24" s="431">
        <v>100</v>
      </c>
      <c r="AA24" s="432">
        <v>75</v>
      </c>
      <c r="AB24" s="419">
        <v>0</v>
      </c>
      <c r="AC24" s="762"/>
      <c r="AD24" s="433" t="s">
        <v>827</v>
      </c>
      <c r="AE24" s="434">
        <v>390</v>
      </c>
      <c r="AF24" s="432">
        <v>90</v>
      </c>
      <c r="AG24" s="432">
        <v>367</v>
      </c>
      <c r="AH24" s="419">
        <f>AG24/AF24</f>
        <v>4.0777777777777775</v>
      </c>
      <c r="AI24" s="434">
        <v>100</v>
      </c>
      <c r="AJ24" s="432">
        <v>250</v>
      </c>
      <c r="AK24" s="432">
        <v>244</v>
      </c>
      <c r="AL24" s="419">
        <f>AK24/AJ24</f>
        <v>0.97599999999999998</v>
      </c>
      <c r="AM24" s="434">
        <v>30</v>
      </c>
      <c r="AN24" s="432">
        <v>50</v>
      </c>
      <c r="AO24" s="432">
        <v>38</v>
      </c>
      <c r="AP24" s="419">
        <f>AO24/AN24</f>
        <v>0.76</v>
      </c>
      <c r="AQ24" s="762"/>
      <c r="AR24" s="436" t="s">
        <v>827</v>
      </c>
      <c r="AS24" s="386">
        <f t="shared" si="8"/>
        <v>4324</v>
      </c>
      <c r="AT24" s="386">
        <f t="shared" si="9"/>
        <v>2890</v>
      </c>
      <c r="AU24" s="386">
        <f t="shared" si="10"/>
        <v>3192</v>
      </c>
      <c r="AV24" s="437">
        <f t="shared" si="12"/>
        <v>1.1044982698961938</v>
      </c>
      <c r="AW24" s="421"/>
      <c r="AX24" s="421"/>
      <c r="AY24" s="421"/>
      <c r="AZ24" s="422"/>
    </row>
    <row r="25" spans="1:52" ht="27" customHeight="1">
      <c r="A25" s="789"/>
      <c r="B25" s="440" t="s">
        <v>828</v>
      </c>
      <c r="C25" s="441">
        <v>0</v>
      </c>
      <c r="D25" s="442">
        <v>0</v>
      </c>
      <c r="E25" s="442">
        <v>0</v>
      </c>
      <c r="F25" s="443">
        <v>0</v>
      </c>
      <c r="G25" s="444">
        <v>0</v>
      </c>
      <c r="H25" s="444">
        <v>0</v>
      </c>
      <c r="I25" s="442">
        <v>0</v>
      </c>
      <c r="J25" s="443">
        <v>0</v>
      </c>
      <c r="K25" s="444">
        <v>0</v>
      </c>
      <c r="L25" s="444">
        <v>0</v>
      </c>
      <c r="M25" s="442">
        <v>0</v>
      </c>
      <c r="N25" s="443">
        <v>0</v>
      </c>
      <c r="O25" s="762"/>
      <c r="P25" s="445" t="s">
        <v>828</v>
      </c>
      <c r="Q25" s="446">
        <v>0</v>
      </c>
      <c r="R25" s="446">
        <v>0</v>
      </c>
      <c r="S25" s="447">
        <v>0</v>
      </c>
      <c r="T25" s="448">
        <v>0</v>
      </c>
      <c r="U25" s="449">
        <v>0</v>
      </c>
      <c r="V25" s="442">
        <v>0</v>
      </c>
      <c r="W25" s="447">
        <v>0</v>
      </c>
      <c r="X25" s="450">
        <v>0</v>
      </c>
      <c r="Y25" s="451">
        <v>2199.3000000000002</v>
      </c>
      <c r="Z25" s="451">
        <v>999.3</v>
      </c>
      <c r="AA25" s="452">
        <v>617</v>
      </c>
      <c r="AB25" s="453">
        <f t="shared" ref="AB25:AB35" si="13">AA25/Z25</f>
        <v>0.61743220254177922</v>
      </c>
      <c r="AC25" s="762"/>
      <c r="AD25" s="454" t="s">
        <v>828</v>
      </c>
      <c r="AE25" s="455">
        <v>0</v>
      </c>
      <c r="AF25" s="456">
        <v>0</v>
      </c>
      <c r="AG25" s="456">
        <v>0</v>
      </c>
      <c r="AH25" s="457">
        <v>0</v>
      </c>
      <c r="AI25" s="455">
        <v>0</v>
      </c>
      <c r="AJ25" s="456">
        <v>0</v>
      </c>
      <c r="AK25" s="456">
        <v>0</v>
      </c>
      <c r="AL25" s="457">
        <v>0</v>
      </c>
      <c r="AM25" s="455">
        <v>0</v>
      </c>
      <c r="AN25" s="456">
        <v>0</v>
      </c>
      <c r="AO25" s="456">
        <v>0</v>
      </c>
      <c r="AP25" s="457">
        <v>0</v>
      </c>
      <c r="AQ25" s="762"/>
      <c r="AR25" s="458" t="s">
        <v>828</v>
      </c>
      <c r="AS25" s="386">
        <f t="shared" ref="AS25" si="14">C25+G25+K25+Q25+U25+Y25+AE25+AI25+AM25</f>
        <v>2199.3000000000002</v>
      </c>
      <c r="AT25" s="386">
        <f t="shared" ref="AT25" si="15">D25+H25+L25+R25+V25+Z25+AF25+AJ25+AN25</f>
        <v>999.3</v>
      </c>
      <c r="AU25" s="386">
        <f t="shared" ref="AU25" si="16">E25+I25+M25+S25+W25+AA25+AG25+AK25+AO25</f>
        <v>617</v>
      </c>
      <c r="AV25" s="459">
        <f t="shared" si="12"/>
        <v>0.61743220254177922</v>
      </c>
      <c r="AW25" s="421"/>
      <c r="AX25" s="421"/>
      <c r="AY25" s="421"/>
      <c r="AZ25" s="422"/>
    </row>
    <row r="26" spans="1:52" ht="27" customHeight="1">
      <c r="A26" s="790"/>
      <c r="B26" s="460" t="s">
        <v>829</v>
      </c>
      <c r="C26" s="461">
        <f>SUM(C11:C25)</f>
        <v>28019</v>
      </c>
      <c r="D26" s="462">
        <f>SUM(D11:D25)</f>
        <v>23021</v>
      </c>
      <c r="E26" s="462">
        <f>SUM(E11:E25)</f>
        <v>25210</v>
      </c>
      <c r="F26" s="463">
        <f>E26/D26</f>
        <v>1.0950870943920767</v>
      </c>
      <c r="G26" s="464">
        <f>SUM(G11:G25)</f>
        <v>142101</v>
      </c>
      <c r="H26" s="462">
        <f>SUM(H11:H25)</f>
        <v>168130</v>
      </c>
      <c r="I26" s="462">
        <f>SUM(I11:I25)</f>
        <v>162082</v>
      </c>
      <c r="J26" s="463">
        <f>I26/H26</f>
        <v>0.96402783560340211</v>
      </c>
      <c r="K26" s="464">
        <f>SUM(K11:K25)</f>
        <v>48830</v>
      </c>
      <c r="L26" s="462">
        <f>SUM(L11:L25)</f>
        <v>42800</v>
      </c>
      <c r="M26" s="462">
        <f>SUM(M11:M25)</f>
        <v>44221</v>
      </c>
      <c r="N26" s="463">
        <f>M26/L26</f>
        <v>1.0332009345794393</v>
      </c>
      <c r="O26" s="762"/>
      <c r="P26" s="465" t="s">
        <v>829</v>
      </c>
      <c r="Q26" s="461">
        <f>SUM(Q11:Q25)</f>
        <v>15148</v>
      </c>
      <c r="R26" s="462">
        <f>SUM(R11:R25)</f>
        <v>1528</v>
      </c>
      <c r="S26" s="462">
        <f>SUM(S11:S25)</f>
        <v>1325</v>
      </c>
      <c r="T26" s="466">
        <f>S26/R26</f>
        <v>0.86714659685863871</v>
      </c>
      <c r="U26" s="461">
        <f>SUM(U11:U25)</f>
        <v>6747</v>
      </c>
      <c r="V26" s="462">
        <f>SUM(V11:V25)</f>
        <v>4712</v>
      </c>
      <c r="W26" s="462">
        <f>SUM(W11:W25)</f>
        <v>4711</v>
      </c>
      <c r="X26" s="463">
        <f>W26/V26</f>
        <v>0.99978777589134127</v>
      </c>
      <c r="Y26" s="467">
        <f>SUM(Y11:Y25)</f>
        <v>184877.19999999998</v>
      </c>
      <c r="Z26" s="468">
        <f>SUM(Z11:Z25)</f>
        <v>206268.79999999999</v>
      </c>
      <c r="AA26" s="468">
        <f>SUM(AA11:AA25)</f>
        <v>101879</v>
      </c>
      <c r="AB26" s="469">
        <f t="shared" si="13"/>
        <v>0.49391376689058164</v>
      </c>
      <c r="AC26" s="763"/>
      <c r="AD26" s="470" t="s">
        <v>829</v>
      </c>
      <c r="AE26" s="471">
        <f>SUM(AE11:AE25)</f>
        <v>10702</v>
      </c>
      <c r="AF26" s="468">
        <f>SUM(AF11:AF25)</f>
        <v>9105</v>
      </c>
      <c r="AG26" s="468">
        <f>SUM(AG11:AG25)</f>
        <v>9616</v>
      </c>
      <c r="AH26" s="469">
        <f>AG26/AF26</f>
        <v>1.0561230093355298</v>
      </c>
      <c r="AI26" s="471">
        <f>SUM(AI11:AI25)</f>
        <v>4460</v>
      </c>
      <c r="AJ26" s="468">
        <f>SUM(AJ11:AJ25)</f>
        <v>4460</v>
      </c>
      <c r="AK26" s="468">
        <f>SUM(AK11:AK25)</f>
        <v>3976</v>
      </c>
      <c r="AL26" s="469">
        <f>AK26/AJ26</f>
        <v>0.89147982062780273</v>
      </c>
      <c r="AM26" s="471">
        <f>SUM(AM11:AM25)</f>
        <v>3640</v>
      </c>
      <c r="AN26" s="468">
        <f>SUM(AN11:AN25)</f>
        <v>2330</v>
      </c>
      <c r="AO26" s="468">
        <f>SUM(AO11:AO25)</f>
        <v>2318</v>
      </c>
      <c r="AP26" s="469">
        <f>AO26/AN26</f>
        <v>0.99484978540772528</v>
      </c>
      <c r="AQ26" s="763"/>
      <c r="AR26" s="472" t="s">
        <v>829</v>
      </c>
      <c r="AS26" s="473">
        <f>SUM(AS11:AS25)</f>
        <v>444524.2</v>
      </c>
      <c r="AT26" s="474">
        <f>SUM(AT11:AT25)</f>
        <v>462354.8</v>
      </c>
      <c r="AU26" s="474">
        <f>SUM(AU11:AU25)</f>
        <v>355338</v>
      </c>
      <c r="AV26" s="469">
        <v>0.76800000000000002</v>
      </c>
      <c r="AW26" s="475"/>
      <c r="AX26" s="475"/>
      <c r="AY26" s="475"/>
      <c r="AZ26" s="476"/>
    </row>
    <row r="27" spans="1:52" ht="27" customHeight="1">
      <c r="A27" s="715" t="s">
        <v>830</v>
      </c>
      <c r="B27" s="477" t="s">
        <v>831</v>
      </c>
      <c r="C27" s="478">
        <v>20000</v>
      </c>
      <c r="D27" s="403">
        <v>17500</v>
      </c>
      <c r="E27" s="408">
        <v>17326</v>
      </c>
      <c r="F27" s="479">
        <f>E27/D27</f>
        <v>0.99005714285714286</v>
      </c>
      <c r="G27" s="407">
        <v>86490</v>
      </c>
      <c r="H27" s="407">
        <v>82000</v>
      </c>
      <c r="I27" s="408">
        <v>81518</v>
      </c>
      <c r="J27" s="479">
        <f>I27/H27</f>
        <v>0.99412195121951219</v>
      </c>
      <c r="K27" s="407">
        <v>43200</v>
      </c>
      <c r="L27" s="407">
        <v>35400</v>
      </c>
      <c r="M27" s="408">
        <v>34821</v>
      </c>
      <c r="N27" s="479">
        <f>M27/L27</f>
        <v>0.98364406779661018</v>
      </c>
      <c r="O27" s="761" t="s">
        <v>830</v>
      </c>
      <c r="P27" s="406" t="s">
        <v>831</v>
      </c>
      <c r="Q27" s="407">
        <v>0</v>
      </c>
      <c r="R27" s="407">
        <v>0</v>
      </c>
      <c r="S27" s="408">
        <v>0</v>
      </c>
      <c r="T27" s="409">
        <v>0</v>
      </c>
      <c r="U27" s="478">
        <v>70</v>
      </c>
      <c r="V27" s="403">
        <v>70</v>
      </c>
      <c r="W27" s="408">
        <v>74</v>
      </c>
      <c r="X27" s="479">
        <f>W27/V27</f>
        <v>1.0571428571428572</v>
      </c>
      <c r="Y27" s="411">
        <v>0</v>
      </c>
      <c r="Z27" s="411">
        <v>0</v>
      </c>
      <c r="AA27" s="412">
        <v>11274</v>
      </c>
      <c r="AB27" s="413">
        <v>0</v>
      </c>
      <c r="AC27" s="761" t="s">
        <v>830</v>
      </c>
      <c r="AD27" s="480" t="s">
        <v>831</v>
      </c>
      <c r="AE27" s="418">
        <v>80</v>
      </c>
      <c r="AF27" s="416">
        <v>80</v>
      </c>
      <c r="AG27" s="416">
        <v>75</v>
      </c>
      <c r="AH27" s="417">
        <f>AG27/AF27</f>
        <v>0.9375</v>
      </c>
      <c r="AI27" s="418">
        <v>0</v>
      </c>
      <c r="AJ27" s="416">
        <v>0</v>
      </c>
      <c r="AK27" s="416">
        <v>0</v>
      </c>
      <c r="AL27" s="417">
        <v>0</v>
      </c>
      <c r="AM27" s="418">
        <v>0</v>
      </c>
      <c r="AN27" s="416">
        <v>0</v>
      </c>
      <c r="AO27" s="416">
        <v>0</v>
      </c>
      <c r="AP27" s="417">
        <v>0</v>
      </c>
      <c r="AQ27" s="762" t="s">
        <v>830</v>
      </c>
      <c r="AR27" s="420" t="s">
        <v>831</v>
      </c>
      <c r="AS27" s="386">
        <f t="shared" ref="AS27" si="17">C27+G27+K27+Q27+U27+Y27+AE27+AI27+AM27</f>
        <v>149840</v>
      </c>
      <c r="AT27" s="386">
        <f t="shared" ref="AT27" si="18">D27+H27+L27+R27+V27+Z27+AF27+AJ27+AN27</f>
        <v>135050</v>
      </c>
      <c r="AU27" s="386">
        <f t="shared" ref="AU27" si="19">E27+I27+M27+S27+W27+AA27+AG27+AK27+AO27</f>
        <v>145088</v>
      </c>
      <c r="AV27" s="437">
        <f t="shared" ref="AV27" si="20">AU27/AT27</f>
        <v>1.0743280266567938</v>
      </c>
      <c r="AW27" s="421"/>
      <c r="AX27" s="421"/>
      <c r="AY27" s="421"/>
      <c r="AZ27" s="422"/>
    </row>
    <row r="28" spans="1:52" ht="27" customHeight="1">
      <c r="A28" s="715"/>
      <c r="B28" s="423" t="s">
        <v>832</v>
      </c>
      <c r="C28" s="430">
        <v>7870</v>
      </c>
      <c r="D28" s="425">
        <v>6150</v>
      </c>
      <c r="E28" s="425">
        <v>5557</v>
      </c>
      <c r="F28" s="426">
        <f>E28/D28</f>
        <v>0.90357723577235771</v>
      </c>
      <c r="G28" s="427">
        <v>40660</v>
      </c>
      <c r="H28" s="427">
        <v>35300</v>
      </c>
      <c r="I28" s="425">
        <v>33319</v>
      </c>
      <c r="J28" s="426">
        <f>I28/H28</f>
        <v>0.94388101983002837</v>
      </c>
      <c r="K28" s="427">
        <v>7920</v>
      </c>
      <c r="L28" s="427">
        <v>5920</v>
      </c>
      <c r="M28" s="425">
        <v>5818</v>
      </c>
      <c r="N28" s="426">
        <f>M28/L28</f>
        <v>0.98277027027027031</v>
      </c>
      <c r="O28" s="717"/>
      <c r="P28" s="428" t="s">
        <v>832</v>
      </c>
      <c r="Q28" s="427">
        <v>2388</v>
      </c>
      <c r="R28" s="427">
        <v>2073</v>
      </c>
      <c r="S28" s="425">
        <v>2072</v>
      </c>
      <c r="T28" s="429">
        <f>S28/R28</f>
        <v>0.9995176073323685</v>
      </c>
      <c r="U28" s="430">
        <v>6500</v>
      </c>
      <c r="V28" s="425">
        <v>6325</v>
      </c>
      <c r="W28" s="425">
        <v>6325</v>
      </c>
      <c r="X28" s="426">
        <f>W28/V28</f>
        <v>1</v>
      </c>
      <c r="Y28" s="431">
        <v>13087</v>
      </c>
      <c r="Z28" s="431">
        <v>13087</v>
      </c>
      <c r="AA28" s="432">
        <v>19693</v>
      </c>
      <c r="AB28" s="419">
        <f t="shared" si="13"/>
        <v>1.5047757316420876</v>
      </c>
      <c r="AC28" s="762"/>
      <c r="AD28" s="481" t="s">
        <v>832</v>
      </c>
      <c r="AE28" s="434">
        <v>16000</v>
      </c>
      <c r="AF28" s="432">
        <v>16840</v>
      </c>
      <c r="AG28" s="432">
        <v>14199</v>
      </c>
      <c r="AH28" s="419">
        <f>AG28/AF28</f>
        <v>0.84317102137767219</v>
      </c>
      <c r="AI28" s="434">
        <v>37</v>
      </c>
      <c r="AJ28" s="432">
        <v>37</v>
      </c>
      <c r="AK28" s="432">
        <v>37</v>
      </c>
      <c r="AL28" s="419">
        <f>AK28/AJ28</f>
        <v>1</v>
      </c>
      <c r="AM28" s="434">
        <v>1150</v>
      </c>
      <c r="AN28" s="432">
        <v>1150</v>
      </c>
      <c r="AO28" s="432">
        <v>993</v>
      </c>
      <c r="AP28" s="419">
        <f>AO28/AN28</f>
        <v>0.86347826086956525</v>
      </c>
      <c r="AQ28" s="717"/>
      <c r="AR28" s="436" t="s">
        <v>832</v>
      </c>
      <c r="AS28" s="386">
        <f t="shared" ref="AS28:AS30" si="21">C28+G28+K28+Q28+U28+Y28+AE28+AI28+AM28</f>
        <v>95612</v>
      </c>
      <c r="AT28" s="386">
        <f t="shared" ref="AT28:AT30" si="22">D28+H28+L28+R28+V28+Z28+AF28+AJ28+AN28</f>
        <v>86882</v>
      </c>
      <c r="AU28" s="386">
        <f t="shared" ref="AU28:AU30" si="23">E28+I28+M28+S28+W28+AA28+AG28+AK28+AO28</f>
        <v>88013</v>
      </c>
      <c r="AV28" s="437">
        <f t="shared" si="12"/>
        <v>1.0130176561313045</v>
      </c>
      <c r="AW28" s="421"/>
      <c r="AX28" s="421"/>
      <c r="AY28" s="421"/>
      <c r="AZ28" s="422"/>
    </row>
    <row r="29" spans="1:52" ht="27" customHeight="1">
      <c r="A29" s="715"/>
      <c r="B29" s="423" t="s">
        <v>833</v>
      </c>
      <c r="C29" s="430">
        <v>0</v>
      </c>
      <c r="D29" s="425">
        <v>0</v>
      </c>
      <c r="E29" s="425">
        <v>0</v>
      </c>
      <c r="F29" s="426">
        <v>0</v>
      </c>
      <c r="G29" s="427">
        <v>0</v>
      </c>
      <c r="H29" s="427">
        <v>0</v>
      </c>
      <c r="I29" s="425">
        <v>0</v>
      </c>
      <c r="J29" s="426">
        <v>0</v>
      </c>
      <c r="K29" s="427">
        <v>0</v>
      </c>
      <c r="L29" s="427">
        <v>0</v>
      </c>
      <c r="M29" s="425">
        <v>0</v>
      </c>
      <c r="N29" s="426">
        <v>0</v>
      </c>
      <c r="O29" s="717"/>
      <c r="P29" s="428" t="s">
        <v>833</v>
      </c>
      <c r="Q29" s="427">
        <v>0</v>
      </c>
      <c r="R29" s="427">
        <v>0</v>
      </c>
      <c r="S29" s="425">
        <v>0</v>
      </c>
      <c r="T29" s="429">
        <v>0</v>
      </c>
      <c r="U29" s="430">
        <v>0</v>
      </c>
      <c r="V29" s="425">
        <v>0</v>
      </c>
      <c r="W29" s="425">
        <v>0</v>
      </c>
      <c r="X29" s="426">
        <v>0</v>
      </c>
      <c r="Y29" s="431">
        <v>5642</v>
      </c>
      <c r="Z29" s="431">
        <v>5642</v>
      </c>
      <c r="AA29" s="432">
        <v>2401</v>
      </c>
      <c r="AB29" s="419">
        <f t="shared" si="13"/>
        <v>0.42555831265508687</v>
      </c>
      <c r="AC29" s="762"/>
      <c r="AD29" s="481" t="s">
        <v>833</v>
      </c>
      <c r="AE29" s="434">
        <v>0</v>
      </c>
      <c r="AF29" s="432">
        <v>0</v>
      </c>
      <c r="AG29" s="432">
        <v>0</v>
      </c>
      <c r="AH29" s="419">
        <v>0</v>
      </c>
      <c r="AI29" s="434">
        <v>0</v>
      </c>
      <c r="AJ29" s="432">
        <v>0</v>
      </c>
      <c r="AK29" s="432">
        <v>0</v>
      </c>
      <c r="AL29" s="419">
        <v>0</v>
      </c>
      <c r="AM29" s="434">
        <v>880</v>
      </c>
      <c r="AN29" s="432">
        <v>880</v>
      </c>
      <c r="AO29" s="432">
        <v>827</v>
      </c>
      <c r="AP29" s="419">
        <f>AO29/AN29</f>
        <v>0.93977272727272732</v>
      </c>
      <c r="AQ29" s="717"/>
      <c r="AR29" s="436" t="s">
        <v>833</v>
      </c>
      <c r="AS29" s="386">
        <f t="shared" si="21"/>
        <v>6522</v>
      </c>
      <c r="AT29" s="386">
        <f t="shared" si="22"/>
        <v>6522</v>
      </c>
      <c r="AU29" s="386">
        <f t="shared" si="23"/>
        <v>3228</v>
      </c>
      <c r="AV29" s="437">
        <f t="shared" si="12"/>
        <v>0.49494020239190434</v>
      </c>
      <c r="AW29" s="421"/>
      <c r="AX29" s="421"/>
      <c r="AY29" s="421"/>
      <c r="AZ29" s="422"/>
    </row>
    <row r="30" spans="1:52" ht="27" customHeight="1">
      <c r="A30" s="715"/>
      <c r="B30" s="423" t="s">
        <v>834</v>
      </c>
      <c r="C30" s="430">
        <v>1400</v>
      </c>
      <c r="D30" s="425">
        <v>1400</v>
      </c>
      <c r="E30" s="425">
        <v>1241</v>
      </c>
      <c r="F30" s="426">
        <f>E30/D30</f>
        <v>0.88642857142857145</v>
      </c>
      <c r="G30" s="427">
        <v>900</v>
      </c>
      <c r="H30" s="427">
        <v>1100</v>
      </c>
      <c r="I30" s="425">
        <v>1122</v>
      </c>
      <c r="J30" s="426">
        <f>I30/H30</f>
        <v>1.02</v>
      </c>
      <c r="K30" s="427">
        <v>250</v>
      </c>
      <c r="L30" s="427">
        <v>400</v>
      </c>
      <c r="M30" s="425">
        <v>404</v>
      </c>
      <c r="N30" s="426">
        <f>M30/L30</f>
        <v>1.01</v>
      </c>
      <c r="O30" s="717"/>
      <c r="P30" s="428" t="s">
        <v>834</v>
      </c>
      <c r="Q30" s="427">
        <v>40</v>
      </c>
      <c r="R30" s="427">
        <v>56</v>
      </c>
      <c r="S30" s="425">
        <v>56</v>
      </c>
      <c r="T30" s="429">
        <f>S30/R30</f>
        <v>1</v>
      </c>
      <c r="U30" s="430">
        <v>200</v>
      </c>
      <c r="V30" s="425">
        <v>54</v>
      </c>
      <c r="W30" s="425">
        <v>52</v>
      </c>
      <c r="X30" s="426">
        <f>W30/V30</f>
        <v>0.96296296296296291</v>
      </c>
      <c r="Y30" s="431">
        <v>2087</v>
      </c>
      <c r="Z30" s="431">
        <v>2087</v>
      </c>
      <c r="AA30" s="432">
        <v>1047</v>
      </c>
      <c r="AB30" s="419">
        <f t="shared" si="13"/>
        <v>0.50167704839482508</v>
      </c>
      <c r="AC30" s="762"/>
      <c r="AD30" s="481" t="s">
        <v>834</v>
      </c>
      <c r="AE30" s="434">
        <v>500</v>
      </c>
      <c r="AF30" s="432">
        <v>430</v>
      </c>
      <c r="AG30" s="432">
        <v>455</v>
      </c>
      <c r="AH30" s="419">
        <f>AG30/AF30</f>
        <v>1.058139534883721</v>
      </c>
      <c r="AI30" s="434">
        <v>0</v>
      </c>
      <c r="AJ30" s="432">
        <v>0</v>
      </c>
      <c r="AK30" s="432">
        <v>9</v>
      </c>
      <c r="AL30" s="419">
        <v>0</v>
      </c>
      <c r="AM30" s="434">
        <v>30</v>
      </c>
      <c r="AN30" s="432">
        <v>30</v>
      </c>
      <c r="AO30" s="432">
        <v>8</v>
      </c>
      <c r="AP30" s="419">
        <f>AO30/AN30</f>
        <v>0.26666666666666666</v>
      </c>
      <c r="AQ30" s="717"/>
      <c r="AR30" s="436" t="s">
        <v>834</v>
      </c>
      <c r="AS30" s="386">
        <f t="shared" si="21"/>
        <v>5407</v>
      </c>
      <c r="AT30" s="386">
        <f t="shared" si="22"/>
        <v>5557</v>
      </c>
      <c r="AU30" s="386">
        <f t="shared" si="23"/>
        <v>4394</v>
      </c>
      <c r="AV30" s="437">
        <f t="shared" si="12"/>
        <v>0.79071441425229438</v>
      </c>
      <c r="AW30" s="421"/>
      <c r="AX30" s="421"/>
      <c r="AY30" s="421"/>
      <c r="AZ30" s="422"/>
    </row>
    <row r="31" spans="1:52" ht="27" customHeight="1">
      <c r="A31" s="715"/>
      <c r="B31" s="423" t="s">
        <v>835</v>
      </c>
      <c r="C31" s="430">
        <v>400</v>
      </c>
      <c r="D31" s="425">
        <v>1350</v>
      </c>
      <c r="E31" s="425">
        <v>3365</v>
      </c>
      <c r="F31" s="426">
        <f>E31/D31</f>
        <v>2.4925925925925925</v>
      </c>
      <c r="G31" s="427">
        <v>750</v>
      </c>
      <c r="H31" s="427">
        <v>830</v>
      </c>
      <c r="I31" s="425">
        <v>3131</v>
      </c>
      <c r="J31" s="426">
        <f>I31/H31</f>
        <v>3.7722891566265062</v>
      </c>
      <c r="K31" s="427">
        <v>180</v>
      </c>
      <c r="L31" s="427">
        <v>350</v>
      </c>
      <c r="M31" s="425">
        <v>318</v>
      </c>
      <c r="N31" s="426">
        <f>M31/L31</f>
        <v>0.90857142857142859</v>
      </c>
      <c r="O31" s="717"/>
      <c r="P31" s="428" t="s">
        <v>835</v>
      </c>
      <c r="Q31" s="427">
        <v>0</v>
      </c>
      <c r="R31" s="427">
        <v>0</v>
      </c>
      <c r="S31" s="425">
        <v>0</v>
      </c>
      <c r="T31" s="429">
        <v>0</v>
      </c>
      <c r="U31" s="430">
        <v>0</v>
      </c>
      <c r="V31" s="425">
        <v>50</v>
      </c>
      <c r="W31" s="425">
        <v>0</v>
      </c>
      <c r="X31" s="426">
        <v>0</v>
      </c>
      <c r="Y31" s="431">
        <v>15589.5</v>
      </c>
      <c r="Z31" s="431">
        <v>15589.5</v>
      </c>
      <c r="AA31" s="432">
        <v>6774</v>
      </c>
      <c r="AB31" s="419">
        <f t="shared" si="13"/>
        <v>0.43452323679399596</v>
      </c>
      <c r="AC31" s="762"/>
      <c r="AD31" s="481" t="s">
        <v>835</v>
      </c>
      <c r="AE31" s="434">
        <v>0</v>
      </c>
      <c r="AF31" s="432">
        <v>50</v>
      </c>
      <c r="AG31" s="432">
        <v>56</v>
      </c>
      <c r="AH31" s="419">
        <f>AG31/AF31</f>
        <v>1.1200000000000001</v>
      </c>
      <c r="AI31" s="434">
        <v>0</v>
      </c>
      <c r="AJ31" s="432">
        <v>0</v>
      </c>
      <c r="AK31" s="432">
        <v>20</v>
      </c>
      <c r="AL31" s="419">
        <v>0</v>
      </c>
      <c r="AM31" s="434">
        <v>0</v>
      </c>
      <c r="AN31" s="432">
        <v>0</v>
      </c>
      <c r="AO31" s="432">
        <v>329</v>
      </c>
      <c r="AP31" s="419">
        <v>0</v>
      </c>
      <c r="AQ31" s="717"/>
      <c r="AR31" s="436" t="s">
        <v>835</v>
      </c>
      <c r="AS31" s="386">
        <f t="shared" ref="AS31:AS36" si="24">C31+G31+K31+Q31+U31+Y31+AE31+AI31+AM31</f>
        <v>16919.5</v>
      </c>
      <c r="AT31" s="386">
        <f t="shared" ref="AT31:AT36" si="25">D31+H31+L31+R31+V31+Z31+AF31+AJ31+AN31</f>
        <v>18219.5</v>
      </c>
      <c r="AU31" s="386">
        <f t="shared" ref="AU31:AU36" si="26">E31+I31+M31+S31+W31+AA31+AG31+AK31+AO31</f>
        <v>13993</v>
      </c>
      <c r="AV31" s="437">
        <f t="shared" si="12"/>
        <v>0.76802327176925822</v>
      </c>
      <c r="AW31" s="421"/>
      <c r="AX31" s="421"/>
      <c r="AY31" s="421"/>
      <c r="AZ31" s="422"/>
    </row>
    <row r="32" spans="1:52" ht="27" customHeight="1">
      <c r="A32" s="715"/>
      <c r="B32" s="423" t="s">
        <v>836</v>
      </c>
      <c r="C32" s="430">
        <v>0</v>
      </c>
      <c r="D32" s="425">
        <v>0</v>
      </c>
      <c r="E32" s="425">
        <v>0</v>
      </c>
      <c r="F32" s="426">
        <v>0</v>
      </c>
      <c r="G32" s="427">
        <v>0</v>
      </c>
      <c r="H32" s="427">
        <v>0</v>
      </c>
      <c r="I32" s="425">
        <v>0</v>
      </c>
      <c r="J32" s="426">
        <v>0</v>
      </c>
      <c r="K32" s="427">
        <v>0</v>
      </c>
      <c r="L32" s="427">
        <v>0</v>
      </c>
      <c r="M32" s="425">
        <v>0</v>
      </c>
      <c r="N32" s="426">
        <v>0</v>
      </c>
      <c r="O32" s="717"/>
      <c r="P32" s="428" t="s">
        <v>836</v>
      </c>
      <c r="Q32" s="427">
        <v>0</v>
      </c>
      <c r="R32" s="427">
        <v>0</v>
      </c>
      <c r="S32" s="425">
        <v>0</v>
      </c>
      <c r="T32" s="429">
        <v>0</v>
      </c>
      <c r="U32" s="430">
        <v>0</v>
      </c>
      <c r="V32" s="425">
        <v>0</v>
      </c>
      <c r="W32" s="425">
        <v>0</v>
      </c>
      <c r="X32" s="426">
        <v>0</v>
      </c>
      <c r="Y32" s="431">
        <v>249950</v>
      </c>
      <c r="Z32" s="431">
        <v>249950</v>
      </c>
      <c r="AA32" s="432">
        <v>209703</v>
      </c>
      <c r="AB32" s="419">
        <f t="shared" si="13"/>
        <v>0.83897979595919181</v>
      </c>
      <c r="AC32" s="762"/>
      <c r="AD32" s="481" t="s">
        <v>836</v>
      </c>
      <c r="AE32" s="434">
        <v>0</v>
      </c>
      <c r="AF32" s="432">
        <v>0</v>
      </c>
      <c r="AG32" s="432">
        <v>0</v>
      </c>
      <c r="AH32" s="419">
        <v>0</v>
      </c>
      <c r="AI32" s="434">
        <v>0</v>
      </c>
      <c r="AJ32" s="432">
        <v>0</v>
      </c>
      <c r="AK32" s="432">
        <v>0</v>
      </c>
      <c r="AL32" s="419">
        <v>0</v>
      </c>
      <c r="AM32" s="434">
        <v>0</v>
      </c>
      <c r="AN32" s="432">
        <v>0</v>
      </c>
      <c r="AO32" s="432">
        <v>21</v>
      </c>
      <c r="AP32" s="419">
        <v>0</v>
      </c>
      <c r="AQ32" s="717"/>
      <c r="AR32" s="436" t="s">
        <v>836</v>
      </c>
      <c r="AS32" s="386">
        <f t="shared" si="24"/>
        <v>249950</v>
      </c>
      <c r="AT32" s="386">
        <f t="shared" si="25"/>
        <v>249950</v>
      </c>
      <c r="AU32" s="386">
        <f t="shared" si="26"/>
        <v>209724</v>
      </c>
      <c r="AV32" s="437">
        <f t="shared" si="12"/>
        <v>0.83906381276255249</v>
      </c>
      <c r="AW32" s="421"/>
      <c r="AX32" s="421"/>
      <c r="AY32" s="421"/>
      <c r="AZ32" s="422"/>
    </row>
    <row r="33" spans="1:52" ht="27" customHeight="1">
      <c r="A33" s="715"/>
      <c r="B33" s="423" t="s">
        <v>837</v>
      </c>
      <c r="C33" s="430">
        <v>0</v>
      </c>
      <c r="D33" s="425">
        <v>0</v>
      </c>
      <c r="E33" s="425">
        <v>0</v>
      </c>
      <c r="F33" s="426">
        <v>0</v>
      </c>
      <c r="G33" s="427">
        <v>0</v>
      </c>
      <c r="H33" s="427">
        <v>0</v>
      </c>
      <c r="I33" s="425">
        <v>0</v>
      </c>
      <c r="J33" s="426">
        <v>0</v>
      </c>
      <c r="K33" s="427">
        <v>0</v>
      </c>
      <c r="L33" s="427">
        <v>0</v>
      </c>
      <c r="M33" s="425">
        <v>0</v>
      </c>
      <c r="N33" s="426">
        <v>0</v>
      </c>
      <c r="O33" s="717"/>
      <c r="P33" s="428" t="s">
        <v>837</v>
      </c>
      <c r="Q33" s="427">
        <v>0</v>
      </c>
      <c r="R33" s="427">
        <v>0</v>
      </c>
      <c r="S33" s="425">
        <v>0</v>
      </c>
      <c r="T33" s="429">
        <v>0</v>
      </c>
      <c r="U33" s="430">
        <v>0</v>
      </c>
      <c r="V33" s="425">
        <v>0</v>
      </c>
      <c r="W33" s="425">
        <v>0</v>
      </c>
      <c r="X33" s="426">
        <v>0</v>
      </c>
      <c r="Y33" s="431">
        <v>125198.5</v>
      </c>
      <c r="Z33" s="431">
        <v>125198.5</v>
      </c>
      <c r="AA33" s="432">
        <v>37418</v>
      </c>
      <c r="AB33" s="419">
        <f t="shared" si="13"/>
        <v>0.29886939540010465</v>
      </c>
      <c r="AC33" s="762"/>
      <c r="AD33" s="481" t="s">
        <v>837</v>
      </c>
      <c r="AE33" s="434">
        <v>0</v>
      </c>
      <c r="AF33" s="432">
        <v>0</v>
      </c>
      <c r="AG33" s="432">
        <v>0</v>
      </c>
      <c r="AH33" s="419">
        <v>0</v>
      </c>
      <c r="AI33" s="434">
        <v>0</v>
      </c>
      <c r="AJ33" s="432">
        <v>0</v>
      </c>
      <c r="AK33" s="432">
        <v>0</v>
      </c>
      <c r="AL33" s="419">
        <v>0</v>
      </c>
      <c r="AM33" s="434">
        <v>0</v>
      </c>
      <c r="AN33" s="432">
        <v>0</v>
      </c>
      <c r="AO33" s="432">
        <v>0</v>
      </c>
      <c r="AP33" s="419">
        <v>0</v>
      </c>
      <c r="AQ33" s="717"/>
      <c r="AR33" s="436" t="s">
        <v>837</v>
      </c>
      <c r="AS33" s="386">
        <f t="shared" si="24"/>
        <v>125198.5</v>
      </c>
      <c r="AT33" s="386">
        <f t="shared" si="25"/>
        <v>125198.5</v>
      </c>
      <c r="AU33" s="386">
        <f t="shared" si="26"/>
        <v>37418</v>
      </c>
      <c r="AV33" s="437">
        <f t="shared" si="12"/>
        <v>0.29886939540010465</v>
      </c>
      <c r="AW33" s="421"/>
      <c r="AX33" s="421"/>
      <c r="AY33" s="421"/>
      <c r="AZ33" s="422"/>
    </row>
    <row r="34" spans="1:52" ht="27" customHeight="1">
      <c r="A34" s="715"/>
      <c r="B34" s="423" t="s">
        <v>838</v>
      </c>
      <c r="C34" s="430">
        <v>400</v>
      </c>
      <c r="D34" s="425">
        <v>1600</v>
      </c>
      <c r="E34" s="425">
        <v>2677</v>
      </c>
      <c r="F34" s="426">
        <f>E34/D34</f>
        <v>1.673125</v>
      </c>
      <c r="G34" s="427">
        <v>450</v>
      </c>
      <c r="H34" s="427">
        <v>2000</v>
      </c>
      <c r="I34" s="425">
        <v>5170</v>
      </c>
      <c r="J34" s="426">
        <f>I34/H34</f>
        <v>2.585</v>
      </c>
      <c r="K34" s="427">
        <v>300</v>
      </c>
      <c r="L34" s="427">
        <v>520</v>
      </c>
      <c r="M34" s="425">
        <v>2738</v>
      </c>
      <c r="N34" s="426">
        <f>M34/L34</f>
        <v>5.2653846153846153</v>
      </c>
      <c r="O34" s="717"/>
      <c r="P34" s="428" t="s">
        <v>838</v>
      </c>
      <c r="Q34" s="427">
        <v>0</v>
      </c>
      <c r="R34" s="427">
        <v>0</v>
      </c>
      <c r="S34" s="425">
        <v>0</v>
      </c>
      <c r="T34" s="429">
        <v>0</v>
      </c>
      <c r="U34" s="430">
        <v>0</v>
      </c>
      <c r="V34" s="425">
        <v>0</v>
      </c>
      <c r="W34" s="425">
        <v>5</v>
      </c>
      <c r="X34" s="426">
        <v>0</v>
      </c>
      <c r="Y34" s="431">
        <v>50</v>
      </c>
      <c r="Z34" s="431">
        <v>50</v>
      </c>
      <c r="AA34" s="432">
        <v>-100</v>
      </c>
      <c r="AB34" s="419">
        <f t="shared" si="13"/>
        <v>-2</v>
      </c>
      <c r="AC34" s="762"/>
      <c r="AD34" s="481" t="s">
        <v>838</v>
      </c>
      <c r="AE34" s="434">
        <v>0</v>
      </c>
      <c r="AF34" s="432">
        <v>0</v>
      </c>
      <c r="AG34" s="432">
        <v>0</v>
      </c>
      <c r="AH34" s="419">
        <v>0</v>
      </c>
      <c r="AI34" s="434">
        <v>0</v>
      </c>
      <c r="AJ34" s="432">
        <v>0</v>
      </c>
      <c r="AK34" s="432">
        <v>0</v>
      </c>
      <c r="AL34" s="419">
        <v>0</v>
      </c>
      <c r="AM34" s="434">
        <v>0</v>
      </c>
      <c r="AN34" s="432">
        <v>0</v>
      </c>
      <c r="AO34" s="432">
        <v>0</v>
      </c>
      <c r="AP34" s="419">
        <v>0</v>
      </c>
      <c r="AQ34" s="717"/>
      <c r="AR34" s="436" t="s">
        <v>838</v>
      </c>
      <c r="AS34" s="386">
        <f t="shared" si="24"/>
        <v>1200</v>
      </c>
      <c r="AT34" s="386">
        <f t="shared" si="25"/>
        <v>4170</v>
      </c>
      <c r="AU34" s="386">
        <f t="shared" si="26"/>
        <v>10490</v>
      </c>
      <c r="AV34" s="437">
        <f t="shared" si="12"/>
        <v>2.5155875299760191</v>
      </c>
      <c r="AW34" s="421"/>
      <c r="AX34" s="421"/>
      <c r="AY34" s="421"/>
      <c r="AZ34" s="422"/>
    </row>
    <row r="35" spans="1:52" ht="27" customHeight="1">
      <c r="A35" s="715"/>
      <c r="B35" s="423" t="s">
        <v>839</v>
      </c>
      <c r="C35" s="430">
        <v>180</v>
      </c>
      <c r="D35" s="425">
        <v>160</v>
      </c>
      <c r="E35" s="425">
        <v>165</v>
      </c>
      <c r="F35" s="426">
        <f>E35/D35</f>
        <v>1.03125</v>
      </c>
      <c r="G35" s="427">
        <v>1300</v>
      </c>
      <c r="H35" s="427">
        <v>1300</v>
      </c>
      <c r="I35" s="425">
        <v>1448</v>
      </c>
      <c r="J35" s="426">
        <f>I35/H35</f>
        <v>1.1138461538461539</v>
      </c>
      <c r="K35" s="427">
        <v>2500</v>
      </c>
      <c r="L35" s="427">
        <v>5000</v>
      </c>
      <c r="M35" s="425">
        <v>5538</v>
      </c>
      <c r="N35" s="426">
        <f>M35/L35</f>
        <v>1.1075999999999999</v>
      </c>
      <c r="O35" s="717"/>
      <c r="P35" s="428" t="s">
        <v>839</v>
      </c>
      <c r="Q35" s="427">
        <v>0</v>
      </c>
      <c r="R35" s="427">
        <v>0</v>
      </c>
      <c r="S35" s="425">
        <v>0</v>
      </c>
      <c r="T35" s="429">
        <v>0</v>
      </c>
      <c r="U35" s="430">
        <v>0</v>
      </c>
      <c r="V35" s="425">
        <v>0</v>
      </c>
      <c r="W35" s="425">
        <v>0</v>
      </c>
      <c r="X35" s="426">
        <v>0</v>
      </c>
      <c r="Y35" s="431">
        <v>1500</v>
      </c>
      <c r="Z35" s="431">
        <v>1500</v>
      </c>
      <c r="AA35" s="432">
        <v>5708</v>
      </c>
      <c r="AB35" s="419">
        <f t="shared" si="13"/>
        <v>3.8053333333333335</v>
      </c>
      <c r="AC35" s="762"/>
      <c r="AD35" s="482" t="s">
        <v>839</v>
      </c>
      <c r="AE35" s="434">
        <v>0</v>
      </c>
      <c r="AF35" s="432">
        <v>0</v>
      </c>
      <c r="AG35" s="432">
        <v>0</v>
      </c>
      <c r="AH35" s="419">
        <v>0</v>
      </c>
      <c r="AI35" s="434">
        <v>0</v>
      </c>
      <c r="AJ35" s="432">
        <v>0</v>
      </c>
      <c r="AK35" s="432">
        <v>0</v>
      </c>
      <c r="AL35" s="419">
        <v>0</v>
      </c>
      <c r="AM35" s="434">
        <v>0</v>
      </c>
      <c r="AN35" s="432">
        <v>0</v>
      </c>
      <c r="AO35" s="432">
        <v>0</v>
      </c>
      <c r="AP35" s="419">
        <v>0</v>
      </c>
      <c r="AQ35" s="717"/>
      <c r="AR35" s="436" t="s">
        <v>839</v>
      </c>
      <c r="AS35" s="386">
        <f t="shared" si="24"/>
        <v>5480</v>
      </c>
      <c r="AT35" s="386">
        <f t="shared" si="25"/>
        <v>7960</v>
      </c>
      <c r="AU35" s="386">
        <f t="shared" si="26"/>
        <v>12859</v>
      </c>
      <c r="AV35" s="437">
        <f t="shared" si="12"/>
        <v>1.6154522613065327</v>
      </c>
      <c r="AW35" s="421"/>
      <c r="AX35" s="421"/>
      <c r="AY35" s="421"/>
      <c r="AZ35" s="422"/>
    </row>
    <row r="36" spans="1:52" ht="27" customHeight="1">
      <c r="A36" s="715"/>
      <c r="B36" s="440" t="s">
        <v>840</v>
      </c>
      <c r="C36" s="441">
        <v>0</v>
      </c>
      <c r="D36" s="442">
        <v>0</v>
      </c>
      <c r="E36" s="442">
        <v>0</v>
      </c>
      <c r="F36" s="443">
        <v>0</v>
      </c>
      <c r="G36" s="444">
        <v>0</v>
      </c>
      <c r="H36" s="444">
        <v>0</v>
      </c>
      <c r="I36" s="442">
        <v>0</v>
      </c>
      <c r="J36" s="443">
        <v>0</v>
      </c>
      <c r="K36" s="444">
        <v>0</v>
      </c>
      <c r="L36" s="444">
        <v>0</v>
      </c>
      <c r="M36" s="442">
        <v>0</v>
      </c>
      <c r="N36" s="443">
        <v>0</v>
      </c>
      <c r="O36" s="717"/>
      <c r="P36" s="445" t="s">
        <v>840</v>
      </c>
      <c r="Q36" s="444">
        <v>0</v>
      </c>
      <c r="R36" s="444">
        <v>0</v>
      </c>
      <c r="S36" s="442">
        <v>0</v>
      </c>
      <c r="T36" s="483">
        <v>0</v>
      </c>
      <c r="U36" s="441">
        <v>0</v>
      </c>
      <c r="V36" s="442">
        <v>0</v>
      </c>
      <c r="W36" s="442">
        <v>0</v>
      </c>
      <c r="X36" s="443">
        <v>0</v>
      </c>
      <c r="Y36" s="484">
        <v>0</v>
      </c>
      <c r="Z36" s="484">
        <v>0</v>
      </c>
      <c r="AA36" s="456">
        <v>-32275</v>
      </c>
      <c r="AB36" s="457">
        <v>0</v>
      </c>
      <c r="AC36" s="762"/>
      <c r="AD36" s="454" t="s">
        <v>841</v>
      </c>
      <c r="AE36" s="455">
        <v>0</v>
      </c>
      <c r="AF36" s="456">
        <v>0</v>
      </c>
      <c r="AG36" s="456">
        <v>0</v>
      </c>
      <c r="AH36" s="457">
        <v>0</v>
      </c>
      <c r="AI36" s="455">
        <v>0</v>
      </c>
      <c r="AJ36" s="456">
        <v>0</v>
      </c>
      <c r="AK36" s="456">
        <v>0</v>
      </c>
      <c r="AL36" s="457">
        <v>0</v>
      </c>
      <c r="AM36" s="455">
        <v>0</v>
      </c>
      <c r="AN36" s="456">
        <v>0</v>
      </c>
      <c r="AO36" s="456">
        <v>0</v>
      </c>
      <c r="AP36" s="457">
        <v>0</v>
      </c>
      <c r="AQ36" s="717"/>
      <c r="AR36" s="458" t="s">
        <v>841</v>
      </c>
      <c r="AS36" s="386">
        <f t="shared" si="24"/>
        <v>0</v>
      </c>
      <c r="AT36" s="386">
        <f t="shared" si="25"/>
        <v>0</v>
      </c>
      <c r="AU36" s="386">
        <f t="shared" si="26"/>
        <v>-32275</v>
      </c>
      <c r="AV36" s="459">
        <v>0</v>
      </c>
      <c r="AW36" s="421"/>
      <c r="AX36" s="421"/>
      <c r="AY36" s="421"/>
      <c r="AZ36" s="422"/>
    </row>
    <row r="37" spans="1:52" ht="27" customHeight="1">
      <c r="A37" s="715"/>
      <c r="B37" s="460" t="s">
        <v>829</v>
      </c>
      <c r="C37" s="461">
        <f>SUM(C27:C36)</f>
        <v>30250</v>
      </c>
      <c r="D37" s="462">
        <f>SUM(D27:D36)</f>
        <v>28160</v>
      </c>
      <c r="E37" s="462">
        <f>SUM(E27:E36)</f>
        <v>30331</v>
      </c>
      <c r="F37" s="463">
        <f>E37/D37</f>
        <v>1.0770951704545455</v>
      </c>
      <c r="G37" s="464">
        <f>SUM(G27:G36)</f>
        <v>130550</v>
      </c>
      <c r="H37" s="462">
        <f>SUM(H27:H36)</f>
        <v>122530</v>
      </c>
      <c r="I37" s="462">
        <f>SUM(I27:I36)</f>
        <v>125708</v>
      </c>
      <c r="J37" s="463">
        <f>I37/H37</f>
        <v>1.0259365053456297</v>
      </c>
      <c r="K37" s="464">
        <f>SUM(K27:K36)</f>
        <v>54350</v>
      </c>
      <c r="L37" s="462">
        <f>SUM(L27:L36)</f>
        <v>47590</v>
      </c>
      <c r="M37" s="462">
        <f>SUM(M27:M35)</f>
        <v>49637</v>
      </c>
      <c r="N37" s="463">
        <f>M37/L37</f>
        <v>1.0430132380752259</v>
      </c>
      <c r="O37" s="718"/>
      <c r="P37" s="485" t="s">
        <v>829</v>
      </c>
      <c r="Q37" s="461">
        <f>SUM(Q27:Q36)</f>
        <v>2428</v>
      </c>
      <c r="R37" s="462">
        <f>SUM(R27:R36)</f>
        <v>2129</v>
      </c>
      <c r="S37" s="462">
        <f>SUM(S27:S35)</f>
        <v>2128</v>
      </c>
      <c r="T37" s="463">
        <f>S37/R37</f>
        <v>0.99953029591357445</v>
      </c>
      <c r="U37" s="461">
        <f>SUM(U27:U36)</f>
        <v>6770</v>
      </c>
      <c r="V37" s="462">
        <f>SUM(V27:V36)</f>
        <v>6499</v>
      </c>
      <c r="W37" s="462">
        <f>SUM(W27:W35)</f>
        <v>6456</v>
      </c>
      <c r="X37" s="463">
        <f>W37/V37</f>
        <v>0.99338359747653482</v>
      </c>
      <c r="Y37" s="471">
        <f>SUM(Y27:Y36)</f>
        <v>413104</v>
      </c>
      <c r="Z37" s="468">
        <f>SUM(Z27:Z36)</f>
        <v>413104</v>
      </c>
      <c r="AA37" s="468">
        <f>SUM(AA27:AA36)</f>
        <v>261643</v>
      </c>
      <c r="AB37" s="469">
        <f>AA37/Z37</f>
        <v>0.6333586699717263</v>
      </c>
      <c r="AC37" s="763"/>
      <c r="AD37" s="486" t="s">
        <v>829</v>
      </c>
      <c r="AE37" s="471">
        <f>SUM(AE27:AE36)</f>
        <v>16580</v>
      </c>
      <c r="AF37" s="468">
        <f>SUM(AF27:AF36)</f>
        <v>17400</v>
      </c>
      <c r="AG37" s="468">
        <f>SUM(AG27:AG36)</f>
        <v>14785</v>
      </c>
      <c r="AH37" s="469">
        <f>AG37/AF37</f>
        <v>0.84971264367816091</v>
      </c>
      <c r="AI37" s="471">
        <f>SUM(AI27:AI36)</f>
        <v>37</v>
      </c>
      <c r="AJ37" s="468">
        <f>SUM(AJ27:AJ36)</f>
        <v>37</v>
      </c>
      <c r="AK37" s="468">
        <f>SUM(AK27:AK36)</f>
        <v>66</v>
      </c>
      <c r="AL37" s="469">
        <f>AK37/AJ37</f>
        <v>1.7837837837837838</v>
      </c>
      <c r="AM37" s="471">
        <f>SUM(AM27:AM36)</f>
        <v>2060</v>
      </c>
      <c r="AN37" s="468">
        <f>SUM(AN27:AN36)</f>
        <v>2060</v>
      </c>
      <c r="AO37" s="468">
        <f>SUM(AO27:AO36)</f>
        <v>2178</v>
      </c>
      <c r="AP37" s="469">
        <f>AO37/AN37</f>
        <v>1.0572815533980582</v>
      </c>
      <c r="AQ37" s="718"/>
      <c r="AR37" s="487" t="s">
        <v>829</v>
      </c>
      <c r="AS37" s="471">
        <f>SUM(AS27:AS36)</f>
        <v>656129</v>
      </c>
      <c r="AT37" s="468">
        <f>SUM(AT27:AT36)</f>
        <v>639509</v>
      </c>
      <c r="AU37" s="468">
        <f>SUM(AU27:AU36)</f>
        <v>492932</v>
      </c>
      <c r="AV37" s="469">
        <v>0.77</v>
      </c>
      <c r="AW37" s="475"/>
      <c r="AX37" s="475"/>
      <c r="AY37" s="475"/>
      <c r="AZ37" s="476"/>
    </row>
    <row r="38" spans="1:52" ht="27" customHeight="1">
      <c r="A38" s="780" t="s">
        <v>842</v>
      </c>
      <c r="B38" s="781"/>
      <c r="C38" s="461">
        <f>C37-C26</f>
        <v>2231</v>
      </c>
      <c r="D38" s="462">
        <f>D37-D26</f>
        <v>5139</v>
      </c>
      <c r="E38" s="462">
        <f>E37-E26</f>
        <v>5121</v>
      </c>
      <c r="F38" s="463">
        <f>E38/D38</f>
        <v>0.99649737302977237</v>
      </c>
      <c r="G38" s="464">
        <f>G37-G26</f>
        <v>-11551</v>
      </c>
      <c r="H38" s="462">
        <f>H37-H26</f>
        <v>-45600</v>
      </c>
      <c r="I38" s="462">
        <f>I37-I26</f>
        <v>-36374</v>
      </c>
      <c r="J38" s="463">
        <f>I38/H38</f>
        <v>0.79767543859649126</v>
      </c>
      <c r="K38" s="464">
        <f>K37-K26</f>
        <v>5520</v>
      </c>
      <c r="L38" s="462">
        <f>L37-L26</f>
        <v>4790</v>
      </c>
      <c r="M38" s="462">
        <f>M37-M26</f>
        <v>5416</v>
      </c>
      <c r="N38" s="463">
        <f>M38/L38</f>
        <v>1.1306889352818372</v>
      </c>
      <c r="O38" s="782" t="s">
        <v>842</v>
      </c>
      <c r="P38" s="783"/>
      <c r="Q38" s="461">
        <f>Q37-Q26</f>
        <v>-12720</v>
      </c>
      <c r="R38" s="462">
        <f>R37-R26</f>
        <v>601</v>
      </c>
      <c r="S38" s="462">
        <f>S37-S26</f>
        <v>803</v>
      </c>
      <c r="T38" s="463">
        <f>S38/R38</f>
        <v>1.3361064891846921</v>
      </c>
      <c r="U38" s="461">
        <f>U37-U26</f>
        <v>23</v>
      </c>
      <c r="V38" s="462">
        <f>V37-V26</f>
        <v>1787</v>
      </c>
      <c r="W38" s="462">
        <f>W37-W26</f>
        <v>1745</v>
      </c>
      <c r="X38" s="463">
        <f>W38/V38</f>
        <v>0.97649692221600448</v>
      </c>
      <c r="Y38" s="471">
        <f>Y37-Y26</f>
        <v>228226.80000000002</v>
      </c>
      <c r="Z38" s="468">
        <f>Z37-Z26</f>
        <v>206835.20000000001</v>
      </c>
      <c r="AA38" s="462">
        <f>AA37-AA26</f>
        <v>159764</v>
      </c>
      <c r="AB38" s="469">
        <f>AA38/Z38</f>
        <v>0.7724217154526889</v>
      </c>
      <c r="AC38" s="784" t="s">
        <v>842</v>
      </c>
      <c r="AD38" s="785"/>
      <c r="AE38" s="471">
        <f>AE37-AE26</f>
        <v>5878</v>
      </c>
      <c r="AF38" s="468">
        <f>AF37-AF26</f>
        <v>8295</v>
      </c>
      <c r="AG38" s="462">
        <f>AG37-AG26</f>
        <v>5169</v>
      </c>
      <c r="AH38" s="469">
        <f>AG38/AF38</f>
        <v>0.62314647377938515</v>
      </c>
      <c r="AI38" s="471">
        <f>AI37-AI26</f>
        <v>-4423</v>
      </c>
      <c r="AJ38" s="468">
        <f>AJ37-AJ26</f>
        <v>-4423</v>
      </c>
      <c r="AK38" s="462">
        <f>AK37-AK26</f>
        <v>-3910</v>
      </c>
      <c r="AL38" s="469">
        <f>AK38/AJ38</f>
        <v>0.88401537418042053</v>
      </c>
      <c r="AM38" s="471">
        <f>AM37-AM26</f>
        <v>-1580</v>
      </c>
      <c r="AN38" s="468">
        <f>AN37-AN26</f>
        <v>-270</v>
      </c>
      <c r="AO38" s="462">
        <f>AO37-AO26</f>
        <v>-140</v>
      </c>
      <c r="AP38" s="469">
        <f>AO38/AN38</f>
        <v>0.51851851851851849</v>
      </c>
      <c r="AQ38" s="786" t="s">
        <v>842</v>
      </c>
      <c r="AR38" s="787"/>
      <c r="AS38" s="471">
        <f>AS37-AS26</f>
        <v>211604.8</v>
      </c>
      <c r="AT38" s="468">
        <f>AT37-AT26</f>
        <v>177154.2</v>
      </c>
      <c r="AU38" s="468">
        <f>AU37-AU26</f>
        <v>137594</v>
      </c>
      <c r="AV38" s="469">
        <v>0.77600000000000002</v>
      </c>
      <c r="AW38" s="475"/>
      <c r="AX38" s="475"/>
      <c r="AY38" s="475"/>
      <c r="AZ38" s="476"/>
    </row>
    <row r="39" spans="1:52" ht="27" customHeight="1">
      <c r="A39" s="775" t="s">
        <v>843</v>
      </c>
      <c r="B39" s="488" t="s">
        <v>844</v>
      </c>
      <c r="C39" s="489"/>
      <c r="D39" s="490"/>
      <c r="E39" s="416">
        <v>2298</v>
      </c>
      <c r="F39" s="491"/>
      <c r="G39" s="489"/>
      <c r="H39" s="490"/>
      <c r="I39" s="416">
        <v>8822</v>
      </c>
      <c r="J39" s="491"/>
      <c r="K39" s="489"/>
      <c r="L39" s="490"/>
      <c r="M39" s="416">
        <v>3760</v>
      </c>
      <c r="N39" s="491"/>
      <c r="O39" s="777" t="s">
        <v>843</v>
      </c>
      <c r="P39" s="420" t="s">
        <v>844</v>
      </c>
      <c r="Q39" s="492"/>
      <c r="R39" s="492"/>
      <c r="S39" s="493">
        <v>0</v>
      </c>
      <c r="T39" s="494"/>
      <c r="U39" s="489"/>
      <c r="V39" s="492"/>
      <c r="W39" s="416">
        <v>0</v>
      </c>
      <c r="X39" s="495"/>
      <c r="Y39" s="496"/>
      <c r="Z39" s="496"/>
      <c r="AA39" s="493">
        <v>0</v>
      </c>
      <c r="AB39" s="497"/>
      <c r="AC39" s="777" t="s">
        <v>843</v>
      </c>
      <c r="AD39" s="498" t="s">
        <v>844</v>
      </c>
      <c r="AE39" s="499"/>
      <c r="AF39" s="499"/>
      <c r="AG39" s="493">
        <v>26</v>
      </c>
      <c r="AH39" s="502"/>
      <c r="AI39" s="499"/>
      <c r="AJ39" s="499"/>
      <c r="AK39" s="500">
        <v>0</v>
      </c>
      <c r="AL39" s="499"/>
      <c r="AM39" s="501"/>
      <c r="AN39" s="499"/>
      <c r="AO39" s="500">
        <v>0</v>
      </c>
      <c r="AP39" s="502"/>
      <c r="AQ39" s="775" t="s">
        <v>843</v>
      </c>
      <c r="AR39" s="503" t="s">
        <v>844</v>
      </c>
      <c r="AS39" s="475"/>
      <c r="AT39" s="475"/>
      <c r="AU39" s="394">
        <f>E39+I39+M39+S39+W39+AA39+AG39+AK39+AO39</f>
        <v>14906</v>
      </c>
      <c r="AV39" s="551"/>
      <c r="AW39" s="475"/>
      <c r="AX39" s="475"/>
      <c r="AY39" s="421"/>
      <c r="AZ39" s="504"/>
    </row>
    <row r="40" spans="1:52" ht="27" customHeight="1">
      <c r="A40" s="775"/>
      <c r="B40" s="438" t="s">
        <v>845</v>
      </c>
      <c r="C40" s="505"/>
      <c r="D40" s="506"/>
      <c r="E40" s="432">
        <v>3484</v>
      </c>
      <c r="F40" s="507"/>
      <c r="G40" s="505"/>
      <c r="H40" s="506"/>
      <c r="I40" s="432">
        <v>7459</v>
      </c>
      <c r="J40" s="507"/>
      <c r="K40" s="505"/>
      <c r="L40" s="506"/>
      <c r="M40" s="432">
        <v>1584</v>
      </c>
      <c r="N40" s="507"/>
      <c r="O40" s="775"/>
      <c r="P40" s="436" t="s">
        <v>845</v>
      </c>
      <c r="Q40" s="508"/>
      <c r="R40" s="508"/>
      <c r="S40" s="509">
        <v>0</v>
      </c>
      <c r="T40" s="510"/>
      <c r="U40" s="505"/>
      <c r="V40" s="508"/>
      <c r="W40" s="432">
        <v>6</v>
      </c>
      <c r="X40" s="511"/>
      <c r="Y40" s="499"/>
      <c r="Z40" s="499"/>
      <c r="AA40" s="509">
        <v>-805</v>
      </c>
      <c r="AB40" s="502"/>
      <c r="AC40" s="775"/>
      <c r="AD40" s="393" t="s">
        <v>845</v>
      </c>
      <c r="AE40" s="499"/>
      <c r="AF40" s="499"/>
      <c r="AG40" s="509">
        <v>612</v>
      </c>
      <c r="AH40" s="502"/>
      <c r="AI40" s="499"/>
      <c r="AJ40" s="499"/>
      <c r="AK40" s="512">
        <v>0</v>
      </c>
      <c r="AL40" s="499"/>
      <c r="AM40" s="501"/>
      <c r="AN40" s="499"/>
      <c r="AO40" s="512">
        <v>837</v>
      </c>
      <c r="AP40" s="502"/>
      <c r="AQ40" s="778"/>
      <c r="AR40" s="513" t="s">
        <v>845</v>
      </c>
      <c r="AS40" s="499"/>
      <c r="AU40" s="394">
        <f>E40+I40+M40+S40+W40+AA40+AG40+AK40+AO40</f>
        <v>13177</v>
      </c>
      <c r="AV40" s="552"/>
      <c r="AY40" s="421"/>
    </row>
    <row r="41" spans="1:52" ht="27" customHeight="1">
      <c r="A41" s="775"/>
      <c r="B41" s="438" t="s">
        <v>846</v>
      </c>
      <c r="C41" s="505"/>
      <c r="D41" s="506"/>
      <c r="E41" s="432">
        <v>4393</v>
      </c>
      <c r="F41" s="507"/>
      <c r="G41" s="505"/>
      <c r="H41" s="506"/>
      <c r="I41" s="432">
        <v>15622</v>
      </c>
      <c r="J41" s="507"/>
      <c r="K41" s="505"/>
      <c r="L41" s="506"/>
      <c r="M41" s="432">
        <v>5495</v>
      </c>
      <c r="N41" s="507"/>
      <c r="O41" s="775"/>
      <c r="P41" s="436" t="s">
        <v>846</v>
      </c>
      <c r="Q41" s="508"/>
      <c r="R41" s="508"/>
      <c r="S41" s="509">
        <v>0</v>
      </c>
      <c r="T41" s="510"/>
      <c r="U41" s="505"/>
      <c r="V41" s="508"/>
      <c r="W41" s="432">
        <v>0</v>
      </c>
      <c r="X41" s="511"/>
      <c r="Y41" s="499"/>
      <c r="Z41" s="499"/>
      <c r="AA41" s="509">
        <v>-6198</v>
      </c>
      <c r="AB41" s="502"/>
      <c r="AC41" s="775"/>
      <c r="AD41" s="393" t="s">
        <v>846</v>
      </c>
      <c r="AE41" s="499"/>
      <c r="AF41" s="499"/>
      <c r="AG41" s="509">
        <v>0</v>
      </c>
      <c r="AH41" s="502"/>
      <c r="AI41" s="499"/>
      <c r="AJ41" s="499"/>
      <c r="AK41" s="512">
        <v>0</v>
      </c>
      <c r="AL41" s="499"/>
      <c r="AM41" s="501"/>
      <c r="AN41" s="499"/>
      <c r="AO41" s="512">
        <v>0</v>
      </c>
      <c r="AP41" s="502"/>
      <c r="AQ41" s="778"/>
      <c r="AR41" s="513" t="s">
        <v>846</v>
      </c>
      <c r="AS41" s="499"/>
      <c r="AU41" s="394">
        <f t="shared" ref="AU41:AU42" si="27">E41+I41+M41+S41+W41+AA41+AG41+AK41+AO41</f>
        <v>19312</v>
      </c>
      <c r="AV41" s="552"/>
      <c r="AY41" s="421"/>
    </row>
    <row r="42" spans="1:52" ht="27" customHeight="1">
      <c r="A42" s="775"/>
      <c r="B42" s="514" t="s">
        <v>847</v>
      </c>
      <c r="C42" s="515"/>
      <c r="D42" s="516"/>
      <c r="E42" s="456">
        <v>3542</v>
      </c>
      <c r="F42" s="517"/>
      <c r="G42" s="515"/>
      <c r="H42" s="516"/>
      <c r="I42" s="456">
        <v>5357</v>
      </c>
      <c r="J42" s="517"/>
      <c r="K42" s="515"/>
      <c r="L42" s="516"/>
      <c r="M42" s="456">
        <v>2918</v>
      </c>
      <c r="N42" s="517"/>
      <c r="O42" s="775"/>
      <c r="P42" s="458" t="s">
        <v>847</v>
      </c>
      <c r="Q42" s="515"/>
      <c r="R42" s="518"/>
      <c r="S42" s="519">
        <v>0</v>
      </c>
      <c r="T42" s="520"/>
      <c r="U42" s="515"/>
      <c r="V42" s="518"/>
      <c r="W42" s="456">
        <v>24</v>
      </c>
      <c r="X42" s="521"/>
      <c r="Y42" s="522"/>
      <c r="Z42" s="522"/>
      <c r="AA42" s="519">
        <v>-4836</v>
      </c>
      <c r="AB42" s="523"/>
      <c r="AC42" s="775"/>
      <c r="AD42" s="400" t="s">
        <v>847</v>
      </c>
      <c r="AE42" s="522"/>
      <c r="AF42" s="522"/>
      <c r="AG42" s="519">
        <v>13</v>
      </c>
      <c r="AH42" s="523"/>
      <c r="AI42" s="524"/>
      <c r="AJ42" s="522"/>
      <c r="AK42" s="525">
        <v>0</v>
      </c>
      <c r="AL42" s="522"/>
      <c r="AM42" s="524"/>
      <c r="AN42" s="522"/>
      <c r="AO42" s="525">
        <v>0</v>
      </c>
      <c r="AP42" s="523"/>
      <c r="AQ42" s="778"/>
      <c r="AR42" s="526" t="s">
        <v>847</v>
      </c>
      <c r="AS42" s="524"/>
      <c r="AT42" s="527"/>
      <c r="AU42" s="394">
        <f t="shared" si="27"/>
        <v>7018</v>
      </c>
      <c r="AV42" s="553"/>
      <c r="AY42" s="421"/>
    </row>
    <row r="43" spans="1:52" ht="27" customHeight="1">
      <c r="A43" s="776"/>
      <c r="B43" s="528" t="s">
        <v>829</v>
      </c>
      <c r="C43" s="529"/>
      <c r="D43" s="464"/>
      <c r="E43" s="530">
        <f>SUM(E39:E42)</f>
        <v>13717</v>
      </c>
      <c r="F43" s="463"/>
      <c r="G43" s="529"/>
      <c r="H43" s="464"/>
      <c r="I43" s="530">
        <f>SUM(I39:I42)</f>
        <v>37260</v>
      </c>
      <c r="J43" s="463"/>
      <c r="K43" s="529"/>
      <c r="L43" s="464"/>
      <c r="M43" s="530">
        <f>SUM(M39:M42)</f>
        <v>13757</v>
      </c>
      <c r="N43" s="463"/>
      <c r="O43" s="776"/>
      <c r="P43" s="531" t="s">
        <v>829</v>
      </c>
      <c r="Q43" s="518"/>
      <c r="R43" s="518"/>
      <c r="S43" s="530">
        <f>SUM(S39:S42)</f>
        <v>0</v>
      </c>
      <c r="T43" s="520"/>
      <c r="U43" s="515"/>
      <c r="V43" s="518"/>
      <c r="W43" s="530">
        <f>SUM(W39:W42)</f>
        <v>30</v>
      </c>
      <c r="X43" s="521"/>
      <c r="Y43" s="522"/>
      <c r="Z43" s="522"/>
      <c r="AA43" s="532">
        <f>SUM(AA39:AA42)</f>
        <v>-11839</v>
      </c>
      <c r="AB43" s="523"/>
      <c r="AC43" s="776"/>
      <c r="AD43" s="533" t="s">
        <v>829</v>
      </c>
      <c r="AE43" s="522"/>
      <c r="AF43" s="522"/>
      <c r="AG43" s="534">
        <f>SUM(AG39:AG42)</f>
        <v>651</v>
      </c>
      <c r="AH43" s="523"/>
      <c r="AI43" s="522"/>
      <c r="AJ43" s="522"/>
      <c r="AK43" s="532">
        <f>SUM(AK39:AK42)</f>
        <v>0</v>
      </c>
      <c r="AL43" s="522"/>
      <c r="AM43" s="524"/>
      <c r="AN43" s="522"/>
      <c r="AO43" s="532">
        <f>SUM(AO39:AO42)</f>
        <v>837</v>
      </c>
      <c r="AP43" s="523"/>
      <c r="AQ43" s="779"/>
      <c r="AR43" s="535" t="s">
        <v>829</v>
      </c>
      <c r="AS43" s="536"/>
      <c r="AT43" s="537"/>
      <c r="AU43" s="532">
        <f>SUM(AU39:AU42)</f>
        <v>54413</v>
      </c>
      <c r="AV43" s="538"/>
      <c r="AY43" s="421"/>
    </row>
    <row r="44" spans="1:52">
      <c r="B44" s="499"/>
      <c r="C44" s="499"/>
      <c r="D44" s="499"/>
      <c r="E44" s="499"/>
      <c r="F44" s="499"/>
      <c r="G44" s="499"/>
      <c r="H44" s="499"/>
      <c r="I44" s="499"/>
      <c r="J44" s="499"/>
      <c r="K44" s="499"/>
      <c r="L44" s="499"/>
      <c r="M44" s="499"/>
      <c r="N44" s="499"/>
      <c r="O44" s="499"/>
      <c r="P44" s="499"/>
      <c r="Q44" s="499"/>
      <c r="R44" s="499"/>
      <c r="S44" s="499"/>
      <c r="T44" s="499"/>
      <c r="U44" s="499"/>
    </row>
    <row r="45" spans="1:52">
      <c r="B45" s="499"/>
      <c r="C45" s="499"/>
      <c r="D45" s="499"/>
      <c r="E45" s="499"/>
      <c r="F45" s="499"/>
      <c r="G45" s="499"/>
      <c r="H45" s="499"/>
      <c r="I45" s="499"/>
      <c r="J45" s="499"/>
      <c r="K45" s="499"/>
      <c r="L45" s="499"/>
      <c r="M45" s="499"/>
      <c r="N45" s="499"/>
      <c r="O45" s="499"/>
      <c r="P45" s="499"/>
      <c r="Q45" s="499"/>
      <c r="R45" s="499"/>
      <c r="S45" s="499"/>
      <c r="T45" s="499"/>
      <c r="U45" s="499"/>
    </row>
    <row r="46" spans="1:52">
      <c r="B46" s="499"/>
      <c r="C46" s="499"/>
      <c r="D46" s="499"/>
      <c r="E46" s="499"/>
      <c r="F46" s="499"/>
      <c r="G46" s="499"/>
      <c r="H46" s="499"/>
      <c r="I46" s="499"/>
      <c r="J46" s="499"/>
      <c r="K46" s="499"/>
      <c r="L46" s="499"/>
      <c r="M46" s="499"/>
      <c r="N46" s="499"/>
      <c r="O46" s="499"/>
      <c r="P46" s="499"/>
      <c r="Q46" s="499"/>
      <c r="R46" s="499"/>
      <c r="S46" s="499"/>
      <c r="T46" s="499"/>
      <c r="U46" s="499"/>
    </row>
    <row r="47" spans="1:52">
      <c r="B47" s="499"/>
      <c r="C47" s="499"/>
      <c r="D47" s="499"/>
      <c r="E47" s="499"/>
      <c r="F47" s="499"/>
      <c r="G47" s="499"/>
      <c r="H47" s="499"/>
      <c r="I47" s="499"/>
      <c r="J47" s="499"/>
      <c r="K47" s="499"/>
      <c r="L47" s="499"/>
      <c r="M47" s="499"/>
      <c r="N47" s="499"/>
      <c r="O47" s="499"/>
      <c r="P47" s="499"/>
      <c r="Q47" s="499"/>
      <c r="R47" s="499"/>
      <c r="S47" s="499"/>
      <c r="T47" s="499"/>
      <c r="U47" s="499"/>
    </row>
    <row r="48" spans="1:52">
      <c r="B48" s="499"/>
      <c r="C48" s="499"/>
      <c r="D48" s="499"/>
      <c r="E48" s="499"/>
      <c r="F48" s="499"/>
      <c r="G48" s="499"/>
      <c r="H48" s="499"/>
      <c r="I48" s="499"/>
      <c r="J48" s="499"/>
      <c r="K48" s="499"/>
      <c r="L48" s="499"/>
      <c r="M48" s="499"/>
      <c r="N48" s="499"/>
      <c r="O48" s="499"/>
      <c r="P48" s="499"/>
      <c r="Q48" s="499"/>
      <c r="R48" s="499"/>
      <c r="S48" s="499"/>
      <c r="T48" s="499"/>
      <c r="U48" s="499"/>
    </row>
    <row r="49" spans="2:21">
      <c r="B49" s="499"/>
      <c r="C49" s="499"/>
      <c r="D49" s="499"/>
      <c r="E49" s="499"/>
      <c r="F49" s="499"/>
      <c r="G49" s="499"/>
      <c r="H49" s="499"/>
      <c r="I49" s="499"/>
      <c r="J49" s="499"/>
      <c r="K49" s="499"/>
      <c r="L49" s="499"/>
      <c r="M49" s="499"/>
      <c r="N49" s="499"/>
      <c r="O49" s="499"/>
      <c r="P49" s="499"/>
      <c r="Q49" s="499"/>
      <c r="R49" s="499"/>
      <c r="S49" s="499"/>
      <c r="T49" s="499"/>
      <c r="U49" s="499"/>
    </row>
    <row r="50" spans="2:21">
      <c r="B50" s="499"/>
      <c r="C50" s="499"/>
      <c r="D50" s="499"/>
      <c r="E50" s="499"/>
      <c r="F50" s="499"/>
      <c r="G50" s="499"/>
      <c r="H50" s="499"/>
      <c r="I50" s="499"/>
      <c r="J50" s="499"/>
      <c r="K50" s="499"/>
      <c r="L50" s="499"/>
      <c r="M50" s="499"/>
      <c r="N50" s="499"/>
      <c r="O50" s="499"/>
      <c r="P50" s="499"/>
      <c r="Q50" s="499"/>
      <c r="R50" s="499"/>
      <c r="S50" s="499"/>
      <c r="T50" s="499"/>
      <c r="U50" s="499"/>
    </row>
    <row r="51" spans="2:21">
      <c r="B51" s="499"/>
      <c r="C51" s="499"/>
      <c r="D51" s="499"/>
      <c r="E51" s="499"/>
      <c r="F51" s="499"/>
      <c r="G51" s="499"/>
      <c r="H51" s="499"/>
      <c r="I51" s="499"/>
      <c r="J51" s="499"/>
      <c r="K51" s="499"/>
      <c r="L51" s="499"/>
      <c r="M51" s="499"/>
      <c r="N51" s="499"/>
      <c r="O51" s="499"/>
      <c r="P51" s="499"/>
      <c r="Q51" s="499"/>
      <c r="R51" s="499"/>
      <c r="S51" s="499"/>
      <c r="T51" s="499"/>
      <c r="U51" s="499"/>
    </row>
    <row r="52" spans="2:21">
      <c r="B52" s="499"/>
      <c r="C52" s="499"/>
      <c r="D52" s="499"/>
      <c r="E52" s="499"/>
      <c r="F52" s="499"/>
      <c r="G52" s="499"/>
      <c r="H52" s="499"/>
      <c r="I52" s="499"/>
      <c r="J52" s="499"/>
      <c r="K52" s="499"/>
      <c r="L52" s="499"/>
      <c r="M52" s="499"/>
      <c r="N52" s="499"/>
      <c r="O52" s="499"/>
      <c r="P52" s="499"/>
      <c r="Q52" s="499"/>
      <c r="R52" s="499"/>
      <c r="S52" s="499"/>
      <c r="T52" s="499"/>
      <c r="U52" s="499"/>
    </row>
    <row r="53" spans="2:21">
      <c r="B53" s="499"/>
      <c r="C53" s="499"/>
      <c r="D53" s="499"/>
      <c r="E53" s="499"/>
      <c r="F53" s="499"/>
      <c r="G53" s="499"/>
      <c r="H53" s="499"/>
      <c r="I53" s="499"/>
      <c r="J53" s="499"/>
      <c r="K53" s="499"/>
      <c r="L53" s="499"/>
      <c r="M53" s="499"/>
      <c r="N53" s="499"/>
      <c r="O53" s="499"/>
      <c r="P53" s="499"/>
      <c r="Q53" s="499"/>
      <c r="R53" s="499"/>
      <c r="S53" s="499"/>
      <c r="T53" s="499"/>
      <c r="U53" s="499"/>
    </row>
    <row r="54" spans="2:21">
      <c r="B54" s="499"/>
      <c r="C54" s="499"/>
      <c r="D54" s="499"/>
      <c r="E54" s="499"/>
      <c r="F54" s="499"/>
      <c r="G54" s="499"/>
      <c r="H54" s="499"/>
      <c r="I54" s="499"/>
      <c r="J54" s="499"/>
      <c r="K54" s="499"/>
      <c r="L54" s="499"/>
      <c r="M54" s="499"/>
      <c r="N54" s="499"/>
      <c r="O54" s="499"/>
      <c r="P54" s="499"/>
      <c r="Q54" s="499"/>
      <c r="R54" s="499"/>
      <c r="S54" s="499"/>
      <c r="T54" s="499"/>
      <c r="U54" s="499"/>
    </row>
    <row r="55" spans="2:21">
      <c r="B55" s="499"/>
      <c r="C55" s="499"/>
      <c r="D55" s="499"/>
      <c r="E55" s="499"/>
      <c r="F55" s="499"/>
      <c r="G55" s="499"/>
      <c r="H55" s="499"/>
      <c r="I55" s="499"/>
      <c r="J55" s="499"/>
      <c r="K55" s="499"/>
      <c r="L55" s="499"/>
      <c r="M55" s="499"/>
      <c r="N55" s="499"/>
      <c r="O55" s="499"/>
      <c r="P55" s="499"/>
      <c r="Q55" s="499"/>
      <c r="R55" s="499"/>
      <c r="S55" s="499"/>
      <c r="T55" s="499"/>
      <c r="U55" s="499"/>
    </row>
    <row r="56" spans="2:21">
      <c r="B56" s="499"/>
      <c r="C56" s="499"/>
      <c r="D56" s="499"/>
      <c r="E56" s="499"/>
      <c r="F56" s="499"/>
      <c r="G56" s="499"/>
      <c r="H56" s="499"/>
      <c r="I56" s="499"/>
      <c r="J56" s="499"/>
      <c r="K56" s="499"/>
      <c r="L56" s="499"/>
      <c r="M56" s="499"/>
      <c r="N56" s="499"/>
      <c r="O56" s="499"/>
      <c r="P56" s="499"/>
      <c r="Q56" s="499"/>
      <c r="R56" s="499"/>
      <c r="S56" s="499"/>
      <c r="T56" s="499"/>
      <c r="U56" s="499"/>
    </row>
    <row r="57" spans="2:21">
      <c r="B57" s="499"/>
      <c r="C57" s="499"/>
      <c r="D57" s="499"/>
      <c r="E57" s="499"/>
      <c r="F57" s="499"/>
      <c r="G57" s="499"/>
      <c r="H57" s="499"/>
      <c r="I57" s="499"/>
      <c r="J57" s="499"/>
      <c r="K57" s="499"/>
      <c r="L57" s="499"/>
      <c r="M57" s="499"/>
      <c r="N57" s="499"/>
      <c r="O57" s="499"/>
      <c r="P57" s="499"/>
      <c r="Q57" s="499"/>
      <c r="R57" s="499"/>
      <c r="S57" s="499"/>
      <c r="T57" s="499"/>
      <c r="U57" s="499"/>
    </row>
    <row r="58" spans="2:21">
      <c r="B58" s="499"/>
      <c r="C58" s="499"/>
      <c r="D58" s="499"/>
      <c r="E58" s="499"/>
      <c r="F58" s="499"/>
      <c r="G58" s="499"/>
      <c r="H58" s="499"/>
      <c r="I58" s="499"/>
      <c r="J58" s="499"/>
      <c r="K58" s="499"/>
      <c r="L58" s="499"/>
      <c r="M58" s="499"/>
      <c r="N58" s="499"/>
      <c r="O58" s="499"/>
      <c r="P58" s="499"/>
      <c r="Q58" s="499"/>
      <c r="R58" s="499"/>
      <c r="S58" s="499"/>
      <c r="T58" s="499"/>
      <c r="U58" s="499"/>
    </row>
    <row r="59" spans="2:21">
      <c r="B59" s="499"/>
      <c r="C59" s="499"/>
      <c r="D59" s="499"/>
      <c r="E59" s="499"/>
      <c r="F59" s="499"/>
      <c r="G59" s="499"/>
      <c r="H59" s="499"/>
      <c r="I59" s="499"/>
      <c r="J59" s="499"/>
      <c r="K59" s="499"/>
      <c r="L59" s="499"/>
      <c r="M59" s="499"/>
      <c r="N59" s="499"/>
      <c r="O59" s="499"/>
      <c r="P59" s="499"/>
      <c r="Q59" s="499"/>
      <c r="R59" s="499"/>
      <c r="S59" s="499"/>
      <c r="T59" s="499"/>
      <c r="U59" s="499"/>
    </row>
    <row r="60" spans="2:21">
      <c r="B60" s="499"/>
      <c r="C60" s="499"/>
      <c r="D60" s="499"/>
      <c r="E60" s="499"/>
      <c r="F60" s="499"/>
      <c r="G60" s="499"/>
      <c r="H60" s="499"/>
      <c r="I60" s="499"/>
      <c r="J60" s="499"/>
      <c r="K60" s="499"/>
      <c r="L60" s="499"/>
      <c r="M60" s="499"/>
      <c r="N60" s="499"/>
      <c r="O60" s="499"/>
      <c r="P60" s="499"/>
      <c r="Q60" s="499"/>
      <c r="R60" s="499"/>
      <c r="S60" s="499"/>
      <c r="T60" s="499"/>
      <c r="U60" s="499"/>
    </row>
    <row r="61" spans="2:21">
      <c r="B61" s="499"/>
      <c r="C61" s="499"/>
      <c r="D61" s="499"/>
      <c r="E61" s="499"/>
      <c r="F61" s="499"/>
      <c r="G61" s="499"/>
      <c r="H61" s="499"/>
      <c r="I61" s="499"/>
      <c r="J61" s="499"/>
      <c r="K61" s="499"/>
      <c r="L61" s="499"/>
      <c r="M61" s="499"/>
      <c r="N61" s="499"/>
      <c r="O61" s="499"/>
      <c r="P61" s="499"/>
      <c r="Q61" s="499"/>
      <c r="R61" s="499"/>
      <c r="S61" s="499"/>
      <c r="T61" s="499"/>
      <c r="U61" s="499"/>
    </row>
    <row r="62" spans="2:21">
      <c r="B62" s="499"/>
      <c r="C62" s="499"/>
      <c r="D62" s="499"/>
      <c r="E62" s="499"/>
      <c r="F62" s="499"/>
      <c r="G62" s="499"/>
      <c r="H62" s="499"/>
      <c r="I62" s="499"/>
      <c r="J62" s="499"/>
      <c r="K62" s="499"/>
      <c r="L62" s="499"/>
      <c r="M62" s="499"/>
      <c r="N62" s="499"/>
      <c r="O62" s="499"/>
      <c r="P62" s="499"/>
      <c r="Q62" s="499"/>
      <c r="R62" s="499"/>
      <c r="S62" s="499"/>
      <c r="T62" s="499"/>
      <c r="U62" s="499"/>
    </row>
    <row r="63" spans="2:21">
      <c r="B63" s="499"/>
      <c r="C63" s="499"/>
      <c r="D63" s="499"/>
      <c r="E63" s="499"/>
      <c r="F63" s="499"/>
      <c r="G63" s="499"/>
      <c r="H63" s="499"/>
      <c r="I63" s="499"/>
      <c r="J63" s="499"/>
      <c r="K63" s="499"/>
      <c r="L63" s="499"/>
      <c r="M63" s="499"/>
      <c r="N63" s="499"/>
      <c r="O63" s="499"/>
      <c r="P63" s="499"/>
      <c r="Q63" s="499"/>
      <c r="R63" s="499"/>
      <c r="S63" s="499"/>
      <c r="T63" s="499"/>
      <c r="U63" s="499"/>
    </row>
    <row r="64" spans="2:21">
      <c r="B64" s="499"/>
      <c r="C64" s="499"/>
      <c r="D64" s="499"/>
      <c r="E64" s="499"/>
      <c r="F64" s="499"/>
      <c r="G64" s="499"/>
      <c r="H64" s="499"/>
      <c r="I64" s="499"/>
      <c r="J64" s="499"/>
      <c r="K64" s="499"/>
      <c r="L64" s="499"/>
      <c r="M64" s="499"/>
      <c r="N64" s="499"/>
      <c r="O64" s="499"/>
      <c r="P64" s="499"/>
      <c r="Q64" s="499"/>
      <c r="R64" s="499"/>
      <c r="S64" s="499"/>
      <c r="T64" s="499"/>
      <c r="U64" s="499"/>
    </row>
    <row r="65" spans="2:21">
      <c r="B65" s="499"/>
      <c r="C65" s="499"/>
      <c r="D65" s="499"/>
      <c r="E65" s="499"/>
      <c r="F65" s="499"/>
      <c r="G65" s="499"/>
      <c r="H65" s="499"/>
      <c r="I65" s="499"/>
      <c r="J65" s="499"/>
      <c r="K65" s="499"/>
      <c r="L65" s="499"/>
      <c r="M65" s="499"/>
      <c r="N65" s="499"/>
      <c r="O65" s="499"/>
      <c r="P65" s="499"/>
      <c r="Q65" s="499"/>
      <c r="R65" s="499"/>
      <c r="S65" s="499"/>
      <c r="T65" s="499"/>
      <c r="U65" s="499"/>
    </row>
    <row r="66" spans="2:21">
      <c r="B66" s="499"/>
      <c r="C66" s="499"/>
      <c r="D66" s="499"/>
      <c r="E66" s="499"/>
      <c r="F66" s="499"/>
      <c r="G66" s="499"/>
      <c r="H66" s="499"/>
      <c r="I66" s="499"/>
      <c r="J66" s="499"/>
      <c r="K66" s="499"/>
      <c r="L66" s="499"/>
      <c r="M66" s="499"/>
      <c r="N66" s="499"/>
      <c r="O66" s="499"/>
      <c r="P66" s="499"/>
      <c r="Q66" s="499"/>
      <c r="R66" s="499"/>
      <c r="S66" s="499"/>
      <c r="T66" s="499"/>
      <c r="U66" s="499"/>
    </row>
    <row r="67" spans="2:21">
      <c r="B67" s="499"/>
      <c r="C67" s="499"/>
      <c r="D67" s="499"/>
      <c r="E67" s="499"/>
      <c r="F67" s="499"/>
      <c r="G67" s="499"/>
      <c r="H67" s="499"/>
      <c r="I67" s="499"/>
      <c r="J67" s="499"/>
      <c r="K67" s="499"/>
      <c r="L67" s="499"/>
      <c r="M67" s="499"/>
      <c r="N67" s="499"/>
      <c r="O67" s="499"/>
      <c r="P67" s="499"/>
      <c r="Q67" s="499"/>
      <c r="R67" s="499"/>
      <c r="S67" s="499"/>
      <c r="T67" s="499"/>
      <c r="U67" s="499"/>
    </row>
    <row r="68" spans="2:21">
      <c r="B68" s="499"/>
      <c r="C68" s="499"/>
      <c r="D68" s="499"/>
      <c r="E68" s="499"/>
      <c r="F68" s="499"/>
      <c r="G68" s="499"/>
      <c r="H68" s="499"/>
      <c r="I68" s="499"/>
      <c r="J68" s="499"/>
      <c r="K68" s="499"/>
      <c r="L68" s="499"/>
      <c r="M68" s="499"/>
      <c r="N68" s="499"/>
      <c r="O68" s="499"/>
      <c r="P68" s="499"/>
      <c r="Q68" s="499"/>
      <c r="R68" s="499"/>
      <c r="S68" s="499"/>
      <c r="T68" s="499"/>
      <c r="U68" s="499"/>
    </row>
    <row r="69" spans="2:21">
      <c r="B69" s="499"/>
      <c r="C69" s="499"/>
      <c r="D69" s="499"/>
      <c r="E69" s="499"/>
      <c r="F69" s="499"/>
      <c r="G69" s="499"/>
      <c r="H69" s="499"/>
      <c r="I69" s="499"/>
      <c r="J69" s="499"/>
      <c r="K69" s="499"/>
      <c r="L69" s="499"/>
      <c r="M69" s="499"/>
      <c r="N69" s="499"/>
      <c r="O69" s="499"/>
      <c r="P69" s="499"/>
      <c r="Q69" s="499"/>
      <c r="R69" s="499"/>
      <c r="S69" s="499"/>
      <c r="T69" s="499"/>
      <c r="U69" s="499"/>
    </row>
    <row r="70" spans="2:21">
      <c r="B70" s="499"/>
      <c r="C70" s="499"/>
      <c r="D70" s="499"/>
      <c r="E70" s="499"/>
      <c r="F70" s="499"/>
      <c r="G70" s="499"/>
      <c r="H70" s="499"/>
      <c r="I70" s="499"/>
      <c r="J70" s="499"/>
      <c r="K70" s="499"/>
      <c r="L70" s="499"/>
      <c r="M70" s="499"/>
      <c r="N70" s="499"/>
      <c r="O70" s="499"/>
      <c r="P70" s="499"/>
      <c r="Q70" s="499"/>
      <c r="R70" s="499"/>
      <c r="S70" s="499"/>
      <c r="T70" s="499"/>
      <c r="U70" s="499"/>
    </row>
    <row r="71" spans="2:21">
      <c r="B71" s="499"/>
      <c r="C71" s="499"/>
      <c r="D71" s="499"/>
      <c r="E71" s="499"/>
      <c r="F71" s="499"/>
      <c r="G71" s="499"/>
      <c r="H71" s="499"/>
      <c r="I71" s="499"/>
      <c r="J71" s="499"/>
      <c r="K71" s="499"/>
      <c r="L71" s="499"/>
      <c r="M71" s="499"/>
      <c r="N71" s="499"/>
      <c r="O71" s="499"/>
      <c r="P71" s="499"/>
      <c r="Q71" s="499"/>
      <c r="R71" s="499"/>
      <c r="S71" s="499"/>
      <c r="T71" s="499"/>
      <c r="U71" s="499"/>
    </row>
    <row r="72" spans="2:21">
      <c r="B72" s="499"/>
      <c r="C72" s="499"/>
      <c r="D72" s="499"/>
      <c r="E72" s="499"/>
      <c r="F72" s="499"/>
      <c r="G72" s="499"/>
      <c r="H72" s="499"/>
      <c r="I72" s="499"/>
      <c r="J72" s="499"/>
      <c r="K72" s="499"/>
      <c r="L72" s="499"/>
      <c r="M72" s="499"/>
      <c r="N72" s="499"/>
      <c r="O72" s="499"/>
      <c r="P72" s="499"/>
      <c r="Q72" s="499"/>
      <c r="R72" s="499"/>
      <c r="S72" s="499"/>
      <c r="T72" s="499"/>
      <c r="U72" s="499"/>
    </row>
    <row r="73" spans="2:21">
      <c r="B73" s="499"/>
      <c r="C73" s="499"/>
      <c r="D73" s="499"/>
      <c r="E73" s="499"/>
      <c r="F73" s="499"/>
      <c r="G73" s="499"/>
      <c r="H73" s="499"/>
      <c r="I73" s="499"/>
      <c r="J73" s="499"/>
      <c r="K73" s="499"/>
      <c r="L73" s="499"/>
      <c r="M73" s="499"/>
      <c r="N73" s="499"/>
      <c r="O73" s="499"/>
      <c r="P73" s="499"/>
      <c r="Q73" s="499"/>
      <c r="R73" s="499"/>
      <c r="S73" s="499"/>
      <c r="T73" s="499"/>
      <c r="U73" s="499"/>
    </row>
    <row r="74" spans="2:21">
      <c r="B74" s="499"/>
      <c r="C74" s="499"/>
      <c r="D74" s="499"/>
      <c r="E74" s="499"/>
      <c r="F74" s="499"/>
      <c r="G74" s="499"/>
      <c r="H74" s="499"/>
      <c r="I74" s="499"/>
      <c r="J74" s="499"/>
      <c r="K74" s="499"/>
      <c r="L74" s="499"/>
      <c r="M74" s="499"/>
      <c r="N74" s="499"/>
      <c r="O74" s="499"/>
      <c r="P74" s="499"/>
      <c r="Q74" s="499"/>
      <c r="R74" s="499"/>
      <c r="S74" s="499"/>
      <c r="T74" s="499"/>
      <c r="U74" s="499"/>
    </row>
    <row r="75" spans="2:21">
      <c r="B75" s="499"/>
      <c r="C75" s="499"/>
      <c r="D75" s="499"/>
      <c r="E75" s="499"/>
      <c r="F75" s="499"/>
      <c r="G75" s="499"/>
      <c r="H75" s="499"/>
      <c r="I75" s="499"/>
      <c r="J75" s="499"/>
      <c r="K75" s="499"/>
      <c r="L75" s="499"/>
      <c r="M75" s="499"/>
      <c r="N75" s="499"/>
      <c r="O75" s="499"/>
      <c r="P75" s="499"/>
      <c r="Q75" s="499"/>
      <c r="R75" s="499"/>
      <c r="S75" s="499"/>
      <c r="T75" s="499"/>
      <c r="U75" s="499"/>
    </row>
    <row r="76" spans="2:21">
      <c r="B76" s="499"/>
      <c r="C76" s="499"/>
      <c r="D76" s="499"/>
      <c r="E76" s="499"/>
      <c r="F76" s="499"/>
      <c r="G76" s="499"/>
      <c r="H76" s="499"/>
      <c r="I76" s="499"/>
      <c r="J76" s="499"/>
      <c r="K76" s="499"/>
      <c r="L76" s="499"/>
      <c r="M76" s="499"/>
      <c r="N76" s="499"/>
      <c r="O76" s="499"/>
      <c r="P76" s="499"/>
      <c r="Q76" s="499"/>
      <c r="R76" s="499"/>
      <c r="S76" s="499"/>
      <c r="T76" s="499"/>
      <c r="U76" s="499"/>
    </row>
    <row r="77" spans="2:21">
      <c r="B77" s="499"/>
      <c r="C77" s="499"/>
      <c r="D77" s="499"/>
      <c r="E77" s="499"/>
      <c r="F77" s="499"/>
      <c r="G77" s="499"/>
      <c r="H77" s="499"/>
      <c r="I77" s="499"/>
      <c r="J77" s="499"/>
      <c r="K77" s="499"/>
      <c r="L77" s="499"/>
      <c r="M77" s="499"/>
      <c r="N77" s="499"/>
      <c r="O77" s="499"/>
      <c r="P77" s="499"/>
      <c r="Q77" s="499"/>
      <c r="R77" s="499"/>
      <c r="S77" s="499"/>
      <c r="T77" s="499"/>
      <c r="U77" s="499"/>
    </row>
    <row r="78" spans="2:21">
      <c r="B78" s="499"/>
      <c r="C78" s="499"/>
      <c r="D78" s="499"/>
      <c r="E78" s="499"/>
      <c r="F78" s="499"/>
      <c r="G78" s="499"/>
      <c r="H78" s="499"/>
      <c r="I78" s="499"/>
      <c r="J78" s="499"/>
      <c r="K78" s="499"/>
      <c r="L78" s="499"/>
      <c r="M78" s="499"/>
      <c r="N78" s="499"/>
      <c r="O78" s="499"/>
      <c r="P78" s="499"/>
      <c r="Q78" s="499"/>
      <c r="R78" s="499"/>
      <c r="S78" s="499"/>
      <c r="T78" s="499"/>
      <c r="U78" s="499"/>
    </row>
    <row r="79" spans="2:21">
      <c r="B79" s="499"/>
      <c r="C79" s="499"/>
      <c r="D79" s="499"/>
      <c r="E79" s="499"/>
      <c r="F79" s="499"/>
      <c r="G79" s="499"/>
      <c r="H79" s="499"/>
      <c r="I79" s="499"/>
      <c r="J79" s="499"/>
      <c r="K79" s="499"/>
      <c r="L79" s="499"/>
      <c r="M79" s="499"/>
      <c r="N79" s="499"/>
      <c r="O79" s="499"/>
      <c r="P79" s="499"/>
      <c r="Q79" s="499"/>
      <c r="R79" s="499"/>
      <c r="S79" s="499"/>
      <c r="T79" s="499"/>
      <c r="U79" s="499"/>
    </row>
    <row r="80" spans="2:21">
      <c r="B80" s="499"/>
      <c r="C80" s="499"/>
      <c r="D80" s="499"/>
      <c r="E80" s="499"/>
      <c r="F80" s="499"/>
      <c r="G80" s="499"/>
      <c r="H80" s="499"/>
      <c r="I80" s="499"/>
      <c r="J80" s="499"/>
      <c r="K80" s="499"/>
      <c r="L80" s="499"/>
      <c r="M80" s="499"/>
      <c r="N80" s="499"/>
      <c r="O80" s="499"/>
      <c r="P80" s="499"/>
      <c r="Q80" s="499"/>
      <c r="R80" s="499"/>
      <c r="S80" s="499"/>
      <c r="T80" s="499"/>
      <c r="U80" s="499"/>
    </row>
    <row r="81" spans="2:21">
      <c r="B81" s="499"/>
      <c r="C81" s="499"/>
      <c r="D81" s="499"/>
      <c r="E81" s="499"/>
      <c r="F81" s="499"/>
      <c r="G81" s="499"/>
      <c r="H81" s="499"/>
      <c r="I81" s="499"/>
      <c r="J81" s="499"/>
      <c r="K81" s="499"/>
      <c r="L81" s="499"/>
      <c r="M81" s="499"/>
      <c r="N81" s="499"/>
      <c r="O81" s="499"/>
      <c r="P81" s="499"/>
      <c r="Q81" s="499"/>
      <c r="R81" s="499"/>
      <c r="S81" s="499"/>
      <c r="T81" s="499"/>
      <c r="U81" s="499"/>
    </row>
    <row r="82" spans="2:21">
      <c r="B82" s="499"/>
      <c r="C82" s="499"/>
      <c r="D82" s="499"/>
      <c r="E82" s="499"/>
      <c r="F82" s="499"/>
      <c r="G82" s="499"/>
      <c r="H82" s="499"/>
      <c r="I82" s="499"/>
      <c r="J82" s="499"/>
      <c r="K82" s="499"/>
      <c r="L82" s="499"/>
      <c r="M82" s="499"/>
      <c r="N82" s="499"/>
      <c r="O82" s="499"/>
      <c r="P82" s="499"/>
      <c r="Q82" s="499"/>
      <c r="R82" s="499"/>
      <c r="S82" s="499"/>
      <c r="T82" s="499"/>
      <c r="U82" s="499"/>
    </row>
    <row r="83" spans="2:21">
      <c r="B83" s="499"/>
      <c r="C83" s="499"/>
      <c r="D83" s="499"/>
      <c r="E83" s="499"/>
      <c r="F83" s="499"/>
      <c r="G83" s="499"/>
      <c r="H83" s="499"/>
      <c r="I83" s="499"/>
      <c r="J83" s="499"/>
      <c r="K83" s="499"/>
      <c r="L83" s="499"/>
      <c r="M83" s="499"/>
      <c r="N83" s="499"/>
      <c r="O83" s="499"/>
      <c r="P83" s="499"/>
      <c r="Q83" s="499"/>
      <c r="R83" s="499"/>
      <c r="S83" s="499"/>
      <c r="T83" s="499"/>
      <c r="U83" s="499"/>
    </row>
    <row r="84" spans="2:21">
      <c r="B84" s="499"/>
      <c r="C84" s="499"/>
      <c r="D84" s="499"/>
      <c r="E84" s="499"/>
      <c r="F84" s="499"/>
      <c r="G84" s="499"/>
      <c r="H84" s="499"/>
      <c r="I84" s="499"/>
      <c r="J84" s="499"/>
      <c r="K84" s="499"/>
      <c r="L84" s="499"/>
      <c r="M84" s="499"/>
      <c r="N84" s="499"/>
      <c r="O84" s="499"/>
      <c r="P84" s="499"/>
      <c r="Q84" s="499"/>
      <c r="R84" s="499"/>
      <c r="S84" s="499"/>
      <c r="T84" s="499"/>
      <c r="U84" s="499"/>
    </row>
    <row r="85" spans="2:21">
      <c r="B85" s="499"/>
      <c r="C85" s="499"/>
      <c r="D85" s="499"/>
      <c r="E85" s="499"/>
      <c r="F85" s="499"/>
      <c r="G85" s="499"/>
      <c r="H85" s="499"/>
      <c r="I85" s="499"/>
      <c r="J85" s="499"/>
      <c r="K85" s="499"/>
      <c r="L85" s="499"/>
      <c r="M85" s="499"/>
      <c r="N85" s="499"/>
      <c r="O85" s="499"/>
      <c r="P85" s="499"/>
      <c r="Q85" s="499"/>
      <c r="R85" s="499"/>
      <c r="S85" s="499"/>
      <c r="T85" s="499"/>
      <c r="U85" s="499"/>
    </row>
    <row r="86" spans="2:21">
      <c r="B86" s="499"/>
      <c r="C86" s="499"/>
      <c r="D86" s="499"/>
      <c r="E86" s="499"/>
      <c r="F86" s="499"/>
      <c r="G86" s="499"/>
      <c r="H86" s="499"/>
      <c r="I86" s="499"/>
      <c r="J86" s="499"/>
      <c r="K86" s="499"/>
      <c r="L86" s="499"/>
      <c r="M86" s="499"/>
      <c r="N86" s="499"/>
      <c r="O86" s="499"/>
      <c r="P86" s="499"/>
      <c r="Q86" s="499"/>
      <c r="R86" s="499"/>
      <c r="S86" s="499"/>
      <c r="T86" s="499"/>
      <c r="U86" s="499"/>
    </row>
    <row r="87" spans="2:21">
      <c r="B87" s="499"/>
      <c r="C87" s="499"/>
      <c r="D87" s="499"/>
      <c r="E87" s="499"/>
      <c r="F87" s="499"/>
      <c r="G87" s="499"/>
      <c r="H87" s="499"/>
      <c r="I87" s="499"/>
      <c r="J87" s="499"/>
      <c r="K87" s="499"/>
      <c r="L87" s="499"/>
      <c r="M87" s="499"/>
      <c r="N87" s="499"/>
      <c r="O87" s="499"/>
      <c r="P87" s="499"/>
      <c r="Q87" s="499"/>
      <c r="R87" s="499"/>
      <c r="S87" s="499"/>
      <c r="T87" s="499"/>
      <c r="U87" s="499"/>
    </row>
    <row r="88" spans="2:21">
      <c r="B88" s="499"/>
      <c r="C88" s="499"/>
      <c r="D88" s="499"/>
      <c r="E88" s="499"/>
      <c r="F88" s="499"/>
      <c r="G88" s="499"/>
      <c r="H88" s="499"/>
      <c r="I88" s="499"/>
      <c r="J88" s="499"/>
      <c r="K88" s="499"/>
      <c r="L88" s="499"/>
      <c r="M88" s="499"/>
      <c r="N88" s="499"/>
      <c r="O88" s="499"/>
      <c r="P88" s="499"/>
      <c r="Q88" s="499"/>
      <c r="R88" s="499"/>
      <c r="S88" s="499"/>
      <c r="T88" s="499"/>
      <c r="U88" s="499"/>
    </row>
    <row r="89" spans="2:21">
      <c r="B89" s="499"/>
      <c r="C89" s="499"/>
      <c r="D89" s="499"/>
      <c r="E89" s="499"/>
      <c r="F89" s="499"/>
      <c r="G89" s="499"/>
      <c r="H89" s="499"/>
      <c r="I89" s="499"/>
      <c r="J89" s="499"/>
      <c r="K89" s="499"/>
      <c r="L89" s="499"/>
      <c r="M89" s="499"/>
      <c r="N89" s="499"/>
      <c r="O89" s="499"/>
      <c r="P89" s="499"/>
      <c r="Q89" s="499"/>
      <c r="R89" s="499"/>
      <c r="S89" s="499"/>
      <c r="T89" s="499"/>
      <c r="U89" s="499"/>
    </row>
    <row r="90" spans="2:21">
      <c r="B90" s="499"/>
      <c r="C90" s="499"/>
      <c r="D90" s="499"/>
      <c r="E90" s="499"/>
      <c r="F90" s="499"/>
      <c r="G90" s="499"/>
      <c r="H90" s="499"/>
      <c r="I90" s="499"/>
      <c r="J90" s="499"/>
      <c r="K90" s="499"/>
      <c r="L90" s="499"/>
      <c r="M90" s="499"/>
      <c r="N90" s="499"/>
      <c r="O90" s="499"/>
      <c r="P90" s="499"/>
      <c r="Q90" s="499"/>
      <c r="R90" s="499"/>
      <c r="S90" s="499"/>
      <c r="T90" s="499"/>
      <c r="U90" s="499"/>
    </row>
    <row r="91" spans="2:21">
      <c r="B91" s="499"/>
      <c r="C91" s="499"/>
      <c r="D91" s="499"/>
      <c r="E91" s="499"/>
      <c r="F91" s="499"/>
      <c r="G91" s="499"/>
      <c r="H91" s="499"/>
      <c r="I91" s="499"/>
      <c r="J91" s="499"/>
      <c r="K91" s="499"/>
      <c r="L91" s="499"/>
      <c r="M91" s="499"/>
      <c r="N91" s="499"/>
      <c r="O91" s="499"/>
      <c r="P91" s="499"/>
      <c r="Q91" s="499"/>
      <c r="R91" s="499"/>
      <c r="S91" s="499"/>
      <c r="T91" s="499"/>
      <c r="U91" s="499"/>
    </row>
    <row r="92" spans="2:21">
      <c r="B92" s="499"/>
      <c r="C92" s="499"/>
      <c r="D92" s="499"/>
      <c r="E92" s="499"/>
      <c r="F92" s="499"/>
      <c r="G92" s="499"/>
      <c r="H92" s="499"/>
      <c r="I92" s="499"/>
      <c r="J92" s="499"/>
      <c r="K92" s="499"/>
      <c r="L92" s="499"/>
      <c r="M92" s="499"/>
      <c r="N92" s="499"/>
      <c r="O92" s="499"/>
      <c r="P92" s="499"/>
      <c r="Q92" s="499"/>
      <c r="R92" s="499"/>
      <c r="S92" s="499"/>
      <c r="T92" s="499"/>
      <c r="U92" s="499"/>
    </row>
    <row r="93" spans="2:21">
      <c r="B93" s="499"/>
      <c r="C93" s="499"/>
      <c r="D93" s="499"/>
      <c r="E93" s="499"/>
      <c r="F93" s="499"/>
      <c r="G93" s="499"/>
      <c r="H93" s="499"/>
      <c r="I93" s="499"/>
      <c r="J93" s="499"/>
      <c r="K93" s="499"/>
      <c r="L93" s="499"/>
      <c r="M93" s="499"/>
      <c r="N93" s="499"/>
      <c r="O93" s="499"/>
      <c r="P93" s="499"/>
      <c r="Q93" s="499"/>
      <c r="R93" s="499"/>
      <c r="S93" s="499"/>
      <c r="T93" s="499"/>
      <c r="U93" s="499"/>
    </row>
    <row r="94" spans="2:21">
      <c r="B94" s="499"/>
      <c r="C94" s="499"/>
      <c r="D94" s="499"/>
      <c r="E94" s="499"/>
      <c r="F94" s="499"/>
      <c r="G94" s="499"/>
      <c r="H94" s="499"/>
      <c r="I94" s="499"/>
      <c r="J94" s="499"/>
      <c r="K94" s="499"/>
      <c r="L94" s="499"/>
      <c r="M94" s="499"/>
      <c r="N94" s="499"/>
      <c r="O94" s="499"/>
      <c r="P94" s="499"/>
      <c r="Q94" s="499"/>
      <c r="R94" s="499"/>
      <c r="S94" s="499"/>
      <c r="T94" s="499"/>
      <c r="U94" s="499"/>
    </row>
    <row r="95" spans="2:21">
      <c r="B95" s="499"/>
      <c r="C95" s="499"/>
      <c r="D95" s="499"/>
      <c r="E95" s="499"/>
      <c r="F95" s="499"/>
      <c r="G95" s="499"/>
      <c r="H95" s="499"/>
      <c r="I95" s="499"/>
      <c r="J95" s="499"/>
      <c r="K95" s="499"/>
      <c r="L95" s="499"/>
      <c r="M95" s="499"/>
      <c r="N95" s="499"/>
      <c r="O95" s="499"/>
      <c r="P95" s="499"/>
      <c r="Q95" s="499"/>
      <c r="R95" s="499"/>
      <c r="S95" s="499"/>
      <c r="T95" s="499"/>
      <c r="U95" s="499"/>
    </row>
    <row r="96" spans="2:21">
      <c r="B96" s="499"/>
      <c r="C96" s="499"/>
      <c r="D96" s="499"/>
      <c r="E96" s="499"/>
      <c r="F96" s="499"/>
      <c r="G96" s="499"/>
      <c r="H96" s="499"/>
      <c r="I96" s="499"/>
      <c r="J96" s="499"/>
      <c r="K96" s="499"/>
      <c r="L96" s="499"/>
      <c r="M96" s="499"/>
      <c r="N96" s="499"/>
      <c r="O96" s="499"/>
      <c r="P96" s="499"/>
      <c r="Q96" s="499"/>
      <c r="R96" s="499"/>
      <c r="S96" s="499"/>
      <c r="T96" s="499"/>
      <c r="U96" s="499"/>
    </row>
    <row r="97" spans="2:21">
      <c r="B97" s="499"/>
      <c r="C97" s="499"/>
      <c r="D97" s="499"/>
      <c r="E97" s="499"/>
      <c r="F97" s="499"/>
      <c r="G97" s="499"/>
      <c r="H97" s="499"/>
      <c r="I97" s="499"/>
      <c r="J97" s="499"/>
      <c r="K97" s="499"/>
      <c r="L97" s="499"/>
      <c r="M97" s="499"/>
      <c r="N97" s="499"/>
      <c r="O97" s="499"/>
      <c r="P97" s="499"/>
      <c r="Q97" s="499"/>
      <c r="R97" s="499"/>
      <c r="S97" s="499"/>
      <c r="T97" s="499"/>
      <c r="U97" s="499"/>
    </row>
    <row r="98" spans="2:21">
      <c r="B98" s="499"/>
      <c r="C98" s="499"/>
      <c r="D98" s="499"/>
      <c r="E98" s="499"/>
      <c r="F98" s="499"/>
      <c r="G98" s="499"/>
      <c r="H98" s="499"/>
      <c r="I98" s="499"/>
      <c r="J98" s="499"/>
      <c r="K98" s="499"/>
      <c r="L98" s="499"/>
      <c r="M98" s="499"/>
      <c r="N98" s="499"/>
      <c r="O98" s="499"/>
      <c r="P98" s="499"/>
      <c r="Q98" s="499"/>
      <c r="R98" s="499"/>
      <c r="S98" s="499"/>
      <c r="T98" s="499"/>
      <c r="U98" s="499"/>
    </row>
    <row r="99" spans="2:21">
      <c r="B99" s="499"/>
      <c r="C99" s="499"/>
      <c r="D99" s="499"/>
      <c r="E99" s="499"/>
      <c r="F99" s="499"/>
      <c r="G99" s="499"/>
      <c r="H99" s="499"/>
      <c r="I99" s="499"/>
      <c r="J99" s="499"/>
      <c r="K99" s="499"/>
      <c r="L99" s="499"/>
      <c r="M99" s="499"/>
      <c r="N99" s="499"/>
      <c r="O99" s="499"/>
      <c r="P99" s="499"/>
      <c r="Q99" s="499"/>
      <c r="R99" s="499"/>
      <c r="S99" s="499"/>
      <c r="T99" s="499"/>
      <c r="U99" s="499"/>
    </row>
    <row r="100" spans="2:21">
      <c r="B100" s="499"/>
      <c r="C100" s="499"/>
      <c r="D100" s="499"/>
      <c r="E100" s="499"/>
      <c r="F100" s="499"/>
      <c r="G100" s="499"/>
      <c r="H100" s="499"/>
      <c r="I100" s="499"/>
      <c r="J100" s="499"/>
      <c r="K100" s="499"/>
      <c r="L100" s="499"/>
      <c r="M100" s="499"/>
      <c r="N100" s="499"/>
      <c r="O100" s="499"/>
      <c r="P100" s="499"/>
      <c r="Q100" s="499"/>
      <c r="R100" s="499"/>
      <c r="S100" s="499"/>
      <c r="T100" s="499"/>
      <c r="U100" s="499"/>
    </row>
    <row r="101" spans="2:21">
      <c r="B101" s="499"/>
      <c r="C101" s="499"/>
      <c r="D101" s="499"/>
      <c r="E101" s="499"/>
      <c r="F101" s="499"/>
      <c r="G101" s="499"/>
      <c r="H101" s="499"/>
      <c r="I101" s="499"/>
      <c r="J101" s="499"/>
      <c r="K101" s="499"/>
      <c r="L101" s="499"/>
      <c r="M101" s="499"/>
      <c r="N101" s="499"/>
      <c r="O101" s="499"/>
      <c r="P101" s="499"/>
      <c r="Q101" s="499"/>
      <c r="R101" s="499"/>
      <c r="S101" s="499"/>
      <c r="T101" s="499"/>
      <c r="U101" s="499"/>
    </row>
    <row r="102" spans="2:21">
      <c r="B102" s="499"/>
      <c r="C102" s="499"/>
      <c r="D102" s="499"/>
      <c r="E102" s="499"/>
      <c r="F102" s="499"/>
      <c r="G102" s="499"/>
      <c r="H102" s="499"/>
      <c r="I102" s="499"/>
      <c r="J102" s="499"/>
      <c r="K102" s="499"/>
      <c r="L102" s="499"/>
      <c r="M102" s="499"/>
      <c r="N102" s="499"/>
      <c r="O102" s="499"/>
      <c r="P102" s="499"/>
      <c r="Q102" s="499"/>
      <c r="R102" s="499"/>
      <c r="S102" s="499"/>
      <c r="T102" s="499"/>
      <c r="U102" s="499"/>
    </row>
    <row r="103" spans="2:21">
      <c r="B103" s="499"/>
      <c r="C103" s="499"/>
      <c r="D103" s="499"/>
      <c r="E103" s="499"/>
      <c r="F103" s="499"/>
      <c r="G103" s="499"/>
      <c r="H103" s="499"/>
      <c r="I103" s="499"/>
      <c r="J103" s="499"/>
      <c r="K103" s="499"/>
      <c r="L103" s="499"/>
      <c r="M103" s="499"/>
      <c r="N103" s="499"/>
      <c r="O103" s="499"/>
      <c r="P103" s="499"/>
      <c r="Q103" s="499"/>
      <c r="R103" s="499"/>
      <c r="S103" s="499"/>
      <c r="T103" s="499"/>
      <c r="U103" s="499"/>
    </row>
    <row r="104" spans="2:21">
      <c r="B104" s="499"/>
      <c r="C104" s="499"/>
      <c r="D104" s="499"/>
      <c r="E104" s="499"/>
      <c r="F104" s="499"/>
      <c r="G104" s="499"/>
      <c r="H104" s="499"/>
      <c r="I104" s="499"/>
      <c r="J104" s="499"/>
      <c r="K104" s="499"/>
      <c r="L104" s="499"/>
      <c r="M104" s="499"/>
      <c r="N104" s="499"/>
      <c r="O104" s="499"/>
      <c r="P104" s="499"/>
      <c r="Q104" s="499"/>
      <c r="R104" s="499"/>
      <c r="S104" s="499"/>
      <c r="T104" s="499"/>
      <c r="U104" s="499"/>
    </row>
    <row r="105" spans="2:21">
      <c r="B105" s="499"/>
      <c r="C105" s="499"/>
      <c r="D105" s="499"/>
      <c r="E105" s="499"/>
      <c r="F105" s="499"/>
      <c r="G105" s="499"/>
      <c r="H105" s="499"/>
      <c r="I105" s="499"/>
      <c r="J105" s="499"/>
      <c r="K105" s="499"/>
      <c r="L105" s="499"/>
      <c r="M105" s="499"/>
      <c r="N105" s="499"/>
      <c r="O105" s="499"/>
      <c r="P105" s="499"/>
      <c r="Q105" s="499"/>
      <c r="R105" s="499"/>
      <c r="S105" s="499"/>
      <c r="T105" s="499"/>
      <c r="U105" s="499"/>
    </row>
    <row r="106" spans="2:21">
      <c r="B106" s="499"/>
      <c r="C106" s="499"/>
      <c r="D106" s="499"/>
      <c r="E106" s="499"/>
      <c r="F106" s="499"/>
      <c r="G106" s="499"/>
      <c r="H106" s="499"/>
      <c r="I106" s="499"/>
      <c r="J106" s="499"/>
      <c r="K106" s="499"/>
      <c r="L106" s="499"/>
      <c r="M106" s="499"/>
      <c r="N106" s="499"/>
      <c r="O106" s="499"/>
      <c r="P106" s="499"/>
      <c r="Q106" s="499"/>
      <c r="R106" s="499"/>
      <c r="S106" s="499"/>
      <c r="T106" s="499"/>
      <c r="U106" s="499"/>
    </row>
    <row r="107" spans="2:21">
      <c r="B107" s="499"/>
      <c r="C107" s="499"/>
      <c r="D107" s="499"/>
      <c r="E107" s="499"/>
      <c r="F107" s="499"/>
      <c r="G107" s="499"/>
      <c r="H107" s="499"/>
      <c r="I107" s="499"/>
      <c r="J107" s="499"/>
      <c r="K107" s="499"/>
      <c r="L107" s="499"/>
      <c r="M107" s="499"/>
      <c r="N107" s="499"/>
      <c r="O107" s="499"/>
      <c r="P107" s="499"/>
      <c r="Q107" s="499"/>
      <c r="R107" s="499"/>
      <c r="S107" s="499"/>
      <c r="T107" s="499"/>
      <c r="U107" s="499"/>
    </row>
    <row r="108" spans="2:21">
      <c r="B108" s="499"/>
      <c r="C108" s="499"/>
      <c r="D108" s="499"/>
      <c r="E108" s="499"/>
      <c r="F108" s="499"/>
      <c r="G108" s="499"/>
      <c r="H108" s="499"/>
      <c r="I108" s="499"/>
      <c r="J108" s="499"/>
      <c r="K108" s="499"/>
      <c r="L108" s="499"/>
      <c r="M108" s="499"/>
      <c r="N108" s="499"/>
      <c r="O108" s="499"/>
      <c r="P108" s="499"/>
      <c r="Q108" s="499"/>
      <c r="R108" s="499"/>
      <c r="S108" s="499"/>
      <c r="T108" s="499"/>
      <c r="U108" s="499"/>
    </row>
    <row r="109" spans="2:21">
      <c r="B109" s="499"/>
      <c r="C109" s="499"/>
      <c r="D109" s="499"/>
      <c r="E109" s="499"/>
      <c r="F109" s="499"/>
      <c r="G109" s="499"/>
      <c r="H109" s="499"/>
      <c r="I109" s="499"/>
      <c r="J109" s="499"/>
      <c r="K109" s="499"/>
      <c r="L109" s="499"/>
      <c r="M109" s="499"/>
      <c r="N109" s="499"/>
      <c r="O109" s="499"/>
      <c r="P109" s="499"/>
      <c r="Q109" s="499"/>
      <c r="R109" s="499"/>
      <c r="S109" s="499"/>
      <c r="T109" s="499"/>
      <c r="U109" s="499"/>
    </row>
    <row r="110" spans="2:21">
      <c r="B110" s="499"/>
      <c r="C110" s="499"/>
      <c r="D110" s="499"/>
      <c r="E110" s="499"/>
      <c r="F110" s="499"/>
      <c r="G110" s="499"/>
      <c r="H110" s="499"/>
      <c r="I110" s="499"/>
      <c r="J110" s="499"/>
      <c r="K110" s="499"/>
      <c r="L110" s="499"/>
      <c r="M110" s="499"/>
      <c r="N110" s="499"/>
      <c r="O110" s="499"/>
      <c r="P110" s="499"/>
      <c r="Q110" s="499"/>
      <c r="R110" s="499"/>
      <c r="S110" s="499"/>
      <c r="T110" s="499"/>
      <c r="U110" s="499"/>
    </row>
    <row r="111" spans="2:21">
      <c r="B111" s="499"/>
      <c r="C111" s="499"/>
      <c r="D111" s="499"/>
      <c r="E111" s="499"/>
      <c r="F111" s="499"/>
      <c r="G111" s="499"/>
      <c r="H111" s="499"/>
      <c r="I111" s="499"/>
      <c r="J111" s="499"/>
      <c r="K111" s="499"/>
      <c r="L111" s="499"/>
      <c r="M111" s="499"/>
      <c r="N111" s="499"/>
      <c r="O111" s="499"/>
      <c r="P111" s="499"/>
      <c r="Q111" s="499"/>
      <c r="R111" s="499"/>
      <c r="S111" s="499"/>
      <c r="T111" s="499"/>
      <c r="U111" s="499"/>
    </row>
    <row r="112" spans="2:21">
      <c r="B112" s="499"/>
      <c r="C112" s="499"/>
      <c r="D112" s="499"/>
      <c r="E112" s="499"/>
      <c r="F112" s="499"/>
      <c r="G112" s="499"/>
      <c r="H112" s="499"/>
      <c r="I112" s="499"/>
      <c r="J112" s="499"/>
      <c r="K112" s="499"/>
      <c r="L112" s="499"/>
      <c r="M112" s="499"/>
      <c r="N112" s="499"/>
      <c r="O112" s="499"/>
      <c r="P112" s="499"/>
      <c r="Q112" s="499"/>
      <c r="R112" s="499"/>
      <c r="S112" s="499"/>
      <c r="T112" s="499"/>
      <c r="U112" s="499"/>
    </row>
    <row r="113" spans="2:21">
      <c r="B113" s="499"/>
      <c r="C113" s="499"/>
      <c r="D113" s="499"/>
      <c r="E113" s="499"/>
      <c r="F113" s="499"/>
      <c r="G113" s="499"/>
      <c r="H113" s="499"/>
      <c r="I113" s="499"/>
      <c r="J113" s="499"/>
      <c r="K113" s="499"/>
      <c r="L113" s="499"/>
      <c r="M113" s="499"/>
      <c r="N113" s="499"/>
      <c r="O113" s="499"/>
      <c r="P113" s="499"/>
      <c r="Q113" s="499"/>
      <c r="R113" s="499"/>
      <c r="S113" s="499"/>
      <c r="T113" s="499"/>
      <c r="U113" s="499"/>
    </row>
    <row r="114" spans="2:21">
      <c r="B114" s="499"/>
      <c r="C114" s="499"/>
      <c r="D114" s="499"/>
      <c r="E114" s="499"/>
      <c r="F114" s="499"/>
      <c r="G114" s="499"/>
      <c r="H114" s="499"/>
      <c r="I114" s="499"/>
      <c r="J114" s="499"/>
      <c r="K114" s="499"/>
      <c r="L114" s="499"/>
      <c r="M114" s="499"/>
      <c r="N114" s="499"/>
      <c r="O114" s="499"/>
      <c r="P114" s="499"/>
      <c r="Q114" s="499"/>
      <c r="R114" s="499"/>
      <c r="S114" s="499"/>
      <c r="T114" s="499"/>
      <c r="U114" s="499"/>
    </row>
    <row r="115" spans="2:21">
      <c r="B115" s="499"/>
      <c r="C115" s="499"/>
      <c r="D115" s="499"/>
      <c r="E115" s="499"/>
      <c r="F115" s="499"/>
      <c r="G115" s="499"/>
      <c r="H115" s="499"/>
      <c r="I115" s="499"/>
      <c r="J115" s="499"/>
      <c r="K115" s="499"/>
      <c r="L115" s="499"/>
      <c r="M115" s="499"/>
      <c r="N115" s="499"/>
      <c r="O115" s="499"/>
      <c r="P115" s="499"/>
      <c r="Q115" s="499"/>
      <c r="R115" s="499"/>
      <c r="S115" s="499"/>
      <c r="T115" s="499"/>
      <c r="U115" s="499"/>
    </row>
    <row r="116" spans="2:21">
      <c r="B116" s="499"/>
      <c r="C116" s="499"/>
      <c r="D116" s="499"/>
      <c r="E116" s="499"/>
      <c r="F116" s="499"/>
      <c r="G116" s="499"/>
      <c r="H116" s="499"/>
      <c r="I116" s="499"/>
      <c r="J116" s="499"/>
      <c r="K116" s="499"/>
      <c r="L116" s="499"/>
      <c r="M116" s="499"/>
      <c r="N116" s="499"/>
      <c r="O116" s="499"/>
      <c r="P116" s="499"/>
      <c r="Q116" s="499"/>
      <c r="R116" s="499"/>
      <c r="S116" s="499"/>
      <c r="T116" s="499"/>
      <c r="U116" s="499"/>
    </row>
    <row r="117" spans="2:21">
      <c r="B117" s="499"/>
      <c r="C117" s="499"/>
      <c r="D117" s="499"/>
      <c r="E117" s="499"/>
      <c r="F117" s="499"/>
      <c r="G117" s="499"/>
      <c r="H117" s="499"/>
      <c r="I117" s="499"/>
      <c r="J117" s="499"/>
      <c r="K117" s="499"/>
      <c r="L117" s="499"/>
      <c r="M117" s="499"/>
      <c r="N117" s="499"/>
      <c r="O117" s="499"/>
      <c r="P117" s="499"/>
      <c r="Q117" s="499"/>
      <c r="R117" s="499"/>
      <c r="S117" s="499"/>
      <c r="T117" s="499"/>
      <c r="U117" s="499"/>
    </row>
    <row r="118" spans="2:21">
      <c r="B118" s="499"/>
      <c r="C118" s="499"/>
      <c r="D118" s="499"/>
      <c r="E118" s="499"/>
      <c r="F118" s="499"/>
      <c r="G118" s="499"/>
      <c r="H118" s="499"/>
      <c r="I118" s="499"/>
      <c r="J118" s="499"/>
      <c r="K118" s="499"/>
      <c r="L118" s="499"/>
      <c r="M118" s="499"/>
      <c r="N118" s="499"/>
      <c r="O118" s="499"/>
      <c r="P118" s="499"/>
      <c r="Q118" s="499"/>
      <c r="R118" s="499"/>
      <c r="S118" s="499"/>
      <c r="T118" s="499"/>
      <c r="U118" s="499"/>
    </row>
    <row r="119" spans="2:21">
      <c r="B119" s="499"/>
      <c r="C119" s="499"/>
      <c r="D119" s="499"/>
      <c r="E119" s="499"/>
      <c r="F119" s="499"/>
      <c r="G119" s="499"/>
      <c r="H119" s="499"/>
      <c r="I119" s="499"/>
      <c r="J119" s="499"/>
      <c r="K119" s="499"/>
      <c r="L119" s="499"/>
      <c r="M119" s="499"/>
      <c r="N119" s="499"/>
      <c r="O119" s="499"/>
      <c r="P119" s="499"/>
      <c r="Q119" s="499"/>
      <c r="R119" s="499"/>
      <c r="S119" s="499"/>
      <c r="T119" s="499"/>
      <c r="U119" s="499"/>
    </row>
    <row r="120" spans="2:21">
      <c r="B120" s="499"/>
      <c r="C120" s="499"/>
      <c r="D120" s="499"/>
      <c r="E120" s="499"/>
      <c r="F120" s="499"/>
      <c r="G120" s="499"/>
      <c r="H120" s="499"/>
      <c r="I120" s="499"/>
      <c r="J120" s="499"/>
      <c r="K120" s="499"/>
      <c r="L120" s="499"/>
      <c r="M120" s="499"/>
      <c r="N120" s="499"/>
      <c r="O120" s="499"/>
      <c r="P120" s="499"/>
      <c r="Q120" s="499"/>
      <c r="R120" s="499"/>
      <c r="S120" s="499"/>
      <c r="T120" s="499"/>
      <c r="U120" s="499"/>
    </row>
    <row r="121" spans="2:21">
      <c r="B121" s="499"/>
      <c r="C121" s="499"/>
      <c r="D121" s="499"/>
      <c r="E121" s="499"/>
      <c r="F121" s="499"/>
      <c r="G121" s="499"/>
      <c r="H121" s="499"/>
      <c r="I121" s="499"/>
      <c r="J121" s="499"/>
      <c r="K121" s="499"/>
      <c r="L121" s="499"/>
      <c r="M121" s="499"/>
      <c r="N121" s="499"/>
      <c r="O121" s="499"/>
      <c r="P121" s="499"/>
      <c r="Q121" s="499"/>
      <c r="R121" s="499"/>
      <c r="S121" s="499"/>
      <c r="T121" s="499"/>
      <c r="U121" s="499"/>
    </row>
    <row r="122" spans="2:21">
      <c r="B122" s="499"/>
      <c r="C122" s="499"/>
      <c r="D122" s="499"/>
      <c r="E122" s="499"/>
      <c r="F122" s="499"/>
      <c r="G122" s="499"/>
      <c r="H122" s="499"/>
      <c r="I122" s="499"/>
      <c r="J122" s="499"/>
      <c r="K122" s="499"/>
      <c r="L122" s="499"/>
      <c r="M122" s="499"/>
      <c r="N122" s="499"/>
      <c r="O122" s="499"/>
      <c r="P122" s="499"/>
      <c r="Q122" s="499"/>
      <c r="R122" s="499"/>
      <c r="S122" s="499"/>
      <c r="T122" s="499"/>
      <c r="U122" s="499"/>
    </row>
    <row r="123" spans="2:21">
      <c r="B123" s="499"/>
      <c r="C123" s="499"/>
      <c r="D123" s="499"/>
      <c r="E123" s="499"/>
      <c r="F123" s="499"/>
      <c r="G123" s="499"/>
      <c r="H123" s="499"/>
      <c r="I123" s="499"/>
      <c r="J123" s="499"/>
      <c r="K123" s="499"/>
      <c r="L123" s="499"/>
      <c r="M123" s="499"/>
      <c r="N123" s="499"/>
      <c r="O123" s="499"/>
      <c r="P123" s="499"/>
      <c r="Q123" s="499"/>
      <c r="R123" s="499"/>
      <c r="S123" s="499"/>
      <c r="T123" s="499"/>
      <c r="U123" s="499"/>
    </row>
  </sheetData>
  <mergeCells count="57">
    <mergeCell ref="AW1:AX1"/>
    <mergeCell ref="A39:A43"/>
    <mergeCell ref="O39:O43"/>
    <mergeCell ref="AC39:AC43"/>
    <mergeCell ref="AQ39:AQ43"/>
    <mergeCell ref="A27:A37"/>
    <mergeCell ref="O27:O37"/>
    <mergeCell ref="AC27:AC37"/>
    <mergeCell ref="AQ27:AQ37"/>
    <mergeCell ref="A38:B38"/>
    <mergeCell ref="O38:P38"/>
    <mergeCell ref="AC38:AD38"/>
    <mergeCell ref="AQ38:AR38"/>
    <mergeCell ref="AW4:AX10"/>
    <mergeCell ref="A11:A26"/>
    <mergeCell ref="O11:O26"/>
    <mergeCell ref="AC11:AC26"/>
    <mergeCell ref="AQ11:AQ26"/>
    <mergeCell ref="AM4:AN10"/>
    <mergeCell ref="AP4:AP10"/>
    <mergeCell ref="AQ4:AQ10"/>
    <mergeCell ref="AS4:AT10"/>
    <mergeCell ref="AV4:AV10"/>
    <mergeCell ref="Y4:Z10"/>
    <mergeCell ref="AB4:AB10"/>
    <mergeCell ref="AC4:AC10"/>
    <mergeCell ref="AI4:AJ10"/>
    <mergeCell ref="AL4:AL10"/>
    <mergeCell ref="AQ2:AR3"/>
    <mergeCell ref="AS2:AV2"/>
    <mergeCell ref="AW2:AZ2"/>
    <mergeCell ref="A4:A10"/>
    <mergeCell ref="O4:O10"/>
    <mergeCell ref="Q4:R10"/>
    <mergeCell ref="T4:T10"/>
    <mergeCell ref="U4:V10"/>
    <mergeCell ref="X4:X10"/>
    <mergeCell ref="Q2:T2"/>
    <mergeCell ref="U2:X2"/>
    <mergeCell ref="Y2:AB2"/>
    <mergeCell ref="AC2:AD3"/>
    <mergeCell ref="AI2:AL2"/>
    <mergeCell ref="AM2:AP2"/>
    <mergeCell ref="AZ4:AZ10"/>
    <mergeCell ref="A1:L1"/>
    <mergeCell ref="M1:N1"/>
    <mergeCell ref="AQ1:AV1"/>
    <mergeCell ref="O1:Z1"/>
    <mergeCell ref="AC1:AN1"/>
    <mergeCell ref="AA1:AB1"/>
    <mergeCell ref="AO1:AP1"/>
    <mergeCell ref="AE2:AH2"/>
    <mergeCell ref="A2:B3"/>
    <mergeCell ref="C2:F2"/>
    <mergeCell ref="G2:J2"/>
    <mergeCell ref="K2:N2"/>
    <mergeCell ref="O2:P3"/>
  </mergeCells>
  <printOptions horizontalCentered="1"/>
  <pageMargins left="0.27559055118110237" right="0.15748031496062992" top="0.43307086614173229" bottom="0.35433070866141736" header="0.27559055118110237" footer="0.19685039370078741"/>
  <pageSetup paperSize="9" scale="62" fitToHeight="2" orientation="portrait" r:id="rId1"/>
  <headerFooter alignWithMargins="0">
    <oddFooter>&amp;L&amp;"Times New Roman CE,Obyčejné"&amp;8Závěrečný účet 2010</oddFooter>
  </headerFooter>
  <colBreaks count="3" manualBreakCount="3">
    <brk id="14" max="42" man="1"/>
    <brk id="28" max="42" man="1"/>
    <brk id="42" max="42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K62"/>
  <sheetViews>
    <sheetView view="pageBreakPreview" topLeftCell="A19" zoomScale="85" zoomScaleNormal="100" zoomScaleSheetLayoutView="85" zoomScalePageLayoutView="98" workbookViewId="0">
      <selection activeCell="H28" sqref="H28"/>
    </sheetView>
  </sheetViews>
  <sheetFormatPr defaultRowHeight="12.75"/>
  <cols>
    <col min="1" max="1" width="36.7109375" style="4" customWidth="1"/>
    <col min="2" max="9" width="16.85546875" style="4" customWidth="1"/>
    <col min="10" max="10" width="9.140625" style="4"/>
    <col min="11" max="11" width="13.28515625" style="4" bestFit="1" customWidth="1"/>
    <col min="12" max="256" width="9.140625" style="4"/>
    <col min="257" max="257" width="37" style="4" customWidth="1"/>
    <col min="258" max="265" width="15.28515625" style="4" customWidth="1"/>
    <col min="266" max="266" width="9.140625" style="4"/>
    <col min="267" max="267" width="13.28515625" style="4" bestFit="1" customWidth="1"/>
    <col min="268" max="512" width="9.140625" style="4"/>
    <col min="513" max="513" width="37" style="4" customWidth="1"/>
    <col min="514" max="521" width="15.28515625" style="4" customWidth="1"/>
    <col min="522" max="522" width="9.140625" style="4"/>
    <col min="523" max="523" width="13.28515625" style="4" bestFit="1" customWidth="1"/>
    <col min="524" max="768" width="9.140625" style="4"/>
    <col min="769" max="769" width="37" style="4" customWidth="1"/>
    <col min="770" max="777" width="15.28515625" style="4" customWidth="1"/>
    <col min="778" max="778" width="9.140625" style="4"/>
    <col min="779" max="779" width="13.28515625" style="4" bestFit="1" customWidth="1"/>
    <col min="780" max="1024" width="9.140625" style="4"/>
    <col min="1025" max="1025" width="37" style="4" customWidth="1"/>
    <col min="1026" max="1033" width="15.28515625" style="4" customWidth="1"/>
    <col min="1034" max="1034" width="9.140625" style="4"/>
    <col min="1035" max="1035" width="13.28515625" style="4" bestFit="1" customWidth="1"/>
    <col min="1036" max="1280" width="9.140625" style="4"/>
    <col min="1281" max="1281" width="37" style="4" customWidth="1"/>
    <col min="1282" max="1289" width="15.28515625" style="4" customWidth="1"/>
    <col min="1290" max="1290" width="9.140625" style="4"/>
    <col min="1291" max="1291" width="13.28515625" style="4" bestFit="1" customWidth="1"/>
    <col min="1292" max="1536" width="9.140625" style="4"/>
    <col min="1537" max="1537" width="37" style="4" customWidth="1"/>
    <col min="1538" max="1545" width="15.28515625" style="4" customWidth="1"/>
    <col min="1546" max="1546" width="9.140625" style="4"/>
    <col min="1547" max="1547" width="13.28515625" style="4" bestFit="1" customWidth="1"/>
    <col min="1548" max="1792" width="9.140625" style="4"/>
    <col min="1793" max="1793" width="37" style="4" customWidth="1"/>
    <col min="1794" max="1801" width="15.28515625" style="4" customWidth="1"/>
    <col min="1802" max="1802" width="9.140625" style="4"/>
    <col min="1803" max="1803" width="13.28515625" style="4" bestFit="1" customWidth="1"/>
    <col min="1804" max="2048" width="9.140625" style="4"/>
    <col min="2049" max="2049" width="37" style="4" customWidth="1"/>
    <col min="2050" max="2057" width="15.28515625" style="4" customWidth="1"/>
    <col min="2058" max="2058" width="9.140625" style="4"/>
    <col min="2059" max="2059" width="13.28515625" style="4" bestFit="1" customWidth="1"/>
    <col min="2060" max="2304" width="9.140625" style="4"/>
    <col min="2305" max="2305" width="37" style="4" customWidth="1"/>
    <col min="2306" max="2313" width="15.28515625" style="4" customWidth="1"/>
    <col min="2314" max="2314" width="9.140625" style="4"/>
    <col min="2315" max="2315" width="13.28515625" style="4" bestFit="1" customWidth="1"/>
    <col min="2316" max="2560" width="9.140625" style="4"/>
    <col min="2561" max="2561" width="37" style="4" customWidth="1"/>
    <col min="2562" max="2569" width="15.28515625" style="4" customWidth="1"/>
    <col min="2570" max="2570" width="9.140625" style="4"/>
    <col min="2571" max="2571" width="13.28515625" style="4" bestFit="1" customWidth="1"/>
    <col min="2572" max="2816" width="9.140625" style="4"/>
    <col min="2817" max="2817" width="37" style="4" customWidth="1"/>
    <col min="2818" max="2825" width="15.28515625" style="4" customWidth="1"/>
    <col min="2826" max="2826" width="9.140625" style="4"/>
    <col min="2827" max="2827" width="13.28515625" style="4" bestFit="1" customWidth="1"/>
    <col min="2828" max="3072" width="9.140625" style="4"/>
    <col min="3073" max="3073" width="37" style="4" customWidth="1"/>
    <col min="3074" max="3081" width="15.28515625" style="4" customWidth="1"/>
    <col min="3082" max="3082" width="9.140625" style="4"/>
    <col min="3083" max="3083" width="13.28515625" style="4" bestFit="1" customWidth="1"/>
    <col min="3084" max="3328" width="9.140625" style="4"/>
    <col min="3329" max="3329" width="37" style="4" customWidth="1"/>
    <col min="3330" max="3337" width="15.28515625" style="4" customWidth="1"/>
    <col min="3338" max="3338" width="9.140625" style="4"/>
    <col min="3339" max="3339" width="13.28515625" style="4" bestFit="1" customWidth="1"/>
    <col min="3340" max="3584" width="9.140625" style="4"/>
    <col min="3585" max="3585" width="37" style="4" customWidth="1"/>
    <col min="3586" max="3593" width="15.28515625" style="4" customWidth="1"/>
    <col min="3594" max="3594" width="9.140625" style="4"/>
    <col min="3595" max="3595" width="13.28515625" style="4" bestFit="1" customWidth="1"/>
    <col min="3596" max="3840" width="9.140625" style="4"/>
    <col min="3841" max="3841" width="37" style="4" customWidth="1"/>
    <col min="3842" max="3849" width="15.28515625" style="4" customWidth="1"/>
    <col min="3850" max="3850" width="9.140625" style="4"/>
    <col min="3851" max="3851" width="13.28515625" style="4" bestFit="1" customWidth="1"/>
    <col min="3852" max="4096" width="9.140625" style="4"/>
    <col min="4097" max="4097" width="37" style="4" customWidth="1"/>
    <col min="4098" max="4105" width="15.28515625" style="4" customWidth="1"/>
    <col min="4106" max="4106" width="9.140625" style="4"/>
    <col min="4107" max="4107" width="13.28515625" style="4" bestFit="1" customWidth="1"/>
    <col min="4108" max="4352" width="9.140625" style="4"/>
    <col min="4353" max="4353" width="37" style="4" customWidth="1"/>
    <col min="4354" max="4361" width="15.28515625" style="4" customWidth="1"/>
    <col min="4362" max="4362" width="9.140625" style="4"/>
    <col min="4363" max="4363" width="13.28515625" style="4" bestFit="1" customWidth="1"/>
    <col min="4364" max="4608" width="9.140625" style="4"/>
    <col min="4609" max="4609" width="37" style="4" customWidth="1"/>
    <col min="4610" max="4617" width="15.28515625" style="4" customWidth="1"/>
    <col min="4618" max="4618" width="9.140625" style="4"/>
    <col min="4619" max="4619" width="13.28515625" style="4" bestFit="1" customWidth="1"/>
    <col min="4620" max="4864" width="9.140625" style="4"/>
    <col min="4865" max="4865" width="37" style="4" customWidth="1"/>
    <col min="4866" max="4873" width="15.28515625" style="4" customWidth="1"/>
    <col min="4874" max="4874" width="9.140625" style="4"/>
    <col min="4875" max="4875" width="13.28515625" style="4" bestFit="1" customWidth="1"/>
    <col min="4876" max="5120" width="9.140625" style="4"/>
    <col min="5121" max="5121" width="37" style="4" customWidth="1"/>
    <col min="5122" max="5129" width="15.28515625" style="4" customWidth="1"/>
    <col min="5130" max="5130" width="9.140625" style="4"/>
    <col min="5131" max="5131" width="13.28515625" style="4" bestFit="1" customWidth="1"/>
    <col min="5132" max="5376" width="9.140625" style="4"/>
    <col min="5377" max="5377" width="37" style="4" customWidth="1"/>
    <col min="5378" max="5385" width="15.28515625" style="4" customWidth="1"/>
    <col min="5386" max="5386" width="9.140625" style="4"/>
    <col min="5387" max="5387" width="13.28515625" style="4" bestFit="1" customWidth="1"/>
    <col min="5388" max="5632" width="9.140625" style="4"/>
    <col min="5633" max="5633" width="37" style="4" customWidth="1"/>
    <col min="5634" max="5641" width="15.28515625" style="4" customWidth="1"/>
    <col min="5642" max="5642" width="9.140625" style="4"/>
    <col min="5643" max="5643" width="13.28515625" style="4" bestFit="1" customWidth="1"/>
    <col min="5644" max="5888" width="9.140625" style="4"/>
    <col min="5889" max="5889" width="37" style="4" customWidth="1"/>
    <col min="5890" max="5897" width="15.28515625" style="4" customWidth="1"/>
    <col min="5898" max="5898" width="9.140625" style="4"/>
    <col min="5899" max="5899" width="13.28515625" style="4" bestFit="1" customWidth="1"/>
    <col min="5900" max="6144" width="9.140625" style="4"/>
    <col min="6145" max="6145" width="37" style="4" customWidth="1"/>
    <col min="6146" max="6153" width="15.28515625" style="4" customWidth="1"/>
    <col min="6154" max="6154" width="9.140625" style="4"/>
    <col min="6155" max="6155" width="13.28515625" style="4" bestFit="1" customWidth="1"/>
    <col min="6156" max="6400" width="9.140625" style="4"/>
    <col min="6401" max="6401" width="37" style="4" customWidth="1"/>
    <col min="6402" max="6409" width="15.28515625" style="4" customWidth="1"/>
    <col min="6410" max="6410" width="9.140625" style="4"/>
    <col min="6411" max="6411" width="13.28515625" style="4" bestFit="1" customWidth="1"/>
    <col min="6412" max="6656" width="9.140625" style="4"/>
    <col min="6657" max="6657" width="37" style="4" customWidth="1"/>
    <col min="6658" max="6665" width="15.28515625" style="4" customWidth="1"/>
    <col min="6666" max="6666" width="9.140625" style="4"/>
    <col min="6667" max="6667" width="13.28515625" style="4" bestFit="1" customWidth="1"/>
    <col min="6668" max="6912" width="9.140625" style="4"/>
    <col min="6913" max="6913" width="37" style="4" customWidth="1"/>
    <col min="6914" max="6921" width="15.28515625" style="4" customWidth="1"/>
    <col min="6922" max="6922" width="9.140625" style="4"/>
    <col min="6923" max="6923" width="13.28515625" style="4" bestFit="1" customWidth="1"/>
    <col min="6924" max="7168" width="9.140625" style="4"/>
    <col min="7169" max="7169" width="37" style="4" customWidth="1"/>
    <col min="7170" max="7177" width="15.28515625" style="4" customWidth="1"/>
    <col min="7178" max="7178" width="9.140625" style="4"/>
    <col min="7179" max="7179" width="13.28515625" style="4" bestFit="1" customWidth="1"/>
    <col min="7180" max="7424" width="9.140625" style="4"/>
    <col min="7425" max="7425" width="37" style="4" customWidth="1"/>
    <col min="7426" max="7433" width="15.28515625" style="4" customWidth="1"/>
    <col min="7434" max="7434" width="9.140625" style="4"/>
    <col min="7435" max="7435" width="13.28515625" style="4" bestFit="1" customWidth="1"/>
    <col min="7436" max="7680" width="9.140625" style="4"/>
    <col min="7681" max="7681" width="37" style="4" customWidth="1"/>
    <col min="7682" max="7689" width="15.28515625" style="4" customWidth="1"/>
    <col min="7690" max="7690" width="9.140625" style="4"/>
    <col min="7691" max="7691" width="13.28515625" style="4" bestFit="1" customWidth="1"/>
    <col min="7692" max="7936" width="9.140625" style="4"/>
    <col min="7937" max="7937" width="37" style="4" customWidth="1"/>
    <col min="7938" max="7945" width="15.28515625" style="4" customWidth="1"/>
    <col min="7946" max="7946" width="9.140625" style="4"/>
    <col min="7947" max="7947" width="13.28515625" style="4" bestFit="1" customWidth="1"/>
    <col min="7948" max="8192" width="9.140625" style="4"/>
    <col min="8193" max="8193" width="37" style="4" customWidth="1"/>
    <col min="8194" max="8201" width="15.28515625" style="4" customWidth="1"/>
    <col min="8202" max="8202" width="9.140625" style="4"/>
    <col min="8203" max="8203" width="13.28515625" style="4" bestFit="1" customWidth="1"/>
    <col min="8204" max="8448" width="9.140625" style="4"/>
    <col min="8449" max="8449" width="37" style="4" customWidth="1"/>
    <col min="8450" max="8457" width="15.28515625" style="4" customWidth="1"/>
    <col min="8458" max="8458" width="9.140625" style="4"/>
    <col min="8459" max="8459" width="13.28515625" style="4" bestFit="1" customWidth="1"/>
    <col min="8460" max="8704" width="9.140625" style="4"/>
    <col min="8705" max="8705" width="37" style="4" customWidth="1"/>
    <col min="8706" max="8713" width="15.28515625" style="4" customWidth="1"/>
    <col min="8714" max="8714" width="9.140625" style="4"/>
    <col min="8715" max="8715" width="13.28515625" style="4" bestFit="1" customWidth="1"/>
    <col min="8716" max="8960" width="9.140625" style="4"/>
    <col min="8961" max="8961" width="37" style="4" customWidth="1"/>
    <col min="8962" max="8969" width="15.28515625" style="4" customWidth="1"/>
    <col min="8970" max="8970" width="9.140625" style="4"/>
    <col min="8971" max="8971" width="13.28515625" style="4" bestFit="1" customWidth="1"/>
    <col min="8972" max="9216" width="9.140625" style="4"/>
    <col min="9217" max="9217" width="37" style="4" customWidth="1"/>
    <col min="9218" max="9225" width="15.28515625" style="4" customWidth="1"/>
    <col min="9226" max="9226" width="9.140625" style="4"/>
    <col min="9227" max="9227" width="13.28515625" style="4" bestFit="1" customWidth="1"/>
    <col min="9228" max="9472" width="9.140625" style="4"/>
    <col min="9473" max="9473" width="37" style="4" customWidth="1"/>
    <col min="9474" max="9481" width="15.28515625" style="4" customWidth="1"/>
    <col min="9482" max="9482" width="9.140625" style="4"/>
    <col min="9483" max="9483" width="13.28515625" style="4" bestFit="1" customWidth="1"/>
    <col min="9484" max="9728" width="9.140625" style="4"/>
    <col min="9729" max="9729" width="37" style="4" customWidth="1"/>
    <col min="9730" max="9737" width="15.28515625" style="4" customWidth="1"/>
    <col min="9738" max="9738" width="9.140625" style="4"/>
    <col min="9739" max="9739" width="13.28515625" style="4" bestFit="1" customWidth="1"/>
    <col min="9740" max="9984" width="9.140625" style="4"/>
    <col min="9985" max="9985" width="37" style="4" customWidth="1"/>
    <col min="9986" max="9993" width="15.28515625" style="4" customWidth="1"/>
    <col min="9994" max="9994" width="9.140625" style="4"/>
    <col min="9995" max="9995" width="13.28515625" style="4" bestFit="1" customWidth="1"/>
    <col min="9996" max="10240" width="9.140625" style="4"/>
    <col min="10241" max="10241" width="37" style="4" customWidth="1"/>
    <col min="10242" max="10249" width="15.28515625" style="4" customWidth="1"/>
    <col min="10250" max="10250" width="9.140625" style="4"/>
    <col min="10251" max="10251" width="13.28515625" style="4" bestFit="1" customWidth="1"/>
    <col min="10252" max="10496" width="9.140625" style="4"/>
    <col min="10497" max="10497" width="37" style="4" customWidth="1"/>
    <col min="10498" max="10505" width="15.28515625" style="4" customWidth="1"/>
    <col min="10506" max="10506" width="9.140625" style="4"/>
    <col min="10507" max="10507" width="13.28515625" style="4" bestFit="1" customWidth="1"/>
    <col min="10508" max="10752" width="9.140625" style="4"/>
    <col min="10753" max="10753" width="37" style="4" customWidth="1"/>
    <col min="10754" max="10761" width="15.28515625" style="4" customWidth="1"/>
    <col min="10762" max="10762" width="9.140625" style="4"/>
    <col min="10763" max="10763" width="13.28515625" style="4" bestFit="1" customWidth="1"/>
    <col min="10764" max="11008" width="9.140625" style="4"/>
    <col min="11009" max="11009" width="37" style="4" customWidth="1"/>
    <col min="11010" max="11017" width="15.28515625" style="4" customWidth="1"/>
    <col min="11018" max="11018" width="9.140625" style="4"/>
    <col min="11019" max="11019" width="13.28515625" style="4" bestFit="1" customWidth="1"/>
    <col min="11020" max="11264" width="9.140625" style="4"/>
    <col min="11265" max="11265" width="37" style="4" customWidth="1"/>
    <col min="11266" max="11273" width="15.28515625" style="4" customWidth="1"/>
    <col min="11274" max="11274" width="9.140625" style="4"/>
    <col min="11275" max="11275" width="13.28515625" style="4" bestFit="1" customWidth="1"/>
    <col min="11276" max="11520" width="9.140625" style="4"/>
    <col min="11521" max="11521" width="37" style="4" customWidth="1"/>
    <col min="11522" max="11529" width="15.28515625" style="4" customWidth="1"/>
    <col min="11530" max="11530" width="9.140625" style="4"/>
    <col min="11531" max="11531" width="13.28515625" style="4" bestFit="1" customWidth="1"/>
    <col min="11532" max="11776" width="9.140625" style="4"/>
    <col min="11777" max="11777" width="37" style="4" customWidth="1"/>
    <col min="11778" max="11785" width="15.28515625" style="4" customWidth="1"/>
    <col min="11786" max="11786" width="9.140625" style="4"/>
    <col min="11787" max="11787" width="13.28515625" style="4" bestFit="1" customWidth="1"/>
    <col min="11788" max="12032" width="9.140625" style="4"/>
    <col min="12033" max="12033" width="37" style="4" customWidth="1"/>
    <col min="12034" max="12041" width="15.28515625" style="4" customWidth="1"/>
    <col min="12042" max="12042" width="9.140625" style="4"/>
    <col min="12043" max="12043" width="13.28515625" style="4" bestFit="1" customWidth="1"/>
    <col min="12044" max="12288" width="9.140625" style="4"/>
    <col min="12289" max="12289" width="37" style="4" customWidth="1"/>
    <col min="12290" max="12297" width="15.28515625" style="4" customWidth="1"/>
    <col min="12298" max="12298" width="9.140625" style="4"/>
    <col min="12299" max="12299" width="13.28515625" style="4" bestFit="1" customWidth="1"/>
    <col min="12300" max="12544" width="9.140625" style="4"/>
    <col min="12545" max="12545" width="37" style="4" customWidth="1"/>
    <col min="12546" max="12553" width="15.28515625" style="4" customWidth="1"/>
    <col min="12554" max="12554" width="9.140625" style="4"/>
    <col min="12555" max="12555" width="13.28515625" style="4" bestFit="1" customWidth="1"/>
    <col min="12556" max="12800" width="9.140625" style="4"/>
    <col min="12801" max="12801" width="37" style="4" customWidth="1"/>
    <col min="12802" max="12809" width="15.28515625" style="4" customWidth="1"/>
    <col min="12810" max="12810" width="9.140625" style="4"/>
    <col min="12811" max="12811" width="13.28515625" style="4" bestFit="1" customWidth="1"/>
    <col min="12812" max="13056" width="9.140625" style="4"/>
    <col min="13057" max="13057" width="37" style="4" customWidth="1"/>
    <col min="13058" max="13065" width="15.28515625" style="4" customWidth="1"/>
    <col min="13066" max="13066" width="9.140625" style="4"/>
    <col min="13067" max="13067" width="13.28515625" style="4" bestFit="1" customWidth="1"/>
    <col min="13068" max="13312" width="9.140625" style="4"/>
    <col min="13313" max="13313" width="37" style="4" customWidth="1"/>
    <col min="13314" max="13321" width="15.28515625" style="4" customWidth="1"/>
    <col min="13322" max="13322" width="9.140625" style="4"/>
    <col min="13323" max="13323" width="13.28515625" style="4" bestFit="1" customWidth="1"/>
    <col min="13324" max="13568" width="9.140625" style="4"/>
    <col min="13569" max="13569" width="37" style="4" customWidth="1"/>
    <col min="13570" max="13577" width="15.28515625" style="4" customWidth="1"/>
    <col min="13578" max="13578" width="9.140625" style="4"/>
    <col min="13579" max="13579" width="13.28515625" style="4" bestFit="1" customWidth="1"/>
    <col min="13580" max="13824" width="9.140625" style="4"/>
    <col min="13825" max="13825" width="37" style="4" customWidth="1"/>
    <col min="13826" max="13833" width="15.28515625" style="4" customWidth="1"/>
    <col min="13834" max="13834" width="9.140625" style="4"/>
    <col min="13835" max="13835" width="13.28515625" style="4" bestFit="1" customWidth="1"/>
    <col min="13836" max="14080" width="9.140625" style="4"/>
    <col min="14081" max="14081" width="37" style="4" customWidth="1"/>
    <col min="14082" max="14089" width="15.28515625" style="4" customWidth="1"/>
    <col min="14090" max="14090" width="9.140625" style="4"/>
    <col min="14091" max="14091" width="13.28515625" style="4" bestFit="1" customWidth="1"/>
    <col min="14092" max="14336" width="9.140625" style="4"/>
    <col min="14337" max="14337" width="37" style="4" customWidth="1"/>
    <col min="14338" max="14345" width="15.28515625" style="4" customWidth="1"/>
    <col min="14346" max="14346" width="9.140625" style="4"/>
    <col min="14347" max="14347" width="13.28515625" style="4" bestFit="1" customWidth="1"/>
    <col min="14348" max="14592" width="9.140625" style="4"/>
    <col min="14593" max="14593" width="37" style="4" customWidth="1"/>
    <col min="14594" max="14601" width="15.28515625" style="4" customWidth="1"/>
    <col min="14602" max="14602" width="9.140625" style="4"/>
    <col min="14603" max="14603" width="13.28515625" style="4" bestFit="1" customWidth="1"/>
    <col min="14604" max="14848" width="9.140625" style="4"/>
    <col min="14849" max="14849" width="37" style="4" customWidth="1"/>
    <col min="14850" max="14857" width="15.28515625" style="4" customWidth="1"/>
    <col min="14858" max="14858" width="9.140625" style="4"/>
    <col min="14859" max="14859" width="13.28515625" style="4" bestFit="1" customWidth="1"/>
    <col min="14860" max="15104" width="9.140625" style="4"/>
    <col min="15105" max="15105" width="37" style="4" customWidth="1"/>
    <col min="15106" max="15113" width="15.28515625" style="4" customWidth="1"/>
    <col min="15114" max="15114" width="9.140625" style="4"/>
    <col min="15115" max="15115" width="13.28515625" style="4" bestFit="1" customWidth="1"/>
    <col min="15116" max="15360" width="9.140625" style="4"/>
    <col min="15361" max="15361" width="37" style="4" customWidth="1"/>
    <col min="15362" max="15369" width="15.28515625" style="4" customWidth="1"/>
    <col min="15370" max="15370" width="9.140625" style="4"/>
    <col min="15371" max="15371" width="13.28515625" style="4" bestFit="1" customWidth="1"/>
    <col min="15372" max="15616" width="9.140625" style="4"/>
    <col min="15617" max="15617" width="37" style="4" customWidth="1"/>
    <col min="15618" max="15625" width="15.28515625" style="4" customWidth="1"/>
    <col min="15626" max="15626" width="9.140625" style="4"/>
    <col min="15627" max="15627" width="13.28515625" style="4" bestFit="1" customWidth="1"/>
    <col min="15628" max="15872" width="9.140625" style="4"/>
    <col min="15873" max="15873" width="37" style="4" customWidth="1"/>
    <col min="15874" max="15881" width="15.28515625" style="4" customWidth="1"/>
    <col min="15882" max="15882" width="9.140625" style="4"/>
    <col min="15883" max="15883" width="13.28515625" style="4" bestFit="1" customWidth="1"/>
    <col min="15884" max="16128" width="9.140625" style="4"/>
    <col min="16129" max="16129" width="37" style="4" customWidth="1"/>
    <col min="16130" max="16137" width="15.28515625" style="4" customWidth="1"/>
    <col min="16138" max="16138" width="9.140625" style="4"/>
    <col min="16139" max="16139" width="13.28515625" style="4" bestFit="1" customWidth="1"/>
    <col min="16140" max="16384" width="9.140625" style="4"/>
  </cols>
  <sheetData>
    <row r="1" spans="1:9" ht="38.25" customHeight="1">
      <c r="A1" s="791" t="s">
        <v>179</v>
      </c>
      <c r="B1" s="791"/>
      <c r="C1" s="791"/>
      <c r="D1" s="791"/>
      <c r="E1" s="791"/>
      <c r="F1" s="791"/>
      <c r="G1" s="791"/>
      <c r="H1" s="791"/>
      <c r="I1" s="792"/>
    </row>
    <row r="2" spans="1:9" ht="15.75" customHeight="1">
      <c r="A2" s="797" t="s">
        <v>106</v>
      </c>
      <c r="B2" s="800" t="s">
        <v>107</v>
      </c>
      <c r="C2" s="801"/>
      <c r="D2" s="801"/>
      <c r="E2" s="800" t="s">
        <v>108</v>
      </c>
      <c r="F2" s="801"/>
      <c r="G2" s="801"/>
      <c r="H2" s="800" t="s">
        <v>109</v>
      </c>
      <c r="I2" s="802"/>
    </row>
    <row r="3" spans="1:9" ht="15.75" customHeight="1">
      <c r="A3" s="798"/>
      <c r="B3" s="803" t="s">
        <v>110</v>
      </c>
      <c r="C3" s="803" t="s">
        <v>111</v>
      </c>
      <c r="D3" s="805"/>
      <c r="E3" s="803" t="s">
        <v>110</v>
      </c>
      <c r="F3" s="803" t="s">
        <v>112</v>
      </c>
      <c r="G3" s="805"/>
      <c r="H3" s="805" t="s">
        <v>113</v>
      </c>
      <c r="I3" s="793" t="s">
        <v>114</v>
      </c>
    </row>
    <row r="4" spans="1:9" ht="23.25" customHeight="1">
      <c r="A4" s="799"/>
      <c r="B4" s="804"/>
      <c r="C4" s="624" t="s">
        <v>115</v>
      </c>
      <c r="D4" s="624" t="s">
        <v>116</v>
      </c>
      <c r="E4" s="804"/>
      <c r="F4" s="624" t="s">
        <v>115</v>
      </c>
      <c r="G4" s="624" t="s">
        <v>116</v>
      </c>
      <c r="H4" s="806"/>
      <c r="I4" s="794"/>
    </row>
    <row r="5" spans="1:9" ht="16.5" customHeight="1">
      <c r="A5" s="602" t="s">
        <v>117</v>
      </c>
      <c r="B5" s="603">
        <v>0</v>
      </c>
      <c r="C5" s="603"/>
      <c r="D5" s="603"/>
      <c r="E5" s="603">
        <f>SUM(F5:G5)</f>
        <v>286395</v>
      </c>
      <c r="F5" s="603">
        <v>200000</v>
      </c>
      <c r="G5" s="603">
        <v>86395</v>
      </c>
      <c r="H5" s="603"/>
      <c r="I5" s="604"/>
    </row>
    <row r="6" spans="1:9" ht="16.5" customHeight="1">
      <c r="A6" s="605" t="s">
        <v>118</v>
      </c>
      <c r="B6" s="606">
        <v>0</v>
      </c>
      <c r="C6" s="606"/>
      <c r="D6" s="606"/>
      <c r="E6" s="606">
        <f t="shared" ref="E6:E17" si="0">SUM(F6:G6)</f>
        <v>735450.4</v>
      </c>
      <c r="F6" s="606">
        <v>580000</v>
      </c>
      <c r="G6" s="606">
        <v>155450.4</v>
      </c>
      <c r="H6" s="606">
        <v>4615.7700000000004</v>
      </c>
      <c r="I6" s="607"/>
    </row>
    <row r="7" spans="1:9" ht="16.5" customHeight="1">
      <c r="A7" s="605" t="s">
        <v>119</v>
      </c>
      <c r="B7" s="606">
        <v>0</v>
      </c>
      <c r="C7" s="606"/>
      <c r="D7" s="606"/>
      <c r="E7" s="606">
        <f t="shared" si="0"/>
        <v>297323.19</v>
      </c>
      <c r="F7" s="606">
        <v>237858</v>
      </c>
      <c r="G7" s="606">
        <v>59465.19</v>
      </c>
      <c r="H7" s="606"/>
      <c r="I7" s="607"/>
    </row>
    <row r="8" spans="1:9" ht="16.5" customHeight="1">
      <c r="A8" s="605" t="s">
        <v>120</v>
      </c>
      <c r="B8" s="606">
        <v>0</v>
      </c>
      <c r="C8" s="606"/>
      <c r="D8" s="606"/>
      <c r="E8" s="606">
        <f t="shared" si="0"/>
        <v>297933.09999999998</v>
      </c>
      <c r="F8" s="606">
        <v>200000</v>
      </c>
      <c r="G8" s="606">
        <v>97933.1</v>
      </c>
      <c r="H8" s="606">
        <v>7828.93</v>
      </c>
      <c r="I8" s="607"/>
    </row>
    <row r="9" spans="1:9" ht="16.5" customHeight="1">
      <c r="A9" s="605" t="s">
        <v>121</v>
      </c>
      <c r="B9" s="606">
        <v>0</v>
      </c>
      <c r="C9" s="606"/>
      <c r="D9" s="606"/>
      <c r="E9" s="606">
        <f t="shared" si="0"/>
        <v>371544.5</v>
      </c>
      <c r="F9" s="606">
        <v>290000</v>
      </c>
      <c r="G9" s="606">
        <v>81544.5</v>
      </c>
      <c r="H9" s="606">
        <v>2073</v>
      </c>
      <c r="I9" s="607"/>
    </row>
    <row r="10" spans="1:9" ht="16.5" customHeight="1">
      <c r="A10" s="605" t="s">
        <v>122</v>
      </c>
      <c r="B10" s="606">
        <v>0</v>
      </c>
      <c r="C10" s="606"/>
      <c r="D10" s="606"/>
      <c r="E10" s="606">
        <f t="shared" si="0"/>
        <v>197436.77</v>
      </c>
      <c r="F10" s="606">
        <v>157949</v>
      </c>
      <c r="G10" s="606">
        <v>39487.769999999997</v>
      </c>
      <c r="H10" s="606"/>
      <c r="I10" s="607"/>
    </row>
    <row r="11" spans="1:9" ht="16.5" customHeight="1">
      <c r="A11" s="605" t="s">
        <v>123</v>
      </c>
      <c r="B11" s="606">
        <v>0</v>
      </c>
      <c r="C11" s="606"/>
      <c r="D11" s="606"/>
      <c r="E11" s="606">
        <f t="shared" si="0"/>
        <v>452936.78</v>
      </c>
      <c r="F11" s="606">
        <v>360000</v>
      </c>
      <c r="G11" s="606">
        <v>92936.78</v>
      </c>
      <c r="H11" s="606">
        <v>3764.83</v>
      </c>
      <c r="I11" s="607"/>
    </row>
    <row r="12" spans="1:9" ht="16.5" customHeight="1">
      <c r="A12" s="605" t="s">
        <v>124</v>
      </c>
      <c r="B12" s="606">
        <v>0</v>
      </c>
      <c r="C12" s="606"/>
      <c r="D12" s="606"/>
      <c r="E12" s="606">
        <f t="shared" si="0"/>
        <v>151407</v>
      </c>
      <c r="F12" s="606">
        <v>121125</v>
      </c>
      <c r="G12" s="606">
        <v>30282</v>
      </c>
      <c r="H12" s="606"/>
      <c r="I12" s="607"/>
    </row>
    <row r="13" spans="1:9" ht="16.5" customHeight="1">
      <c r="A13" s="605" t="s">
        <v>125</v>
      </c>
      <c r="B13" s="606">
        <v>0</v>
      </c>
      <c r="C13" s="606"/>
      <c r="D13" s="606"/>
      <c r="E13" s="606">
        <f t="shared" si="0"/>
        <v>77682.05</v>
      </c>
      <c r="F13" s="606">
        <v>62145</v>
      </c>
      <c r="G13" s="606">
        <v>15537.05</v>
      </c>
      <c r="H13" s="606"/>
      <c r="I13" s="607"/>
    </row>
    <row r="14" spans="1:9" ht="16.5" customHeight="1">
      <c r="A14" s="605" t="s">
        <v>126</v>
      </c>
      <c r="B14" s="606">
        <v>0</v>
      </c>
      <c r="C14" s="606"/>
      <c r="D14" s="606"/>
      <c r="E14" s="606">
        <f t="shared" si="0"/>
        <v>145633.5</v>
      </c>
      <c r="F14" s="606">
        <v>116506</v>
      </c>
      <c r="G14" s="606">
        <v>29127.5</v>
      </c>
      <c r="H14" s="606"/>
      <c r="I14" s="607"/>
    </row>
    <row r="15" spans="1:9" ht="16.5" customHeight="1">
      <c r="A15" s="605" t="s">
        <v>127</v>
      </c>
      <c r="B15" s="606">
        <v>0</v>
      </c>
      <c r="C15" s="606"/>
      <c r="D15" s="606"/>
      <c r="E15" s="606">
        <f t="shared" si="0"/>
        <v>449072.46</v>
      </c>
      <c r="F15" s="606">
        <v>359258</v>
      </c>
      <c r="G15" s="606">
        <v>89814.46</v>
      </c>
      <c r="H15" s="606"/>
      <c r="I15" s="607"/>
    </row>
    <row r="16" spans="1:9" ht="16.5" customHeight="1">
      <c r="A16" s="605" t="s">
        <v>128</v>
      </c>
      <c r="B16" s="606">
        <v>0</v>
      </c>
      <c r="C16" s="606"/>
      <c r="D16" s="606"/>
      <c r="E16" s="606">
        <f t="shared" si="0"/>
        <v>34534</v>
      </c>
      <c r="F16" s="606">
        <v>27627</v>
      </c>
      <c r="G16" s="606">
        <v>6907</v>
      </c>
      <c r="H16" s="606"/>
      <c r="I16" s="607"/>
    </row>
    <row r="17" spans="1:9" ht="16.5" customHeight="1" thickBot="1">
      <c r="A17" s="608" t="s">
        <v>129</v>
      </c>
      <c r="B17" s="609">
        <v>0</v>
      </c>
      <c r="C17" s="609"/>
      <c r="D17" s="609"/>
      <c r="E17" s="609">
        <f t="shared" si="0"/>
        <v>240895.71</v>
      </c>
      <c r="F17" s="609">
        <v>190000</v>
      </c>
      <c r="G17" s="609">
        <v>50895.71</v>
      </c>
      <c r="H17" s="609"/>
      <c r="I17" s="610"/>
    </row>
    <row r="18" spans="1:9" s="63" customFormat="1" ht="23.25" customHeight="1" thickTop="1">
      <c r="A18" s="59" t="s">
        <v>130</v>
      </c>
      <c r="B18" s="60">
        <f t="shared" ref="B18:I18" si="1">SUM(B5:B17)</f>
        <v>0</v>
      </c>
      <c r="C18" s="60">
        <f t="shared" si="1"/>
        <v>0</v>
      </c>
      <c r="D18" s="60">
        <f t="shared" si="1"/>
        <v>0</v>
      </c>
      <c r="E18" s="60">
        <f t="shared" si="1"/>
        <v>3738244.46</v>
      </c>
      <c r="F18" s="60">
        <f t="shared" si="1"/>
        <v>2902468</v>
      </c>
      <c r="G18" s="60">
        <f t="shared" si="1"/>
        <v>835776.46</v>
      </c>
      <c r="H18" s="60">
        <f t="shared" si="1"/>
        <v>18282.53</v>
      </c>
      <c r="I18" s="61">
        <f t="shared" si="1"/>
        <v>0</v>
      </c>
    </row>
    <row r="19" spans="1:9" ht="16.5" customHeight="1">
      <c r="A19" s="602" t="s">
        <v>131</v>
      </c>
      <c r="B19" s="611">
        <f>SUM(C19:D19)</f>
        <v>0</v>
      </c>
      <c r="C19" s="611"/>
      <c r="D19" s="611"/>
      <c r="E19" s="611">
        <f>SUM(F19:G19)</f>
        <v>47998</v>
      </c>
      <c r="F19" s="611">
        <v>25000</v>
      </c>
      <c r="G19" s="611">
        <v>22998</v>
      </c>
      <c r="H19" s="611"/>
      <c r="I19" s="612"/>
    </row>
    <row r="20" spans="1:9" ht="16.5" customHeight="1">
      <c r="A20" s="605" t="s">
        <v>132</v>
      </c>
      <c r="B20" s="613">
        <f t="shared" ref="B20:B33" si="2">SUM(C20:D20)</f>
        <v>75940</v>
      </c>
      <c r="C20" s="613"/>
      <c r="D20" s="613">
        <v>75940</v>
      </c>
      <c r="E20" s="613">
        <f t="shared" ref="E20:E33" si="3">SUM(F20:G20)</f>
        <v>115116</v>
      </c>
      <c r="F20" s="613">
        <v>92093</v>
      </c>
      <c r="G20" s="613">
        <v>23023</v>
      </c>
      <c r="H20" s="613"/>
      <c r="I20" s="614"/>
    </row>
    <row r="21" spans="1:9" ht="16.5" customHeight="1">
      <c r="A21" s="605" t="s">
        <v>133</v>
      </c>
      <c r="B21" s="613">
        <f t="shared" si="2"/>
        <v>0</v>
      </c>
      <c r="C21" s="613"/>
      <c r="D21" s="613"/>
      <c r="E21" s="613">
        <f t="shared" si="3"/>
        <v>77597.2</v>
      </c>
      <c r="F21" s="613">
        <v>62000</v>
      </c>
      <c r="G21" s="613">
        <v>15597.2</v>
      </c>
      <c r="H21" s="613"/>
      <c r="I21" s="614"/>
    </row>
    <row r="22" spans="1:9" ht="16.5" customHeight="1">
      <c r="A22" s="605" t="s">
        <v>134</v>
      </c>
      <c r="B22" s="613">
        <f t="shared" si="2"/>
        <v>100000</v>
      </c>
      <c r="C22" s="613"/>
      <c r="D22" s="613">
        <v>100000</v>
      </c>
      <c r="E22" s="613">
        <f t="shared" si="3"/>
        <v>67853.8</v>
      </c>
      <c r="F22" s="613">
        <v>13570</v>
      </c>
      <c r="G22" s="613">
        <v>54283.8</v>
      </c>
      <c r="H22" s="613">
        <v>287040.24</v>
      </c>
      <c r="I22" s="614"/>
    </row>
    <row r="23" spans="1:9" ht="16.5" customHeight="1">
      <c r="A23" s="605" t="s">
        <v>135</v>
      </c>
      <c r="B23" s="613">
        <f t="shared" si="2"/>
        <v>0</v>
      </c>
      <c r="C23" s="613"/>
      <c r="D23" s="613"/>
      <c r="E23" s="613">
        <f t="shared" si="3"/>
        <v>65472.6</v>
      </c>
      <c r="F23" s="613">
        <v>0</v>
      </c>
      <c r="G23" s="613">
        <v>65472.6</v>
      </c>
      <c r="H23" s="613"/>
      <c r="I23" s="614"/>
    </row>
    <row r="24" spans="1:9" ht="16.5" customHeight="1">
      <c r="A24" s="605" t="s">
        <v>136</v>
      </c>
      <c r="B24" s="613">
        <f t="shared" si="2"/>
        <v>0</v>
      </c>
      <c r="C24" s="613"/>
      <c r="D24" s="613"/>
      <c r="E24" s="613">
        <f t="shared" si="3"/>
        <v>83457</v>
      </c>
      <c r="F24" s="613">
        <v>40000</v>
      </c>
      <c r="G24" s="613">
        <v>43457</v>
      </c>
      <c r="H24" s="613"/>
      <c r="I24" s="614"/>
    </row>
    <row r="25" spans="1:9" ht="16.5" customHeight="1">
      <c r="A25" s="605" t="s">
        <v>137</v>
      </c>
      <c r="B25" s="613">
        <f t="shared" si="2"/>
        <v>0</v>
      </c>
      <c r="C25" s="613"/>
      <c r="D25" s="613"/>
      <c r="E25" s="613">
        <f t="shared" si="3"/>
        <v>113845</v>
      </c>
      <c r="F25" s="613">
        <v>68307</v>
      </c>
      <c r="G25" s="613">
        <v>45538</v>
      </c>
      <c r="H25" s="613"/>
      <c r="I25" s="614"/>
    </row>
    <row r="26" spans="1:9" ht="16.5" customHeight="1">
      <c r="A26" s="605" t="s">
        <v>138</v>
      </c>
      <c r="B26" s="613">
        <f t="shared" si="2"/>
        <v>0</v>
      </c>
      <c r="C26" s="613"/>
      <c r="D26" s="613"/>
      <c r="E26" s="613">
        <f t="shared" si="3"/>
        <v>152347.9</v>
      </c>
      <c r="F26" s="613">
        <v>0</v>
      </c>
      <c r="G26" s="613">
        <v>152347.9</v>
      </c>
      <c r="H26" s="613"/>
      <c r="I26" s="614"/>
    </row>
    <row r="27" spans="1:9" ht="16.5" customHeight="1">
      <c r="A27" s="605" t="s">
        <v>139</v>
      </c>
      <c r="B27" s="613">
        <f t="shared" si="2"/>
        <v>55287</v>
      </c>
      <c r="C27" s="613"/>
      <c r="D27" s="613">
        <v>55287</v>
      </c>
      <c r="E27" s="613">
        <f t="shared" si="3"/>
        <v>74000</v>
      </c>
      <c r="F27" s="613">
        <v>37000</v>
      </c>
      <c r="G27" s="613">
        <v>37000</v>
      </c>
      <c r="H27" s="613"/>
      <c r="I27" s="614"/>
    </row>
    <row r="28" spans="1:9" ht="16.5" customHeight="1">
      <c r="A28" s="605" t="s">
        <v>140</v>
      </c>
      <c r="B28" s="613">
        <f t="shared" si="2"/>
        <v>0</v>
      </c>
      <c r="C28" s="613"/>
      <c r="D28" s="613"/>
      <c r="E28" s="613">
        <f t="shared" si="3"/>
        <v>76858</v>
      </c>
      <c r="F28" s="613">
        <v>61486</v>
      </c>
      <c r="G28" s="613">
        <v>15372</v>
      </c>
      <c r="H28" s="613"/>
      <c r="I28" s="614"/>
    </row>
    <row r="29" spans="1:9" ht="16.5" customHeight="1">
      <c r="A29" s="605" t="s">
        <v>141</v>
      </c>
      <c r="B29" s="613">
        <f t="shared" si="2"/>
        <v>99748</v>
      </c>
      <c r="C29" s="613"/>
      <c r="D29" s="613">
        <v>99748</v>
      </c>
      <c r="E29" s="613">
        <f t="shared" si="3"/>
        <v>69019.490000000005</v>
      </c>
      <c r="F29" s="613">
        <v>55200</v>
      </c>
      <c r="G29" s="613">
        <v>13819.49</v>
      </c>
      <c r="H29" s="613"/>
      <c r="I29" s="614"/>
    </row>
    <row r="30" spans="1:9" ht="16.5" customHeight="1">
      <c r="A30" s="605" t="s">
        <v>142</v>
      </c>
      <c r="B30" s="613">
        <f t="shared" si="2"/>
        <v>0</v>
      </c>
      <c r="C30" s="613"/>
      <c r="D30" s="613"/>
      <c r="E30" s="613">
        <f t="shared" si="3"/>
        <v>79755</v>
      </c>
      <c r="F30" s="613">
        <v>9755</v>
      </c>
      <c r="G30" s="613">
        <v>70000</v>
      </c>
      <c r="H30" s="613"/>
      <c r="I30" s="614"/>
    </row>
    <row r="31" spans="1:9" ht="16.5" customHeight="1">
      <c r="A31" s="605" t="s">
        <v>143</v>
      </c>
      <c r="B31" s="613">
        <f t="shared" si="2"/>
        <v>120000</v>
      </c>
      <c r="C31" s="613"/>
      <c r="D31" s="613">
        <v>120000</v>
      </c>
      <c r="E31" s="613">
        <f t="shared" si="3"/>
        <v>136203.94</v>
      </c>
      <c r="F31" s="613">
        <v>107000</v>
      </c>
      <c r="G31" s="613">
        <v>29203.94</v>
      </c>
      <c r="H31" s="613">
        <v>301750</v>
      </c>
      <c r="I31" s="614"/>
    </row>
    <row r="32" spans="1:9" ht="16.5" customHeight="1">
      <c r="A32" s="605" t="s">
        <v>144</v>
      </c>
      <c r="B32" s="613">
        <f t="shared" si="2"/>
        <v>0</v>
      </c>
      <c r="C32" s="613"/>
      <c r="D32" s="613"/>
      <c r="E32" s="613">
        <f t="shared" si="3"/>
        <v>220839</v>
      </c>
      <c r="F32" s="613">
        <v>30000</v>
      </c>
      <c r="G32" s="613">
        <v>190839</v>
      </c>
      <c r="H32" s="613"/>
      <c r="I32" s="614"/>
    </row>
    <row r="33" spans="1:11" ht="16.5" customHeight="1" thickBot="1">
      <c r="A33" s="608" t="s">
        <v>145</v>
      </c>
      <c r="B33" s="615">
        <f t="shared" si="2"/>
        <v>0</v>
      </c>
      <c r="C33" s="615"/>
      <c r="D33" s="615"/>
      <c r="E33" s="615">
        <f t="shared" si="3"/>
        <v>131222.88</v>
      </c>
      <c r="F33" s="615">
        <v>91856</v>
      </c>
      <c r="G33" s="615">
        <v>39366.879999999997</v>
      </c>
      <c r="H33" s="615"/>
      <c r="I33" s="616"/>
    </row>
    <row r="34" spans="1:11" s="5" customFormat="1" ht="24" customHeight="1" thickTop="1">
      <c r="A34" s="59" t="s">
        <v>146</v>
      </c>
      <c r="B34" s="60">
        <f t="shared" ref="B34:I34" si="4">SUM(B19:B33)</f>
        <v>450975</v>
      </c>
      <c r="C34" s="60">
        <f t="shared" si="4"/>
        <v>0</v>
      </c>
      <c r="D34" s="60">
        <f t="shared" si="4"/>
        <v>450975</v>
      </c>
      <c r="E34" s="60">
        <f t="shared" si="4"/>
        <v>1511585.81</v>
      </c>
      <c r="F34" s="60">
        <f t="shared" si="4"/>
        <v>693267</v>
      </c>
      <c r="G34" s="60">
        <f t="shared" si="4"/>
        <v>818318.80999999994</v>
      </c>
      <c r="H34" s="60">
        <f t="shared" si="4"/>
        <v>588790.24</v>
      </c>
      <c r="I34" s="61">
        <f t="shared" si="4"/>
        <v>0</v>
      </c>
    </row>
    <row r="35" spans="1:11" ht="17.25" customHeight="1">
      <c r="A35" s="602" t="s">
        <v>147</v>
      </c>
      <c r="B35" s="603">
        <v>0</v>
      </c>
      <c r="C35" s="603"/>
      <c r="D35" s="603"/>
      <c r="E35" s="611">
        <f>SUM(F35:G35)</f>
        <v>179695</v>
      </c>
      <c r="F35" s="603">
        <v>143000</v>
      </c>
      <c r="G35" s="603">
        <v>36695</v>
      </c>
      <c r="H35" s="603">
        <v>12704.99</v>
      </c>
      <c r="I35" s="604"/>
    </row>
    <row r="36" spans="1:11" ht="17.25" customHeight="1">
      <c r="A36" s="617" t="s">
        <v>148</v>
      </c>
      <c r="B36" s="606">
        <v>348</v>
      </c>
      <c r="C36" s="606"/>
      <c r="D36" s="606"/>
      <c r="E36" s="613">
        <v>1014.45</v>
      </c>
      <c r="F36" s="606">
        <v>0</v>
      </c>
      <c r="G36" s="606">
        <v>0</v>
      </c>
      <c r="H36" s="618"/>
      <c r="I36" s="607"/>
    </row>
    <row r="37" spans="1:11" ht="18" customHeight="1">
      <c r="A37" s="619" t="s">
        <v>149</v>
      </c>
      <c r="B37" s="606">
        <v>0</v>
      </c>
      <c r="C37" s="606"/>
      <c r="D37" s="606"/>
      <c r="E37" s="606">
        <f>SUM(F37:G37)</f>
        <v>60000</v>
      </c>
      <c r="F37" s="613">
        <v>10000</v>
      </c>
      <c r="G37" s="613">
        <v>50000</v>
      </c>
      <c r="H37" s="618"/>
      <c r="I37" s="620"/>
    </row>
    <row r="38" spans="1:11" s="62" customFormat="1" ht="18" customHeight="1">
      <c r="A38" s="621" t="s">
        <v>177</v>
      </c>
      <c r="B38" s="622">
        <v>-654302.52</v>
      </c>
      <c r="C38" s="622"/>
      <c r="D38" s="622"/>
      <c r="E38" s="657">
        <f>SUM(F38:G38)</f>
        <v>10477.06</v>
      </c>
      <c r="F38" s="622">
        <v>0</v>
      </c>
      <c r="G38" s="622">
        <v>10477.06</v>
      </c>
      <c r="H38" s="622">
        <v>114540.18</v>
      </c>
      <c r="I38" s="623"/>
    </row>
    <row r="39" spans="1:11" ht="15.75" customHeight="1">
      <c r="A39" s="795"/>
      <c r="B39" s="796"/>
      <c r="C39" s="796"/>
      <c r="D39" s="796"/>
      <c r="E39" s="796"/>
      <c r="F39" s="796"/>
      <c r="G39" s="6"/>
      <c r="H39" s="6"/>
      <c r="I39" s="7"/>
    </row>
    <row r="40" spans="1:11">
      <c r="A40" s="8"/>
      <c r="B40" s="8"/>
      <c r="C40" s="8"/>
      <c r="D40" s="8"/>
      <c r="E40" s="8"/>
      <c r="F40" s="8"/>
      <c r="G40" s="8"/>
      <c r="H40" s="8"/>
      <c r="I40" s="8"/>
    </row>
    <row r="41" spans="1:11">
      <c r="A41" s="8"/>
      <c r="B41" s="9"/>
      <c r="C41" s="9"/>
      <c r="D41" s="9"/>
      <c r="E41" s="9"/>
      <c r="F41" s="9"/>
      <c r="G41" s="9"/>
      <c r="H41" s="9"/>
      <c r="I41" s="9"/>
      <c r="K41" s="10"/>
    </row>
    <row r="42" spans="1:11">
      <c r="A42" s="8"/>
      <c r="B42" s="8"/>
      <c r="C42" s="8"/>
      <c r="D42" s="8"/>
      <c r="E42" s="8"/>
      <c r="F42" s="8"/>
      <c r="G42" s="8"/>
      <c r="H42" s="8"/>
      <c r="I42" s="8"/>
    </row>
    <row r="43" spans="1:11">
      <c r="A43" s="8"/>
      <c r="B43" s="8"/>
      <c r="C43" s="8"/>
      <c r="D43" s="8"/>
      <c r="E43" s="8"/>
      <c r="F43" s="8"/>
      <c r="G43" s="8"/>
      <c r="H43" s="8"/>
      <c r="I43" s="8"/>
    </row>
    <row r="44" spans="1:11">
      <c r="A44" s="8"/>
      <c r="B44" s="8"/>
      <c r="C44" s="8"/>
      <c r="D44" s="8"/>
      <c r="E44" s="8"/>
      <c r="F44" s="8"/>
      <c r="G44" s="8"/>
      <c r="H44" s="8"/>
      <c r="I44" s="8"/>
    </row>
    <row r="45" spans="1:11">
      <c r="A45" s="8"/>
      <c r="B45" s="8"/>
      <c r="C45" s="8"/>
      <c r="D45" s="8"/>
      <c r="E45" s="8"/>
      <c r="F45" s="8"/>
      <c r="G45" s="8"/>
      <c r="H45" s="8"/>
      <c r="I45" s="8"/>
    </row>
    <row r="46" spans="1:11">
      <c r="A46" s="8"/>
      <c r="B46" s="8"/>
      <c r="C46" s="8"/>
      <c r="D46" s="8"/>
      <c r="E46" s="8"/>
      <c r="F46" s="8"/>
      <c r="G46" s="8"/>
      <c r="H46" s="8"/>
      <c r="I46" s="8"/>
    </row>
    <row r="47" spans="1:11">
      <c r="A47" s="8"/>
      <c r="B47" s="8"/>
      <c r="C47" s="8"/>
      <c r="D47" s="8"/>
      <c r="E47" s="8"/>
      <c r="F47" s="8"/>
      <c r="G47" s="8"/>
      <c r="H47" s="8"/>
      <c r="I47" s="8"/>
    </row>
    <row r="48" spans="1:11">
      <c r="A48" s="8"/>
      <c r="B48" s="8"/>
      <c r="C48" s="8"/>
      <c r="D48" s="8"/>
      <c r="E48" s="8"/>
      <c r="F48" s="8"/>
      <c r="G48" s="8"/>
      <c r="H48" s="8"/>
      <c r="I48" s="8"/>
    </row>
    <row r="49" spans="1:9">
      <c r="A49" s="8"/>
      <c r="B49" s="8"/>
      <c r="C49" s="8"/>
      <c r="D49" s="8"/>
      <c r="E49" s="8"/>
      <c r="F49" s="8"/>
      <c r="G49" s="8"/>
      <c r="H49" s="8"/>
      <c r="I49" s="8"/>
    </row>
    <row r="50" spans="1:9">
      <c r="A50" s="8"/>
      <c r="B50" s="8"/>
      <c r="C50" s="8"/>
      <c r="D50" s="8"/>
      <c r="E50" s="8"/>
      <c r="F50" s="8"/>
      <c r="G50" s="8"/>
      <c r="H50" s="8"/>
      <c r="I50" s="8"/>
    </row>
    <row r="51" spans="1:9">
      <c r="A51" s="8"/>
      <c r="B51" s="8"/>
      <c r="C51" s="8"/>
      <c r="D51" s="8"/>
      <c r="E51" s="8"/>
      <c r="F51" s="8"/>
      <c r="G51" s="8"/>
      <c r="H51" s="8"/>
      <c r="I51" s="8"/>
    </row>
    <row r="52" spans="1:9">
      <c r="A52" s="8"/>
      <c r="B52" s="8"/>
      <c r="C52" s="8"/>
      <c r="D52" s="8"/>
      <c r="E52" s="8"/>
      <c r="F52" s="8"/>
      <c r="G52" s="8"/>
      <c r="H52" s="8"/>
      <c r="I52" s="8"/>
    </row>
    <row r="53" spans="1:9">
      <c r="A53" s="8"/>
      <c r="B53" s="8"/>
      <c r="C53" s="8"/>
      <c r="D53" s="8"/>
      <c r="E53" s="8"/>
      <c r="F53" s="8"/>
      <c r="G53" s="8"/>
      <c r="H53" s="8"/>
      <c r="I53" s="8"/>
    </row>
    <row r="54" spans="1:9">
      <c r="A54" s="8"/>
      <c r="B54" s="8"/>
      <c r="C54" s="8"/>
      <c r="D54" s="8"/>
      <c r="E54" s="8"/>
      <c r="F54" s="8"/>
      <c r="G54" s="8"/>
      <c r="H54" s="8"/>
      <c r="I54" s="8"/>
    </row>
    <row r="55" spans="1:9">
      <c r="A55" s="8"/>
      <c r="B55" s="8"/>
      <c r="C55" s="8"/>
      <c r="D55" s="8"/>
      <c r="E55" s="8"/>
      <c r="F55" s="8"/>
      <c r="G55" s="8"/>
      <c r="H55" s="8"/>
      <c r="I55" s="8"/>
    </row>
    <row r="56" spans="1:9">
      <c r="A56" s="8"/>
      <c r="B56" s="8"/>
      <c r="C56" s="8"/>
      <c r="D56" s="8"/>
      <c r="E56" s="8"/>
      <c r="F56" s="8"/>
      <c r="G56" s="8"/>
      <c r="H56" s="8"/>
      <c r="I56" s="8"/>
    </row>
    <row r="57" spans="1:9">
      <c r="A57" s="8"/>
      <c r="B57" s="8"/>
      <c r="C57" s="8"/>
      <c r="D57" s="8"/>
      <c r="E57" s="8"/>
      <c r="F57" s="8"/>
      <c r="G57" s="8"/>
      <c r="H57" s="8"/>
      <c r="I57" s="8"/>
    </row>
    <row r="58" spans="1:9">
      <c r="A58" s="8"/>
      <c r="B58" s="8"/>
      <c r="C58" s="8"/>
      <c r="D58" s="8"/>
      <c r="E58" s="8"/>
      <c r="F58" s="8"/>
      <c r="G58" s="8"/>
      <c r="H58" s="8"/>
      <c r="I58" s="8"/>
    </row>
    <row r="59" spans="1:9">
      <c r="A59" s="8"/>
      <c r="B59" s="8"/>
      <c r="C59" s="8"/>
      <c r="D59" s="8"/>
      <c r="E59" s="8"/>
      <c r="F59" s="8"/>
      <c r="G59" s="8"/>
      <c r="H59" s="8"/>
      <c r="I59" s="8"/>
    </row>
    <row r="60" spans="1:9">
      <c r="A60" s="8"/>
      <c r="B60" s="8"/>
      <c r="C60" s="8"/>
      <c r="D60" s="8"/>
      <c r="E60" s="8"/>
      <c r="F60" s="8"/>
      <c r="G60" s="8"/>
      <c r="H60" s="8"/>
      <c r="I60" s="8"/>
    </row>
    <row r="61" spans="1:9">
      <c r="A61" s="8"/>
      <c r="B61" s="8"/>
      <c r="C61" s="8"/>
      <c r="D61" s="8"/>
      <c r="E61" s="8"/>
      <c r="F61" s="8"/>
      <c r="G61" s="8"/>
      <c r="H61" s="8"/>
      <c r="I61" s="8"/>
    </row>
    <row r="62" spans="1:9">
      <c r="A62" s="8"/>
      <c r="B62" s="8"/>
      <c r="C62" s="8"/>
      <c r="D62" s="8"/>
      <c r="E62" s="8"/>
      <c r="F62" s="8"/>
      <c r="G62" s="8"/>
      <c r="H62" s="8"/>
      <c r="I62" s="8"/>
    </row>
  </sheetData>
  <mergeCells count="12">
    <mergeCell ref="A1:I1"/>
    <mergeCell ref="I3:I4"/>
    <mergeCell ref="A39:F39"/>
    <mergeCell ref="A2:A4"/>
    <mergeCell ref="B2:D2"/>
    <mergeCell ref="E2:G2"/>
    <mergeCell ref="H2:I2"/>
    <mergeCell ref="B3:B4"/>
    <mergeCell ref="C3:D3"/>
    <mergeCell ref="E3:E4"/>
    <mergeCell ref="F3:G3"/>
    <mergeCell ref="H3:H4"/>
  </mergeCells>
  <printOptions horizontalCentered="1" verticalCentered="1"/>
  <pageMargins left="0.23622047244094491" right="0.15748031496062992" top="0.43307086614173229" bottom="0.35433070866141736" header="0.15748031496062992" footer="0.15748031496062992"/>
  <pageSetup paperSize="9" scale="82" orientation="landscape" r:id="rId1"/>
  <headerFooter>
    <oddHeader xml:space="preserve">&amp;R&amp;"Times New Roman,Obyčejné"Příloha č. 4
</oddHeader>
    <oddFooter>&amp;L&amp;"Times New Roman,Obyčejné"&amp;8Závěrečný účet 2010                                    Pozn.: ZZ Smíchov použije zisk z hlavní činnosti ve výši 348 Kč a z doplňkové činnosti ve výši 1 014,45 Kč, celkem 1 362,45 Kč, na pokrytí ztráty z minulých let.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155"/>
  <sheetViews>
    <sheetView view="pageBreakPreview" topLeftCell="A13" zoomScaleNormal="100" zoomScaleSheetLayoutView="100" workbookViewId="0">
      <selection activeCell="D26" sqref="D26"/>
    </sheetView>
  </sheetViews>
  <sheetFormatPr defaultRowHeight="15.75"/>
  <cols>
    <col min="1" max="1" width="5.140625" style="126" customWidth="1"/>
    <col min="2" max="2" width="47.5703125" style="126" customWidth="1"/>
    <col min="3" max="3" width="7.7109375" style="127" customWidth="1"/>
    <col min="4" max="4" width="17.85546875" style="128" customWidth="1"/>
    <col min="5" max="5" width="19" style="129" customWidth="1"/>
    <col min="6" max="6" width="21" style="65" customWidth="1"/>
    <col min="7" max="256" width="9.140625" style="65"/>
    <col min="257" max="257" width="5.140625" style="65" customWidth="1"/>
    <col min="258" max="258" width="47.5703125" style="65" customWidth="1"/>
    <col min="259" max="259" width="7.7109375" style="65" customWidth="1"/>
    <col min="260" max="260" width="17.85546875" style="65" customWidth="1"/>
    <col min="261" max="261" width="19" style="65" customWidth="1"/>
    <col min="262" max="262" width="21" style="65" customWidth="1"/>
    <col min="263" max="512" width="9.140625" style="65"/>
    <col min="513" max="513" width="5.140625" style="65" customWidth="1"/>
    <col min="514" max="514" width="47.5703125" style="65" customWidth="1"/>
    <col min="515" max="515" width="7.7109375" style="65" customWidth="1"/>
    <col min="516" max="516" width="17.85546875" style="65" customWidth="1"/>
    <col min="517" max="517" width="19" style="65" customWidth="1"/>
    <col min="518" max="518" width="21" style="65" customWidth="1"/>
    <col min="519" max="768" width="9.140625" style="65"/>
    <col min="769" max="769" width="5.140625" style="65" customWidth="1"/>
    <col min="770" max="770" width="47.5703125" style="65" customWidth="1"/>
    <col min="771" max="771" width="7.7109375" style="65" customWidth="1"/>
    <col min="772" max="772" width="17.85546875" style="65" customWidth="1"/>
    <col min="773" max="773" width="19" style="65" customWidth="1"/>
    <col min="774" max="774" width="21" style="65" customWidth="1"/>
    <col min="775" max="1024" width="9.140625" style="65"/>
    <col min="1025" max="1025" width="5.140625" style="65" customWidth="1"/>
    <col min="1026" max="1026" width="47.5703125" style="65" customWidth="1"/>
    <col min="1027" max="1027" width="7.7109375" style="65" customWidth="1"/>
    <col min="1028" max="1028" width="17.85546875" style="65" customWidth="1"/>
    <col min="1029" max="1029" width="19" style="65" customWidth="1"/>
    <col min="1030" max="1030" width="21" style="65" customWidth="1"/>
    <col min="1031" max="1280" width="9.140625" style="65"/>
    <col min="1281" max="1281" width="5.140625" style="65" customWidth="1"/>
    <col min="1282" max="1282" width="47.5703125" style="65" customWidth="1"/>
    <col min="1283" max="1283" width="7.7109375" style="65" customWidth="1"/>
    <col min="1284" max="1284" width="17.85546875" style="65" customWidth="1"/>
    <col min="1285" max="1285" width="19" style="65" customWidth="1"/>
    <col min="1286" max="1286" width="21" style="65" customWidth="1"/>
    <col min="1287" max="1536" width="9.140625" style="65"/>
    <col min="1537" max="1537" width="5.140625" style="65" customWidth="1"/>
    <col min="1538" max="1538" width="47.5703125" style="65" customWidth="1"/>
    <col min="1539" max="1539" width="7.7109375" style="65" customWidth="1"/>
    <col min="1540" max="1540" width="17.85546875" style="65" customWidth="1"/>
    <col min="1541" max="1541" width="19" style="65" customWidth="1"/>
    <col min="1542" max="1542" width="21" style="65" customWidth="1"/>
    <col min="1543" max="1792" width="9.140625" style="65"/>
    <col min="1793" max="1793" width="5.140625" style="65" customWidth="1"/>
    <col min="1794" max="1794" width="47.5703125" style="65" customWidth="1"/>
    <col min="1795" max="1795" width="7.7109375" style="65" customWidth="1"/>
    <col min="1796" max="1796" width="17.85546875" style="65" customWidth="1"/>
    <col min="1797" max="1797" width="19" style="65" customWidth="1"/>
    <col min="1798" max="1798" width="21" style="65" customWidth="1"/>
    <col min="1799" max="2048" width="9.140625" style="65"/>
    <col min="2049" max="2049" width="5.140625" style="65" customWidth="1"/>
    <col min="2050" max="2050" width="47.5703125" style="65" customWidth="1"/>
    <col min="2051" max="2051" width="7.7109375" style="65" customWidth="1"/>
    <col min="2052" max="2052" width="17.85546875" style="65" customWidth="1"/>
    <col min="2053" max="2053" width="19" style="65" customWidth="1"/>
    <col min="2054" max="2054" width="21" style="65" customWidth="1"/>
    <col min="2055" max="2304" width="9.140625" style="65"/>
    <col min="2305" max="2305" width="5.140625" style="65" customWidth="1"/>
    <col min="2306" max="2306" width="47.5703125" style="65" customWidth="1"/>
    <col min="2307" max="2307" width="7.7109375" style="65" customWidth="1"/>
    <col min="2308" max="2308" width="17.85546875" style="65" customWidth="1"/>
    <col min="2309" max="2309" width="19" style="65" customWidth="1"/>
    <col min="2310" max="2310" width="21" style="65" customWidth="1"/>
    <col min="2311" max="2560" width="9.140625" style="65"/>
    <col min="2561" max="2561" width="5.140625" style="65" customWidth="1"/>
    <col min="2562" max="2562" width="47.5703125" style="65" customWidth="1"/>
    <col min="2563" max="2563" width="7.7109375" style="65" customWidth="1"/>
    <col min="2564" max="2564" width="17.85546875" style="65" customWidth="1"/>
    <col min="2565" max="2565" width="19" style="65" customWidth="1"/>
    <col min="2566" max="2566" width="21" style="65" customWidth="1"/>
    <col min="2567" max="2816" width="9.140625" style="65"/>
    <col min="2817" max="2817" width="5.140625" style="65" customWidth="1"/>
    <col min="2818" max="2818" width="47.5703125" style="65" customWidth="1"/>
    <col min="2819" max="2819" width="7.7109375" style="65" customWidth="1"/>
    <col min="2820" max="2820" width="17.85546875" style="65" customWidth="1"/>
    <col min="2821" max="2821" width="19" style="65" customWidth="1"/>
    <col min="2822" max="2822" width="21" style="65" customWidth="1"/>
    <col min="2823" max="3072" width="9.140625" style="65"/>
    <col min="3073" max="3073" width="5.140625" style="65" customWidth="1"/>
    <col min="3074" max="3074" width="47.5703125" style="65" customWidth="1"/>
    <col min="3075" max="3075" width="7.7109375" style="65" customWidth="1"/>
    <col min="3076" max="3076" width="17.85546875" style="65" customWidth="1"/>
    <col min="3077" max="3077" width="19" style="65" customWidth="1"/>
    <col min="3078" max="3078" width="21" style="65" customWidth="1"/>
    <col min="3079" max="3328" width="9.140625" style="65"/>
    <col min="3329" max="3329" width="5.140625" style="65" customWidth="1"/>
    <col min="3330" max="3330" width="47.5703125" style="65" customWidth="1"/>
    <col min="3331" max="3331" width="7.7109375" style="65" customWidth="1"/>
    <col min="3332" max="3332" width="17.85546875" style="65" customWidth="1"/>
    <col min="3333" max="3333" width="19" style="65" customWidth="1"/>
    <col min="3334" max="3334" width="21" style="65" customWidth="1"/>
    <col min="3335" max="3584" width="9.140625" style="65"/>
    <col min="3585" max="3585" width="5.140625" style="65" customWidth="1"/>
    <col min="3586" max="3586" width="47.5703125" style="65" customWidth="1"/>
    <col min="3587" max="3587" width="7.7109375" style="65" customWidth="1"/>
    <col min="3588" max="3588" width="17.85546875" style="65" customWidth="1"/>
    <col min="3589" max="3589" width="19" style="65" customWidth="1"/>
    <col min="3590" max="3590" width="21" style="65" customWidth="1"/>
    <col min="3591" max="3840" width="9.140625" style="65"/>
    <col min="3841" max="3841" width="5.140625" style="65" customWidth="1"/>
    <col min="3842" max="3842" width="47.5703125" style="65" customWidth="1"/>
    <col min="3843" max="3843" width="7.7109375" style="65" customWidth="1"/>
    <col min="3844" max="3844" width="17.85546875" style="65" customWidth="1"/>
    <col min="3845" max="3845" width="19" style="65" customWidth="1"/>
    <col min="3846" max="3846" width="21" style="65" customWidth="1"/>
    <col min="3847" max="4096" width="9.140625" style="65"/>
    <col min="4097" max="4097" width="5.140625" style="65" customWidth="1"/>
    <col min="4098" max="4098" width="47.5703125" style="65" customWidth="1"/>
    <col min="4099" max="4099" width="7.7109375" style="65" customWidth="1"/>
    <col min="4100" max="4100" width="17.85546875" style="65" customWidth="1"/>
    <col min="4101" max="4101" width="19" style="65" customWidth="1"/>
    <col min="4102" max="4102" width="21" style="65" customWidth="1"/>
    <col min="4103" max="4352" width="9.140625" style="65"/>
    <col min="4353" max="4353" width="5.140625" style="65" customWidth="1"/>
    <col min="4354" max="4354" width="47.5703125" style="65" customWidth="1"/>
    <col min="4355" max="4355" width="7.7109375" style="65" customWidth="1"/>
    <col min="4356" max="4356" width="17.85546875" style="65" customWidth="1"/>
    <col min="4357" max="4357" width="19" style="65" customWidth="1"/>
    <col min="4358" max="4358" width="21" style="65" customWidth="1"/>
    <col min="4359" max="4608" width="9.140625" style="65"/>
    <col min="4609" max="4609" width="5.140625" style="65" customWidth="1"/>
    <col min="4610" max="4610" width="47.5703125" style="65" customWidth="1"/>
    <col min="4611" max="4611" width="7.7109375" style="65" customWidth="1"/>
    <col min="4612" max="4612" width="17.85546875" style="65" customWidth="1"/>
    <col min="4613" max="4613" width="19" style="65" customWidth="1"/>
    <col min="4614" max="4614" width="21" style="65" customWidth="1"/>
    <col min="4615" max="4864" width="9.140625" style="65"/>
    <col min="4865" max="4865" width="5.140625" style="65" customWidth="1"/>
    <col min="4866" max="4866" width="47.5703125" style="65" customWidth="1"/>
    <col min="4867" max="4867" width="7.7109375" style="65" customWidth="1"/>
    <col min="4868" max="4868" width="17.85546875" style="65" customWidth="1"/>
    <col min="4869" max="4869" width="19" style="65" customWidth="1"/>
    <col min="4870" max="4870" width="21" style="65" customWidth="1"/>
    <col min="4871" max="5120" width="9.140625" style="65"/>
    <col min="5121" max="5121" width="5.140625" style="65" customWidth="1"/>
    <col min="5122" max="5122" width="47.5703125" style="65" customWidth="1"/>
    <col min="5123" max="5123" width="7.7109375" style="65" customWidth="1"/>
    <col min="5124" max="5124" width="17.85546875" style="65" customWidth="1"/>
    <col min="5125" max="5125" width="19" style="65" customWidth="1"/>
    <col min="5126" max="5126" width="21" style="65" customWidth="1"/>
    <col min="5127" max="5376" width="9.140625" style="65"/>
    <col min="5377" max="5377" width="5.140625" style="65" customWidth="1"/>
    <col min="5378" max="5378" width="47.5703125" style="65" customWidth="1"/>
    <col min="5379" max="5379" width="7.7109375" style="65" customWidth="1"/>
    <col min="5380" max="5380" width="17.85546875" style="65" customWidth="1"/>
    <col min="5381" max="5381" width="19" style="65" customWidth="1"/>
    <col min="5382" max="5382" width="21" style="65" customWidth="1"/>
    <col min="5383" max="5632" width="9.140625" style="65"/>
    <col min="5633" max="5633" width="5.140625" style="65" customWidth="1"/>
    <col min="5634" max="5634" width="47.5703125" style="65" customWidth="1"/>
    <col min="5635" max="5635" width="7.7109375" style="65" customWidth="1"/>
    <col min="5636" max="5636" width="17.85546875" style="65" customWidth="1"/>
    <col min="5637" max="5637" width="19" style="65" customWidth="1"/>
    <col min="5638" max="5638" width="21" style="65" customWidth="1"/>
    <col min="5639" max="5888" width="9.140625" style="65"/>
    <col min="5889" max="5889" width="5.140625" style="65" customWidth="1"/>
    <col min="5890" max="5890" width="47.5703125" style="65" customWidth="1"/>
    <col min="5891" max="5891" width="7.7109375" style="65" customWidth="1"/>
    <col min="5892" max="5892" width="17.85546875" style="65" customWidth="1"/>
    <col min="5893" max="5893" width="19" style="65" customWidth="1"/>
    <col min="5894" max="5894" width="21" style="65" customWidth="1"/>
    <col min="5895" max="6144" width="9.140625" style="65"/>
    <col min="6145" max="6145" width="5.140625" style="65" customWidth="1"/>
    <col min="6146" max="6146" width="47.5703125" style="65" customWidth="1"/>
    <col min="6147" max="6147" width="7.7109375" style="65" customWidth="1"/>
    <col min="6148" max="6148" width="17.85546875" style="65" customWidth="1"/>
    <col min="6149" max="6149" width="19" style="65" customWidth="1"/>
    <col min="6150" max="6150" width="21" style="65" customWidth="1"/>
    <col min="6151" max="6400" width="9.140625" style="65"/>
    <col min="6401" max="6401" width="5.140625" style="65" customWidth="1"/>
    <col min="6402" max="6402" width="47.5703125" style="65" customWidth="1"/>
    <col min="6403" max="6403" width="7.7109375" style="65" customWidth="1"/>
    <col min="6404" max="6404" width="17.85546875" style="65" customWidth="1"/>
    <col min="6405" max="6405" width="19" style="65" customWidth="1"/>
    <col min="6406" max="6406" width="21" style="65" customWidth="1"/>
    <col min="6407" max="6656" width="9.140625" style="65"/>
    <col min="6657" max="6657" width="5.140625" style="65" customWidth="1"/>
    <col min="6658" max="6658" width="47.5703125" style="65" customWidth="1"/>
    <col min="6659" max="6659" width="7.7109375" style="65" customWidth="1"/>
    <col min="6660" max="6660" width="17.85546875" style="65" customWidth="1"/>
    <col min="6661" max="6661" width="19" style="65" customWidth="1"/>
    <col min="6662" max="6662" width="21" style="65" customWidth="1"/>
    <col min="6663" max="6912" width="9.140625" style="65"/>
    <col min="6913" max="6913" width="5.140625" style="65" customWidth="1"/>
    <col min="6914" max="6914" width="47.5703125" style="65" customWidth="1"/>
    <col min="6915" max="6915" width="7.7109375" style="65" customWidth="1"/>
    <col min="6916" max="6916" width="17.85546875" style="65" customWidth="1"/>
    <col min="6917" max="6917" width="19" style="65" customWidth="1"/>
    <col min="6918" max="6918" width="21" style="65" customWidth="1"/>
    <col min="6919" max="7168" width="9.140625" style="65"/>
    <col min="7169" max="7169" width="5.140625" style="65" customWidth="1"/>
    <col min="7170" max="7170" width="47.5703125" style="65" customWidth="1"/>
    <col min="7171" max="7171" width="7.7109375" style="65" customWidth="1"/>
    <col min="7172" max="7172" width="17.85546875" style="65" customWidth="1"/>
    <col min="7173" max="7173" width="19" style="65" customWidth="1"/>
    <col min="7174" max="7174" width="21" style="65" customWidth="1"/>
    <col min="7175" max="7424" width="9.140625" style="65"/>
    <col min="7425" max="7425" width="5.140625" style="65" customWidth="1"/>
    <col min="7426" max="7426" width="47.5703125" style="65" customWidth="1"/>
    <col min="7427" max="7427" width="7.7109375" style="65" customWidth="1"/>
    <col min="7428" max="7428" width="17.85546875" style="65" customWidth="1"/>
    <col min="7429" max="7429" width="19" style="65" customWidth="1"/>
    <col min="7430" max="7430" width="21" style="65" customWidth="1"/>
    <col min="7431" max="7680" width="9.140625" style="65"/>
    <col min="7681" max="7681" width="5.140625" style="65" customWidth="1"/>
    <col min="7682" max="7682" width="47.5703125" style="65" customWidth="1"/>
    <col min="7683" max="7683" width="7.7109375" style="65" customWidth="1"/>
    <col min="7684" max="7684" width="17.85546875" style="65" customWidth="1"/>
    <col min="7685" max="7685" width="19" style="65" customWidth="1"/>
    <col min="7686" max="7686" width="21" style="65" customWidth="1"/>
    <col min="7687" max="7936" width="9.140625" style="65"/>
    <col min="7937" max="7937" width="5.140625" style="65" customWidth="1"/>
    <col min="7938" max="7938" width="47.5703125" style="65" customWidth="1"/>
    <col min="7939" max="7939" width="7.7109375" style="65" customWidth="1"/>
    <col min="7940" max="7940" width="17.85546875" style="65" customWidth="1"/>
    <col min="7941" max="7941" width="19" style="65" customWidth="1"/>
    <col min="7942" max="7942" width="21" style="65" customWidth="1"/>
    <col min="7943" max="8192" width="9.140625" style="65"/>
    <col min="8193" max="8193" width="5.140625" style="65" customWidth="1"/>
    <col min="8194" max="8194" width="47.5703125" style="65" customWidth="1"/>
    <col min="8195" max="8195" width="7.7109375" style="65" customWidth="1"/>
    <col min="8196" max="8196" width="17.85546875" style="65" customWidth="1"/>
    <col min="8197" max="8197" width="19" style="65" customWidth="1"/>
    <col min="8198" max="8198" width="21" style="65" customWidth="1"/>
    <col min="8199" max="8448" width="9.140625" style="65"/>
    <col min="8449" max="8449" width="5.140625" style="65" customWidth="1"/>
    <col min="8450" max="8450" width="47.5703125" style="65" customWidth="1"/>
    <col min="8451" max="8451" width="7.7109375" style="65" customWidth="1"/>
    <col min="8452" max="8452" width="17.85546875" style="65" customWidth="1"/>
    <col min="8453" max="8453" width="19" style="65" customWidth="1"/>
    <col min="8454" max="8454" width="21" style="65" customWidth="1"/>
    <col min="8455" max="8704" width="9.140625" style="65"/>
    <col min="8705" max="8705" width="5.140625" style="65" customWidth="1"/>
    <col min="8706" max="8706" width="47.5703125" style="65" customWidth="1"/>
    <col min="8707" max="8707" width="7.7109375" style="65" customWidth="1"/>
    <col min="8708" max="8708" width="17.85546875" style="65" customWidth="1"/>
    <col min="8709" max="8709" width="19" style="65" customWidth="1"/>
    <col min="8710" max="8710" width="21" style="65" customWidth="1"/>
    <col min="8711" max="8960" width="9.140625" style="65"/>
    <col min="8961" max="8961" width="5.140625" style="65" customWidth="1"/>
    <col min="8962" max="8962" width="47.5703125" style="65" customWidth="1"/>
    <col min="8963" max="8963" width="7.7109375" style="65" customWidth="1"/>
    <col min="8964" max="8964" width="17.85546875" style="65" customWidth="1"/>
    <col min="8965" max="8965" width="19" style="65" customWidth="1"/>
    <col min="8966" max="8966" width="21" style="65" customWidth="1"/>
    <col min="8967" max="9216" width="9.140625" style="65"/>
    <col min="9217" max="9217" width="5.140625" style="65" customWidth="1"/>
    <col min="9218" max="9218" width="47.5703125" style="65" customWidth="1"/>
    <col min="9219" max="9219" width="7.7109375" style="65" customWidth="1"/>
    <col min="9220" max="9220" width="17.85546875" style="65" customWidth="1"/>
    <col min="9221" max="9221" width="19" style="65" customWidth="1"/>
    <col min="9222" max="9222" width="21" style="65" customWidth="1"/>
    <col min="9223" max="9472" width="9.140625" style="65"/>
    <col min="9473" max="9473" width="5.140625" style="65" customWidth="1"/>
    <col min="9474" max="9474" width="47.5703125" style="65" customWidth="1"/>
    <col min="9475" max="9475" width="7.7109375" style="65" customWidth="1"/>
    <col min="9476" max="9476" width="17.85546875" style="65" customWidth="1"/>
    <col min="9477" max="9477" width="19" style="65" customWidth="1"/>
    <col min="9478" max="9478" width="21" style="65" customWidth="1"/>
    <col min="9479" max="9728" width="9.140625" style="65"/>
    <col min="9729" max="9729" width="5.140625" style="65" customWidth="1"/>
    <col min="9730" max="9730" width="47.5703125" style="65" customWidth="1"/>
    <col min="9731" max="9731" width="7.7109375" style="65" customWidth="1"/>
    <col min="9732" max="9732" width="17.85546875" style="65" customWidth="1"/>
    <col min="9733" max="9733" width="19" style="65" customWidth="1"/>
    <col min="9734" max="9734" width="21" style="65" customWidth="1"/>
    <col min="9735" max="9984" width="9.140625" style="65"/>
    <col min="9985" max="9985" width="5.140625" style="65" customWidth="1"/>
    <col min="9986" max="9986" width="47.5703125" style="65" customWidth="1"/>
    <col min="9987" max="9987" width="7.7109375" style="65" customWidth="1"/>
    <col min="9988" max="9988" width="17.85546875" style="65" customWidth="1"/>
    <col min="9989" max="9989" width="19" style="65" customWidth="1"/>
    <col min="9990" max="9990" width="21" style="65" customWidth="1"/>
    <col min="9991" max="10240" width="9.140625" style="65"/>
    <col min="10241" max="10241" width="5.140625" style="65" customWidth="1"/>
    <col min="10242" max="10242" width="47.5703125" style="65" customWidth="1"/>
    <col min="10243" max="10243" width="7.7109375" style="65" customWidth="1"/>
    <col min="10244" max="10244" width="17.85546875" style="65" customWidth="1"/>
    <col min="10245" max="10245" width="19" style="65" customWidth="1"/>
    <col min="10246" max="10246" width="21" style="65" customWidth="1"/>
    <col min="10247" max="10496" width="9.140625" style="65"/>
    <col min="10497" max="10497" width="5.140625" style="65" customWidth="1"/>
    <col min="10498" max="10498" width="47.5703125" style="65" customWidth="1"/>
    <col min="10499" max="10499" width="7.7109375" style="65" customWidth="1"/>
    <col min="10500" max="10500" width="17.85546875" style="65" customWidth="1"/>
    <col min="10501" max="10501" width="19" style="65" customWidth="1"/>
    <col min="10502" max="10502" width="21" style="65" customWidth="1"/>
    <col min="10503" max="10752" width="9.140625" style="65"/>
    <col min="10753" max="10753" width="5.140625" style="65" customWidth="1"/>
    <col min="10754" max="10754" width="47.5703125" style="65" customWidth="1"/>
    <col min="10755" max="10755" width="7.7109375" style="65" customWidth="1"/>
    <col min="10756" max="10756" width="17.85546875" style="65" customWidth="1"/>
    <col min="10757" max="10757" width="19" style="65" customWidth="1"/>
    <col min="10758" max="10758" width="21" style="65" customWidth="1"/>
    <col min="10759" max="11008" width="9.140625" style="65"/>
    <col min="11009" max="11009" width="5.140625" style="65" customWidth="1"/>
    <col min="11010" max="11010" width="47.5703125" style="65" customWidth="1"/>
    <col min="11011" max="11011" width="7.7109375" style="65" customWidth="1"/>
    <col min="11012" max="11012" width="17.85546875" style="65" customWidth="1"/>
    <col min="11013" max="11013" width="19" style="65" customWidth="1"/>
    <col min="11014" max="11014" width="21" style="65" customWidth="1"/>
    <col min="11015" max="11264" width="9.140625" style="65"/>
    <col min="11265" max="11265" width="5.140625" style="65" customWidth="1"/>
    <col min="11266" max="11266" width="47.5703125" style="65" customWidth="1"/>
    <col min="11267" max="11267" width="7.7109375" style="65" customWidth="1"/>
    <col min="11268" max="11268" width="17.85546875" style="65" customWidth="1"/>
    <col min="11269" max="11269" width="19" style="65" customWidth="1"/>
    <col min="11270" max="11270" width="21" style="65" customWidth="1"/>
    <col min="11271" max="11520" width="9.140625" style="65"/>
    <col min="11521" max="11521" width="5.140625" style="65" customWidth="1"/>
    <col min="11522" max="11522" width="47.5703125" style="65" customWidth="1"/>
    <col min="11523" max="11523" width="7.7109375" style="65" customWidth="1"/>
    <col min="11524" max="11524" width="17.85546875" style="65" customWidth="1"/>
    <col min="11525" max="11525" width="19" style="65" customWidth="1"/>
    <col min="11526" max="11526" width="21" style="65" customWidth="1"/>
    <col min="11527" max="11776" width="9.140625" style="65"/>
    <col min="11777" max="11777" width="5.140625" style="65" customWidth="1"/>
    <col min="11778" max="11778" width="47.5703125" style="65" customWidth="1"/>
    <col min="11779" max="11779" width="7.7109375" style="65" customWidth="1"/>
    <col min="11780" max="11780" width="17.85546875" style="65" customWidth="1"/>
    <col min="11781" max="11781" width="19" style="65" customWidth="1"/>
    <col min="11782" max="11782" width="21" style="65" customWidth="1"/>
    <col min="11783" max="12032" width="9.140625" style="65"/>
    <col min="12033" max="12033" width="5.140625" style="65" customWidth="1"/>
    <col min="12034" max="12034" width="47.5703125" style="65" customWidth="1"/>
    <col min="12035" max="12035" width="7.7109375" style="65" customWidth="1"/>
    <col min="12036" max="12036" width="17.85546875" style="65" customWidth="1"/>
    <col min="12037" max="12037" width="19" style="65" customWidth="1"/>
    <col min="12038" max="12038" width="21" style="65" customWidth="1"/>
    <col min="12039" max="12288" width="9.140625" style="65"/>
    <col min="12289" max="12289" width="5.140625" style="65" customWidth="1"/>
    <col min="12290" max="12290" width="47.5703125" style="65" customWidth="1"/>
    <col min="12291" max="12291" width="7.7109375" style="65" customWidth="1"/>
    <col min="12292" max="12292" width="17.85546875" style="65" customWidth="1"/>
    <col min="12293" max="12293" width="19" style="65" customWidth="1"/>
    <col min="12294" max="12294" width="21" style="65" customWidth="1"/>
    <col min="12295" max="12544" width="9.140625" style="65"/>
    <col min="12545" max="12545" width="5.140625" style="65" customWidth="1"/>
    <col min="12546" max="12546" width="47.5703125" style="65" customWidth="1"/>
    <col min="12547" max="12547" width="7.7109375" style="65" customWidth="1"/>
    <col min="12548" max="12548" width="17.85546875" style="65" customWidth="1"/>
    <col min="12549" max="12549" width="19" style="65" customWidth="1"/>
    <col min="12550" max="12550" width="21" style="65" customWidth="1"/>
    <col min="12551" max="12800" width="9.140625" style="65"/>
    <col min="12801" max="12801" width="5.140625" style="65" customWidth="1"/>
    <col min="12802" max="12802" width="47.5703125" style="65" customWidth="1"/>
    <col min="12803" max="12803" width="7.7109375" style="65" customWidth="1"/>
    <col min="12804" max="12804" width="17.85546875" style="65" customWidth="1"/>
    <col min="12805" max="12805" width="19" style="65" customWidth="1"/>
    <col min="12806" max="12806" width="21" style="65" customWidth="1"/>
    <col min="12807" max="13056" width="9.140625" style="65"/>
    <col min="13057" max="13057" width="5.140625" style="65" customWidth="1"/>
    <col min="13058" max="13058" width="47.5703125" style="65" customWidth="1"/>
    <col min="13059" max="13059" width="7.7109375" style="65" customWidth="1"/>
    <col min="13060" max="13060" width="17.85546875" style="65" customWidth="1"/>
    <col min="13061" max="13061" width="19" style="65" customWidth="1"/>
    <col min="13062" max="13062" width="21" style="65" customWidth="1"/>
    <col min="13063" max="13312" width="9.140625" style="65"/>
    <col min="13313" max="13313" width="5.140625" style="65" customWidth="1"/>
    <col min="13314" max="13314" width="47.5703125" style="65" customWidth="1"/>
    <col min="13315" max="13315" width="7.7109375" style="65" customWidth="1"/>
    <col min="13316" max="13316" width="17.85546875" style="65" customWidth="1"/>
    <col min="13317" max="13317" width="19" style="65" customWidth="1"/>
    <col min="13318" max="13318" width="21" style="65" customWidth="1"/>
    <col min="13319" max="13568" width="9.140625" style="65"/>
    <col min="13569" max="13569" width="5.140625" style="65" customWidth="1"/>
    <col min="13570" max="13570" width="47.5703125" style="65" customWidth="1"/>
    <col min="13571" max="13571" width="7.7109375" style="65" customWidth="1"/>
    <col min="13572" max="13572" width="17.85546875" style="65" customWidth="1"/>
    <col min="13573" max="13573" width="19" style="65" customWidth="1"/>
    <col min="13574" max="13574" width="21" style="65" customWidth="1"/>
    <col min="13575" max="13824" width="9.140625" style="65"/>
    <col min="13825" max="13825" width="5.140625" style="65" customWidth="1"/>
    <col min="13826" max="13826" width="47.5703125" style="65" customWidth="1"/>
    <col min="13827" max="13827" width="7.7109375" style="65" customWidth="1"/>
    <col min="13828" max="13828" width="17.85546875" style="65" customWidth="1"/>
    <col min="13829" max="13829" width="19" style="65" customWidth="1"/>
    <col min="13830" max="13830" width="21" style="65" customWidth="1"/>
    <col min="13831" max="14080" width="9.140625" style="65"/>
    <col min="14081" max="14081" width="5.140625" style="65" customWidth="1"/>
    <col min="14082" max="14082" width="47.5703125" style="65" customWidth="1"/>
    <col min="14083" max="14083" width="7.7109375" style="65" customWidth="1"/>
    <col min="14084" max="14084" width="17.85546875" style="65" customWidth="1"/>
    <col min="14085" max="14085" width="19" style="65" customWidth="1"/>
    <col min="14086" max="14086" width="21" style="65" customWidth="1"/>
    <col min="14087" max="14336" width="9.140625" style="65"/>
    <col min="14337" max="14337" width="5.140625" style="65" customWidth="1"/>
    <col min="14338" max="14338" width="47.5703125" style="65" customWidth="1"/>
    <col min="14339" max="14339" width="7.7109375" style="65" customWidth="1"/>
    <col min="14340" max="14340" width="17.85546875" style="65" customWidth="1"/>
    <col min="14341" max="14341" width="19" style="65" customWidth="1"/>
    <col min="14342" max="14342" width="21" style="65" customWidth="1"/>
    <col min="14343" max="14592" width="9.140625" style="65"/>
    <col min="14593" max="14593" width="5.140625" style="65" customWidth="1"/>
    <col min="14594" max="14594" width="47.5703125" style="65" customWidth="1"/>
    <col min="14595" max="14595" width="7.7109375" style="65" customWidth="1"/>
    <col min="14596" max="14596" width="17.85546875" style="65" customWidth="1"/>
    <col min="14597" max="14597" width="19" style="65" customWidth="1"/>
    <col min="14598" max="14598" width="21" style="65" customWidth="1"/>
    <col min="14599" max="14848" width="9.140625" style="65"/>
    <col min="14849" max="14849" width="5.140625" style="65" customWidth="1"/>
    <col min="14850" max="14850" width="47.5703125" style="65" customWidth="1"/>
    <col min="14851" max="14851" width="7.7109375" style="65" customWidth="1"/>
    <col min="14852" max="14852" width="17.85546875" style="65" customWidth="1"/>
    <col min="14853" max="14853" width="19" style="65" customWidth="1"/>
    <col min="14854" max="14854" width="21" style="65" customWidth="1"/>
    <col min="14855" max="15104" width="9.140625" style="65"/>
    <col min="15105" max="15105" width="5.140625" style="65" customWidth="1"/>
    <col min="15106" max="15106" width="47.5703125" style="65" customWidth="1"/>
    <col min="15107" max="15107" width="7.7109375" style="65" customWidth="1"/>
    <col min="15108" max="15108" width="17.85546875" style="65" customWidth="1"/>
    <col min="15109" max="15109" width="19" style="65" customWidth="1"/>
    <col min="15110" max="15110" width="21" style="65" customWidth="1"/>
    <col min="15111" max="15360" width="9.140625" style="65"/>
    <col min="15361" max="15361" width="5.140625" style="65" customWidth="1"/>
    <col min="15362" max="15362" width="47.5703125" style="65" customWidth="1"/>
    <col min="15363" max="15363" width="7.7109375" style="65" customWidth="1"/>
    <col min="15364" max="15364" width="17.85546875" style="65" customWidth="1"/>
    <col min="15365" max="15365" width="19" style="65" customWidth="1"/>
    <col min="15366" max="15366" width="21" style="65" customWidth="1"/>
    <col min="15367" max="15616" width="9.140625" style="65"/>
    <col min="15617" max="15617" width="5.140625" style="65" customWidth="1"/>
    <col min="15618" max="15618" width="47.5703125" style="65" customWidth="1"/>
    <col min="15619" max="15619" width="7.7109375" style="65" customWidth="1"/>
    <col min="15620" max="15620" width="17.85546875" style="65" customWidth="1"/>
    <col min="15621" max="15621" width="19" style="65" customWidth="1"/>
    <col min="15622" max="15622" width="21" style="65" customWidth="1"/>
    <col min="15623" max="15872" width="9.140625" style="65"/>
    <col min="15873" max="15873" width="5.140625" style="65" customWidth="1"/>
    <col min="15874" max="15874" width="47.5703125" style="65" customWidth="1"/>
    <col min="15875" max="15875" width="7.7109375" style="65" customWidth="1"/>
    <col min="15876" max="15876" width="17.85546875" style="65" customWidth="1"/>
    <col min="15877" max="15877" width="19" style="65" customWidth="1"/>
    <col min="15878" max="15878" width="21" style="65" customWidth="1"/>
    <col min="15879" max="16128" width="9.140625" style="65"/>
    <col min="16129" max="16129" width="5.140625" style="65" customWidth="1"/>
    <col min="16130" max="16130" width="47.5703125" style="65" customWidth="1"/>
    <col min="16131" max="16131" width="7.7109375" style="65" customWidth="1"/>
    <col min="16132" max="16132" width="17.85546875" style="65" customWidth="1"/>
    <col min="16133" max="16133" width="19" style="65" customWidth="1"/>
    <col min="16134" max="16134" width="21" style="65" customWidth="1"/>
    <col min="16135" max="16384" width="9.140625" style="65"/>
  </cols>
  <sheetData>
    <row r="1" spans="1:5" s="64" customFormat="1" ht="43.5" customHeight="1">
      <c r="A1" s="807" t="s">
        <v>600</v>
      </c>
      <c r="B1" s="807"/>
      <c r="C1" s="807"/>
      <c r="D1" s="807"/>
      <c r="E1" s="807"/>
    </row>
    <row r="2" spans="1:5" ht="27.75" customHeight="1" thickBot="1">
      <c r="A2" s="179" t="s">
        <v>451</v>
      </c>
      <c r="B2" s="180" t="s">
        <v>199</v>
      </c>
      <c r="C2" s="177" t="s">
        <v>0</v>
      </c>
      <c r="D2" s="178" t="s">
        <v>29</v>
      </c>
      <c r="E2" s="178" t="s">
        <v>200</v>
      </c>
    </row>
    <row r="3" spans="1:5" ht="22.5" customHeight="1" thickBot="1">
      <c r="A3" s="69" t="s">
        <v>30</v>
      </c>
      <c r="B3" s="70" t="s">
        <v>201</v>
      </c>
      <c r="C3" s="71"/>
      <c r="D3" s="72">
        <v>5561320712.5699997</v>
      </c>
      <c r="E3" s="73">
        <v>5721974107.6099997</v>
      </c>
    </row>
    <row r="4" spans="1:5" ht="18.75" customHeight="1">
      <c r="A4" s="74" t="s">
        <v>202</v>
      </c>
      <c r="B4" s="75" t="s">
        <v>203</v>
      </c>
      <c r="C4" s="76"/>
      <c r="D4" s="77">
        <v>40857144.770000003</v>
      </c>
      <c r="E4" s="78">
        <v>41304780.07</v>
      </c>
    </row>
    <row r="5" spans="1:5" ht="18.75" customHeight="1">
      <c r="A5" s="79" t="s">
        <v>31</v>
      </c>
      <c r="B5" s="80" t="s">
        <v>32</v>
      </c>
      <c r="C5" s="81" t="s">
        <v>204</v>
      </c>
      <c r="D5" s="82"/>
      <c r="E5" s="83"/>
    </row>
    <row r="6" spans="1:5" ht="18.75" customHeight="1">
      <c r="A6" s="79" t="s">
        <v>39</v>
      </c>
      <c r="B6" s="80" t="s">
        <v>33</v>
      </c>
      <c r="C6" s="81" t="s">
        <v>205</v>
      </c>
      <c r="D6" s="82">
        <v>37523993.18</v>
      </c>
      <c r="E6" s="83">
        <v>37715993.18</v>
      </c>
    </row>
    <row r="7" spans="1:5" ht="18.75" customHeight="1">
      <c r="A7" s="79" t="s">
        <v>40</v>
      </c>
      <c r="B7" s="80" t="s">
        <v>34</v>
      </c>
      <c r="C7" s="81" t="s">
        <v>206</v>
      </c>
      <c r="D7" s="82"/>
      <c r="E7" s="83"/>
    </row>
    <row r="8" spans="1:5" ht="18.75" customHeight="1">
      <c r="A8" s="79" t="s">
        <v>49</v>
      </c>
      <c r="B8" s="80" t="s">
        <v>207</v>
      </c>
      <c r="C8" s="81" t="s">
        <v>208</v>
      </c>
      <c r="D8" s="82"/>
      <c r="E8" s="83"/>
    </row>
    <row r="9" spans="1:5" ht="18.75" customHeight="1">
      <c r="A9" s="79" t="s">
        <v>50</v>
      </c>
      <c r="B9" s="80" t="s">
        <v>35</v>
      </c>
      <c r="C9" s="81" t="s">
        <v>209</v>
      </c>
      <c r="D9" s="82">
        <v>2983648.59</v>
      </c>
      <c r="E9" s="83">
        <v>3118002.89</v>
      </c>
    </row>
    <row r="10" spans="1:5" ht="18.75" customHeight="1">
      <c r="A10" s="79" t="s">
        <v>56</v>
      </c>
      <c r="B10" s="80" t="s">
        <v>36</v>
      </c>
      <c r="C10" s="81" t="s">
        <v>210</v>
      </c>
      <c r="D10" s="82"/>
      <c r="E10" s="83"/>
    </row>
    <row r="11" spans="1:5" ht="18.75" customHeight="1">
      <c r="A11" s="79" t="s">
        <v>211</v>
      </c>
      <c r="B11" s="80" t="s">
        <v>37</v>
      </c>
      <c r="C11" s="81" t="s">
        <v>212</v>
      </c>
      <c r="D11" s="82">
        <v>349503</v>
      </c>
      <c r="E11" s="83">
        <v>470784</v>
      </c>
    </row>
    <row r="12" spans="1:5" ht="29.25" customHeight="1">
      <c r="A12" s="79" t="s">
        <v>213</v>
      </c>
      <c r="B12" s="80" t="s">
        <v>214</v>
      </c>
      <c r="C12" s="81" t="s">
        <v>215</v>
      </c>
      <c r="D12" s="82"/>
      <c r="E12" s="83"/>
    </row>
    <row r="13" spans="1:5" ht="18.75" customHeight="1" thickBot="1">
      <c r="A13" s="84" t="s">
        <v>216</v>
      </c>
      <c r="B13" s="85" t="s">
        <v>38</v>
      </c>
      <c r="C13" s="86" t="s">
        <v>217</v>
      </c>
      <c r="D13" s="87"/>
      <c r="E13" s="88"/>
    </row>
    <row r="14" spans="1:5" ht="18.75" customHeight="1">
      <c r="A14" s="74" t="s">
        <v>218</v>
      </c>
      <c r="B14" s="75" t="s">
        <v>219</v>
      </c>
      <c r="C14" s="76"/>
      <c r="D14" s="77">
        <v>5514463567.8000002</v>
      </c>
      <c r="E14" s="78">
        <v>5677110828.54</v>
      </c>
    </row>
    <row r="15" spans="1:5" ht="18.75" customHeight="1">
      <c r="A15" s="79" t="s">
        <v>31</v>
      </c>
      <c r="B15" s="80" t="s">
        <v>41</v>
      </c>
      <c r="C15" s="81" t="s">
        <v>220</v>
      </c>
      <c r="D15" s="82">
        <v>2140137937.5</v>
      </c>
      <c r="E15" s="83">
        <v>2108138505.45</v>
      </c>
    </row>
    <row r="16" spans="1:5" ht="18.75" customHeight="1">
      <c r="A16" s="79" t="s">
        <v>39</v>
      </c>
      <c r="B16" s="80" t="s">
        <v>221</v>
      </c>
      <c r="C16" s="81" t="s">
        <v>222</v>
      </c>
      <c r="D16" s="82">
        <v>1215589</v>
      </c>
      <c r="E16" s="83">
        <v>1585233</v>
      </c>
    </row>
    <row r="17" spans="1:5" ht="18.75" customHeight="1">
      <c r="A17" s="79" t="s">
        <v>40</v>
      </c>
      <c r="B17" s="80" t="s">
        <v>42</v>
      </c>
      <c r="C17" s="81" t="s">
        <v>223</v>
      </c>
      <c r="D17" s="82">
        <v>3144941536.6599998</v>
      </c>
      <c r="E17" s="83">
        <v>3402132218.5300002</v>
      </c>
    </row>
    <row r="18" spans="1:5" ht="18.75" customHeight="1">
      <c r="A18" s="79" t="s">
        <v>49</v>
      </c>
      <c r="B18" s="80" t="s">
        <v>43</v>
      </c>
      <c r="C18" s="81" t="s">
        <v>224</v>
      </c>
      <c r="D18" s="82">
        <v>66798561.890000001</v>
      </c>
      <c r="E18" s="83">
        <v>63296552.25</v>
      </c>
    </row>
    <row r="19" spans="1:5" ht="18.75" customHeight="1">
      <c r="A19" s="79" t="s">
        <v>50</v>
      </c>
      <c r="B19" s="80" t="s">
        <v>44</v>
      </c>
      <c r="C19" s="81" t="s">
        <v>225</v>
      </c>
      <c r="D19" s="82"/>
      <c r="E19" s="83"/>
    </row>
    <row r="20" spans="1:5" ht="18.75" customHeight="1">
      <c r="A20" s="79" t="s">
        <v>56</v>
      </c>
      <c r="B20" s="80" t="s">
        <v>45</v>
      </c>
      <c r="C20" s="81" t="s">
        <v>226</v>
      </c>
      <c r="D20" s="82">
        <v>48000220.609999999</v>
      </c>
      <c r="E20" s="83">
        <v>44476427.859999999</v>
      </c>
    </row>
    <row r="21" spans="1:5" ht="18.75" customHeight="1">
      <c r="A21" s="79" t="s">
        <v>211</v>
      </c>
      <c r="B21" s="80" t="s">
        <v>46</v>
      </c>
      <c r="C21" s="81" t="s">
        <v>227</v>
      </c>
      <c r="D21" s="82">
        <v>400000</v>
      </c>
      <c r="E21" s="83">
        <v>550000</v>
      </c>
    </row>
    <row r="22" spans="1:5" ht="18.75" customHeight="1">
      <c r="A22" s="79" t="s">
        <v>213</v>
      </c>
      <c r="B22" s="80" t="s">
        <v>47</v>
      </c>
      <c r="C22" s="81" t="s">
        <v>228</v>
      </c>
      <c r="D22" s="82">
        <v>112969722.14</v>
      </c>
      <c r="E22" s="83">
        <v>56931891.450000003</v>
      </c>
    </row>
    <row r="23" spans="1:5" ht="18.75" customHeight="1">
      <c r="A23" s="79" t="s">
        <v>216</v>
      </c>
      <c r="B23" s="80" t="s">
        <v>229</v>
      </c>
      <c r="C23" s="81" t="s">
        <v>230</v>
      </c>
      <c r="D23" s="82"/>
      <c r="E23" s="83"/>
    </row>
    <row r="24" spans="1:5" ht="18.75" customHeight="1" thickBot="1">
      <c r="A24" s="84" t="s">
        <v>231</v>
      </c>
      <c r="B24" s="85" t="s">
        <v>48</v>
      </c>
      <c r="C24" s="86" t="s">
        <v>232</v>
      </c>
      <c r="D24" s="87"/>
      <c r="E24" s="88"/>
    </row>
    <row r="25" spans="1:5" ht="18.75" customHeight="1">
      <c r="A25" s="74" t="s">
        <v>233</v>
      </c>
      <c r="B25" s="75" t="s">
        <v>234</v>
      </c>
      <c r="C25" s="76"/>
      <c r="D25" s="77"/>
      <c r="E25" s="78"/>
    </row>
    <row r="26" spans="1:5" ht="18.75" customHeight="1">
      <c r="A26" s="79" t="s">
        <v>31</v>
      </c>
      <c r="B26" s="80" t="s">
        <v>51</v>
      </c>
      <c r="C26" s="81" t="s">
        <v>235</v>
      </c>
      <c r="D26" s="82"/>
      <c r="E26" s="83"/>
    </row>
    <row r="27" spans="1:5" ht="18.75" customHeight="1">
      <c r="A27" s="79" t="s">
        <v>39</v>
      </c>
      <c r="B27" s="80" t="s">
        <v>52</v>
      </c>
      <c r="C27" s="81" t="s">
        <v>236</v>
      </c>
      <c r="D27" s="82"/>
      <c r="E27" s="83"/>
    </row>
    <row r="28" spans="1:5" ht="18.75" customHeight="1">
      <c r="A28" s="79" t="s">
        <v>40</v>
      </c>
      <c r="B28" s="80" t="s">
        <v>237</v>
      </c>
      <c r="C28" s="81" t="s">
        <v>238</v>
      </c>
      <c r="D28" s="82"/>
      <c r="E28" s="83"/>
    </row>
    <row r="29" spans="1:5" ht="18.75" customHeight="1">
      <c r="A29" s="79" t="s">
        <v>49</v>
      </c>
      <c r="B29" s="80" t="s">
        <v>53</v>
      </c>
      <c r="C29" s="81" t="s">
        <v>239</v>
      </c>
      <c r="D29" s="82"/>
      <c r="E29" s="83"/>
    </row>
    <row r="30" spans="1:5" ht="18.75" customHeight="1">
      <c r="A30" s="79" t="s">
        <v>50</v>
      </c>
      <c r="B30" s="80" t="s">
        <v>240</v>
      </c>
      <c r="C30" s="81" t="s">
        <v>241</v>
      </c>
      <c r="D30" s="82"/>
      <c r="E30" s="83"/>
    </row>
    <row r="31" spans="1:5" ht="18.75" customHeight="1">
      <c r="A31" s="79" t="s">
        <v>56</v>
      </c>
      <c r="B31" s="80" t="s">
        <v>242</v>
      </c>
      <c r="C31" s="81" t="s">
        <v>243</v>
      </c>
      <c r="D31" s="82"/>
      <c r="E31" s="83"/>
    </row>
    <row r="32" spans="1:5" ht="18.75" customHeight="1">
      <c r="A32" s="79" t="s">
        <v>211</v>
      </c>
      <c r="B32" s="80" t="s">
        <v>54</v>
      </c>
      <c r="C32" s="81" t="s">
        <v>244</v>
      </c>
      <c r="D32" s="82"/>
      <c r="E32" s="83"/>
    </row>
    <row r="33" spans="1:5" ht="18.75" customHeight="1">
      <c r="A33" s="79" t="s">
        <v>213</v>
      </c>
      <c r="B33" s="80" t="s">
        <v>55</v>
      </c>
      <c r="C33" s="81" t="s">
        <v>245</v>
      </c>
      <c r="D33" s="82"/>
      <c r="E33" s="83"/>
    </row>
    <row r="34" spans="1:5" ht="18.75" customHeight="1" thickBot="1">
      <c r="A34" s="84" t="s">
        <v>216</v>
      </c>
      <c r="B34" s="85" t="s">
        <v>246</v>
      </c>
      <c r="C34" s="86" t="s">
        <v>247</v>
      </c>
      <c r="D34" s="87"/>
      <c r="E34" s="88"/>
    </row>
    <row r="35" spans="1:5" ht="18.75" customHeight="1">
      <c r="A35" s="74" t="s">
        <v>248</v>
      </c>
      <c r="B35" s="75" t="s">
        <v>249</v>
      </c>
      <c r="C35" s="76"/>
      <c r="D35" s="77">
        <v>6000000</v>
      </c>
      <c r="E35" s="78">
        <v>3558499</v>
      </c>
    </row>
    <row r="36" spans="1:5" ht="18.75" customHeight="1">
      <c r="A36" s="79" t="s">
        <v>31</v>
      </c>
      <c r="B36" s="80" t="s">
        <v>250</v>
      </c>
      <c r="C36" s="81" t="s">
        <v>251</v>
      </c>
      <c r="D36" s="82">
        <v>6000000</v>
      </c>
      <c r="E36" s="83">
        <v>3300000</v>
      </c>
    </row>
    <row r="37" spans="1:5" ht="18.75" customHeight="1">
      <c r="A37" s="79" t="s">
        <v>39</v>
      </c>
      <c r="B37" s="80" t="s">
        <v>252</v>
      </c>
      <c r="C37" s="81" t="s">
        <v>253</v>
      </c>
      <c r="D37" s="82"/>
      <c r="E37" s="83"/>
    </row>
    <row r="38" spans="1:5" ht="18.75" customHeight="1">
      <c r="A38" s="79" t="s">
        <v>40</v>
      </c>
      <c r="B38" s="80" t="s">
        <v>254</v>
      </c>
      <c r="C38" s="81" t="s">
        <v>255</v>
      </c>
      <c r="D38" s="82"/>
      <c r="E38" s="83">
        <v>258499</v>
      </c>
    </row>
    <row r="39" spans="1:5" ht="18.75" customHeight="1">
      <c r="A39" s="79" t="s">
        <v>49</v>
      </c>
      <c r="B39" s="80" t="s">
        <v>256</v>
      </c>
      <c r="C39" s="81" t="s">
        <v>257</v>
      </c>
      <c r="D39" s="82"/>
      <c r="E39" s="83"/>
    </row>
    <row r="40" spans="1:5" ht="31.5" customHeight="1">
      <c r="A40" s="79" t="s">
        <v>50</v>
      </c>
      <c r="B40" s="80" t="s">
        <v>258</v>
      </c>
      <c r="C40" s="81" t="s">
        <v>259</v>
      </c>
      <c r="D40" s="82"/>
      <c r="E40" s="83"/>
    </row>
    <row r="41" spans="1:5" ht="18.75" customHeight="1" thickBot="1">
      <c r="A41" s="79" t="s">
        <v>56</v>
      </c>
      <c r="B41" s="80" t="s">
        <v>260</v>
      </c>
      <c r="C41" s="81" t="s">
        <v>261</v>
      </c>
      <c r="D41" s="82"/>
      <c r="E41" s="83"/>
    </row>
    <row r="42" spans="1:5" ht="24.75" customHeight="1" thickBot="1">
      <c r="A42" s="89" t="s">
        <v>57</v>
      </c>
      <c r="B42" s="70" t="s">
        <v>262</v>
      </c>
      <c r="C42" s="71"/>
      <c r="D42" s="72">
        <v>417199767.22000003</v>
      </c>
      <c r="E42" s="73">
        <v>405169957.01999998</v>
      </c>
    </row>
    <row r="43" spans="1:5" ht="15.75" customHeight="1">
      <c r="A43" s="74" t="s">
        <v>202</v>
      </c>
      <c r="B43" s="75" t="s">
        <v>263</v>
      </c>
      <c r="C43" s="76"/>
      <c r="D43" s="77">
        <v>39782.75</v>
      </c>
      <c r="E43" s="78">
        <v>21489.4</v>
      </c>
    </row>
    <row r="44" spans="1:5" ht="15.75" customHeight="1">
      <c r="A44" s="79" t="s">
        <v>31</v>
      </c>
      <c r="B44" s="80" t="s">
        <v>264</v>
      </c>
      <c r="C44" s="81" t="s">
        <v>265</v>
      </c>
      <c r="D44" s="82"/>
      <c r="E44" s="83"/>
    </row>
    <row r="45" spans="1:5" ht="15.75" customHeight="1">
      <c r="A45" s="79" t="s">
        <v>39</v>
      </c>
      <c r="B45" s="80" t="s">
        <v>58</v>
      </c>
      <c r="C45" s="81" t="s">
        <v>266</v>
      </c>
      <c r="D45" s="82">
        <v>39782.75</v>
      </c>
      <c r="E45" s="83">
        <v>21489.4</v>
      </c>
    </row>
    <row r="46" spans="1:5" ht="15.75" customHeight="1">
      <c r="A46" s="79" t="s">
        <v>40</v>
      </c>
      <c r="B46" s="80" t="s">
        <v>267</v>
      </c>
      <c r="C46" s="81" t="s">
        <v>268</v>
      </c>
      <c r="D46" s="82"/>
      <c r="E46" s="83"/>
    </row>
    <row r="47" spans="1:5" ht="15.75" customHeight="1">
      <c r="A47" s="79" t="s">
        <v>49</v>
      </c>
      <c r="B47" s="80" t="s">
        <v>59</v>
      </c>
      <c r="C47" s="81" t="s">
        <v>269</v>
      </c>
      <c r="D47" s="82"/>
      <c r="E47" s="83"/>
    </row>
    <row r="48" spans="1:5" ht="15.75" customHeight="1">
      <c r="A48" s="79" t="s">
        <v>50</v>
      </c>
      <c r="B48" s="80" t="s">
        <v>60</v>
      </c>
      <c r="C48" s="81" t="s">
        <v>270</v>
      </c>
      <c r="D48" s="82"/>
      <c r="E48" s="83"/>
    </row>
    <row r="49" spans="1:5" ht="15.75" customHeight="1">
      <c r="A49" s="79" t="s">
        <v>56</v>
      </c>
      <c r="B49" s="80" t="s">
        <v>61</v>
      </c>
      <c r="C49" s="81" t="s">
        <v>271</v>
      </c>
      <c r="D49" s="82"/>
      <c r="E49" s="83"/>
    </row>
    <row r="50" spans="1:5" ht="15.75" customHeight="1">
      <c r="A50" s="79" t="s">
        <v>211</v>
      </c>
      <c r="B50" s="80" t="s">
        <v>272</v>
      </c>
      <c r="C50" s="81" t="s">
        <v>273</v>
      </c>
      <c r="D50" s="82"/>
      <c r="E50" s="83"/>
    </row>
    <row r="51" spans="1:5" ht="15.75" customHeight="1">
      <c r="A51" s="79" t="s">
        <v>213</v>
      </c>
      <c r="B51" s="80" t="s">
        <v>62</v>
      </c>
      <c r="C51" s="81" t="s">
        <v>274</v>
      </c>
      <c r="D51" s="82"/>
      <c r="E51" s="83"/>
    </row>
    <row r="52" spans="1:5" ht="15.75" customHeight="1">
      <c r="A52" s="79" t="s">
        <v>216</v>
      </c>
      <c r="B52" s="80" t="s">
        <v>275</v>
      </c>
      <c r="C52" s="81" t="s">
        <v>276</v>
      </c>
      <c r="D52" s="82"/>
      <c r="E52" s="83"/>
    </row>
    <row r="53" spans="1:5" ht="15.75" customHeight="1" thickBot="1">
      <c r="A53" s="84" t="s">
        <v>231</v>
      </c>
      <c r="B53" s="85" t="s">
        <v>277</v>
      </c>
      <c r="C53" s="86" t="s">
        <v>278</v>
      </c>
      <c r="D53" s="87"/>
      <c r="E53" s="88"/>
    </row>
    <row r="54" spans="1:5" ht="15.75" customHeight="1">
      <c r="A54" s="74" t="s">
        <v>218</v>
      </c>
      <c r="B54" s="75" t="s">
        <v>279</v>
      </c>
      <c r="C54" s="76"/>
      <c r="D54" s="77">
        <v>15966390.880000001</v>
      </c>
      <c r="E54" s="78">
        <v>50658729.369999997</v>
      </c>
    </row>
    <row r="55" spans="1:5" ht="15.75" customHeight="1">
      <c r="A55" s="79" t="s">
        <v>31</v>
      </c>
      <c r="B55" s="80" t="s">
        <v>63</v>
      </c>
      <c r="C55" s="81" t="s">
        <v>280</v>
      </c>
      <c r="D55" s="82">
        <v>83156.009999999995</v>
      </c>
      <c r="E55" s="83"/>
    </row>
    <row r="56" spans="1:5" ht="15.75" customHeight="1">
      <c r="A56" s="79" t="s">
        <v>39</v>
      </c>
      <c r="B56" s="80" t="s">
        <v>64</v>
      </c>
      <c r="C56" s="81" t="s">
        <v>281</v>
      </c>
      <c r="D56" s="82"/>
      <c r="E56" s="83"/>
    </row>
    <row r="57" spans="1:5" ht="15.75" customHeight="1">
      <c r="A57" s="79" t="s">
        <v>40</v>
      </c>
      <c r="B57" s="80" t="s">
        <v>65</v>
      </c>
      <c r="C57" s="81" t="s">
        <v>282</v>
      </c>
      <c r="D57" s="82"/>
      <c r="E57" s="83"/>
    </row>
    <row r="58" spans="1:5" ht="15.75" customHeight="1">
      <c r="A58" s="79" t="s">
        <v>49</v>
      </c>
      <c r="B58" s="80" t="s">
        <v>283</v>
      </c>
      <c r="C58" s="81" t="s">
        <v>284</v>
      </c>
      <c r="D58" s="82">
        <v>4377843.04</v>
      </c>
      <c r="E58" s="83">
        <v>4217979.29</v>
      </c>
    </row>
    <row r="59" spans="1:5" ht="15.75" customHeight="1">
      <c r="A59" s="79" t="s">
        <v>50</v>
      </c>
      <c r="B59" s="80" t="s">
        <v>285</v>
      </c>
      <c r="C59" s="81" t="s">
        <v>286</v>
      </c>
      <c r="D59" s="82">
        <v>11021076.439999999</v>
      </c>
      <c r="E59" s="83">
        <v>11028205.960000001</v>
      </c>
    </row>
    <row r="60" spans="1:5" ht="15.75" customHeight="1">
      <c r="A60" s="79" t="s">
        <v>56</v>
      </c>
      <c r="B60" s="80" t="s">
        <v>287</v>
      </c>
      <c r="C60" s="81" t="s">
        <v>288</v>
      </c>
      <c r="D60" s="82"/>
      <c r="E60" s="83"/>
    </row>
    <row r="61" spans="1:5" ht="15.75" customHeight="1">
      <c r="A61" s="79" t="s">
        <v>211</v>
      </c>
      <c r="B61" s="80" t="s">
        <v>289</v>
      </c>
      <c r="C61" s="81" t="s">
        <v>290</v>
      </c>
      <c r="D61" s="82"/>
      <c r="E61" s="83"/>
    </row>
    <row r="62" spans="1:5" ht="15.75" customHeight="1">
      <c r="A62" s="79" t="s">
        <v>231</v>
      </c>
      <c r="B62" s="80" t="s">
        <v>68</v>
      </c>
      <c r="C62" s="81" t="s">
        <v>291</v>
      </c>
      <c r="D62" s="82">
        <v>483767.8</v>
      </c>
      <c r="E62" s="83">
        <v>400672</v>
      </c>
    </row>
    <row r="63" spans="1:5" ht="15.75" customHeight="1">
      <c r="A63" s="79" t="s">
        <v>292</v>
      </c>
      <c r="B63" s="80" t="s">
        <v>293</v>
      </c>
      <c r="C63" s="81" t="s">
        <v>294</v>
      </c>
      <c r="D63" s="82"/>
      <c r="E63" s="83"/>
    </row>
    <row r="64" spans="1:5" ht="15.75" customHeight="1">
      <c r="A64" s="79" t="s">
        <v>295</v>
      </c>
      <c r="B64" s="80" t="s">
        <v>25</v>
      </c>
      <c r="C64" s="81" t="s">
        <v>296</v>
      </c>
      <c r="D64" s="82"/>
      <c r="E64" s="83"/>
    </row>
    <row r="65" spans="1:5" ht="15.75" customHeight="1">
      <c r="A65" s="79" t="s">
        <v>297</v>
      </c>
      <c r="B65" s="80" t="s">
        <v>298</v>
      </c>
      <c r="C65" s="81" t="s">
        <v>299</v>
      </c>
      <c r="D65" s="82"/>
      <c r="E65" s="83"/>
    </row>
    <row r="66" spans="1:5" ht="15.75" customHeight="1">
      <c r="A66" s="79" t="s">
        <v>300</v>
      </c>
      <c r="B66" s="80" t="s">
        <v>67</v>
      </c>
      <c r="C66" s="81" t="s">
        <v>301</v>
      </c>
      <c r="D66" s="82"/>
      <c r="E66" s="83"/>
    </row>
    <row r="67" spans="1:5" ht="15.75" customHeight="1">
      <c r="A67" s="79" t="s">
        <v>302</v>
      </c>
      <c r="B67" s="80" t="s">
        <v>303</v>
      </c>
      <c r="C67" s="81" t="s">
        <v>304</v>
      </c>
      <c r="D67" s="82"/>
      <c r="E67" s="83"/>
    </row>
    <row r="68" spans="1:5" ht="15.75" customHeight="1">
      <c r="A68" s="79" t="s">
        <v>305</v>
      </c>
      <c r="B68" s="80" t="s">
        <v>306</v>
      </c>
      <c r="C68" s="81" t="s">
        <v>307</v>
      </c>
      <c r="D68" s="82"/>
      <c r="E68" s="83">
        <v>3669480</v>
      </c>
    </row>
    <row r="69" spans="1:5" ht="15.75" customHeight="1">
      <c r="A69" s="79" t="s">
        <v>308</v>
      </c>
      <c r="B69" s="80" t="s">
        <v>309</v>
      </c>
      <c r="C69" s="81" t="s">
        <v>310</v>
      </c>
      <c r="D69" s="82"/>
      <c r="E69" s="83">
        <v>101876.38</v>
      </c>
    </row>
    <row r="70" spans="1:5" ht="15.75" customHeight="1">
      <c r="A70" s="79" t="s">
        <v>311</v>
      </c>
      <c r="B70" s="80" t="s">
        <v>66</v>
      </c>
      <c r="C70" s="81" t="s">
        <v>312</v>
      </c>
      <c r="D70" s="82"/>
      <c r="E70" s="83"/>
    </row>
    <row r="71" spans="1:5" ht="15.75" customHeight="1">
      <c r="A71" s="79" t="s">
        <v>313</v>
      </c>
      <c r="B71" s="80" t="s">
        <v>314</v>
      </c>
      <c r="C71" s="81" t="s">
        <v>315</v>
      </c>
      <c r="D71" s="82"/>
      <c r="E71" s="83"/>
    </row>
    <row r="72" spans="1:5" ht="15.75" customHeight="1">
      <c r="A72" s="79" t="s">
        <v>316</v>
      </c>
      <c r="B72" s="80" t="s">
        <v>317</v>
      </c>
      <c r="C72" s="81" t="s">
        <v>318</v>
      </c>
      <c r="D72" s="82"/>
      <c r="E72" s="83"/>
    </row>
    <row r="73" spans="1:5" ht="15.75" customHeight="1">
      <c r="A73" s="79" t="s">
        <v>319</v>
      </c>
      <c r="B73" s="80" t="s">
        <v>320</v>
      </c>
      <c r="C73" s="81" t="s">
        <v>321</v>
      </c>
      <c r="D73" s="82"/>
      <c r="E73" s="83"/>
    </row>
    <row r="74" spans="1:5" ht="15.75" customHeight="1">
      <c r="A74" s="79" t="s">
        <v>322</v>
      </c>
      <c r="B74" s="80" t="s">
        <v>69</v>
      </c>
      <c r="C74" s="81" t="s">
        <v>323</v>
      </c>
      <c r="D74" s="82"/>
      <c r="E74" s="83"/>
    </row>
    <row r="75" spans="1:5" ht="15.75" customHeight="1">
      <c r="A75" s="79" t="s">
        <v>324</v>
      </c>
      <c r="B75" s="80" t="s">
        <v>325</v>
      </c>
      <c r="C75" s="81" t="s">
        <v>326</v>
      </c>
      <c r="D75" s="82"/>
      <c r="E75" s="83"/>
    </row>
    <row r="76" spans="1:5" ht="15.75" customHeight="1">
      <c r="A76" s="79" t="s">
        <v>327</v>
      </c>
      <c r="B76" s="80" t="s">
        <v>328</v>
      </c>
      <c r="C76" s="81" t="s">
        <v>329</v>
      </c>
      <c r="D76" s="82"/>
      <c r="E76" s="83">
        <v>19210496.43</v>
      </c>
    </row>
    <row r="77" spans="1:5" ht="15.75" customHeight="1">
      <c r="A77" s="79" t="s">
        <v>330</v>
      </c>
      <c r="B77" s="80" t="s">
        <v>75</v>
      </c>
      <c r="C77" s="81" t="s">
        <v>331</v>
      </c>
      <c r="D77" s="82"/>
      <c r="E77" s="83">
        <v>259362.07</v>
      </c>
    </row>
    <row r="78" spans="1:5" ht="15.75" customHeight="1">
      <c r="A78" s="79" t="s">
        <v>332</v>
      </c>
      <c r="B78" s="80" t="s">
        <v>76</v>
      </c>
      <c r="C78" s="81" t="s">
        <v>333</v>
      </c>
      <c r="D78" s="82"/>
      <c r="E78" s="83">
        <v>71099.34</v>
      </c>
    </row>
    <row r="79" spans="1:5" ht="15.75" customHeight="1">
      <c r="A79" s="79" t="s">
        <v>334</v>
      </c>
      <c r="B79" s="80" t="s">
        <v>77</v>
      </c>
      <c r="C79" s="81" t="s">
        <v>335</v>
      </c>
      <c r="D79" s="82"/>
      <c r="E79" s="83">
        <v>5646235.5199999996</v>
      </c>
    </row>
    <row r="80" spans="1:5" ht="15.75" customHeight="1" thickBot="1">
      <c r="A80" s="84" t="s">
        <v>336</v>
      </c>
      <c r="B80" s="85" t="s">
        <v>337</v>
      </c>
      <c r="C80" s="86" t="s">
        <v>338</v>
      </c>
      <c r="D80" s="87">
        <v>547.59</v>
      </c>
      <c r="E80" s="88">
        <v>6053322.3799999999</v>
      </c>
    </row>
    <row r="81" spans="1:5" ht="15.75" customHeight="1">
      <c r="A81" s="74" t="s">
        <v>248</v>
      </c>
      <c r="B81" s="75" t="s">
        <v>339</v>
      </c>
      <c r="C81" s="76"/>
      <c r="D81" s="77">
        <v>401193593.58999997</v>
      </c>
      <c r="E81" s="78">
        <v>354489738.25</v>
      </c>
    </row>
    <row r="82" spans="1:5" ht="15.75" customHeight="1">
      <c r="A82" s="79" t="s">
        <v>31</v>
      </c>
      <c r="B82" s="80" t="s">
        <v>340</v>
      </c>
      <c r="C82" s="81" t="s">
        <v>341</v>
      </c>
      <c r="D82" s="82"/>
      <c r="E82" s="83"/>
    </row>
    <row r="83" spans="1:5" ht="15.75" customHeight="1">
      <c r="A83" s="79" t="s">
        <v>39</v>
      </c>
      <c r="B83" s="80" t="s">
        <v>342</v>
      </c>
      <c r="C83" s="81" t="s">
        <v>343</v>
      </c>
      <c r="D83" s="82"/>
      <c r="E83" s="83"/>
    </row>
    <row r="84" spans="1:5" ht="15.75" customHeight="1">
      <c r="A84" s="79" t="s">
        <v>40</v>
      </c>
      <c r="B84" s="80" t="s">
        <v>344</v>
      </c>
      <c r="C84" s="81" t="s">
        <v>345</v>
      </c>
      <c r="D84" s="82"/>
      <c r="E84" s="83"/>
    </row>
    <row r="85" spans="1:5" ht="15.75" customHeight="1">
      <c r="A85" s="79" t="s">
        <v>49</v>
      </c>
      <c r="B85" s="80" t="s">
        <v>346</v>
      </c>
      <c r="C85" s="81" t="s">
        <v>347</v>
      </c>
      <c r="D85" s="82"/>
      <c r="E85" s="83"/>
    </row>
    <row r="86" spans="1:5" ht="15.75" customHeight="1">
      <c r="A86" s="79" t="s">
        <v>50</v>
      </c>
      <c r="B86" s="80" t="s">
        <v>348</v>
      </c>
      <c r="C86" s="81" t="s">
        <v>349</v>
      </c>
      <c r="D86" s="82">
        <v>38328953.259999998</v>
      </c>
      <c r="E86" s="83">
        <v>33094331</v>
      </c>
    </row>
    <row r="87" spans="1:5" ht="15.75" customHeight="1">
      <c r="A87" s="79" t="s">
        <v>216</v>
      </c>
      <c r="B87" s="80" t="s">
        <v>73</v>
      </c>
      <c r="C87" s="81" t="s">
        <v>350</v>
      </c>
      <c r="D87" s="82"/>
      <c r="E87" s="83"/>
    </row>
    <row r="88" spans="1:5" ht="15.75" customHeight="1">
      <c r="A88" s="79" t="s">
        <v>292</v>
      </c>
      <c r="B88" s="80" t="s">
        <v>351</v>
      </c>
      <c r="C88" s="81" t="s">
        <v>352</v>
      </c>
      <c r="D88" s="82">
        <v>96495824.109999999</v>
      </c>
      <c r="E88" s="83">
        <v>94087156.239999995</v>
      </c>
    </row>
    <row r="89" spans="1:5" ht="15.75" customHeight="1">
      <c r="A89" s="79" t="s">
        <v>295</v>
      </c>
      <c r="B89" s="80" t="s">
        <v>353</v>
      </c>
      <c r="C89" s="81" t="s">
        <v>354</v>
      </c>
      <c r="D89" s="82">
        <v>266322776.22</v>
      </c>
      <c r="E89" s="83">
        <v>227296891.00999999</v>
      </c>
    </row>
    <row r="90" spans="1:5" ht="15.75" customHeight="1">
      <c r="A90" s="79" t="s">
        <v>302</v>
      </c>
      <c r="B90" s="80" t="s">
        <v>72</v>
      </c>
      <c r="C90" s="81" t="s">
        <v>355</v>
      </c>
      <c r="D90" s="82">
        <v>46040</v>
      </c>
      <c r="E90" s="83">
        <v>11360</v>
      </c>
    </row>
    <row r="91" spans="1:5" ht="15.75" customHeight="1">
      <c r="A91" s="79" t="s">
        <v>305</v>
      </c>
      <c r="B91" s="80" t="s">
        <v>71</v>
      </c>
      <c r="C91" s="81" t="s">
        <v>356</v>
      </c>
      <c r="D91" s="82"/>
      <c r="E91" s="83"/>
    </row>
    <row r="92" spans="1:5" ht="15.75" customHeight="1" thickBot="1">
      <c r="A92" s="84" t="s">
        <v>308</v>
      </c>
      <c r="B92" s="85" t="s">
        <v>70</v>
      </c>
      <c r="C92" s="86" t="s">
        <v>357</v>
      </c>
      <c r="D92" s="87"/>
      <c r="E92" s="88"/>
    </row>
    <row r="93" spans="1:5" ht="30.75" customHeight="1" thickBot="1">
      <c r="A93" s="90"/>
      <c r="B93" s="91" t="s">
        <v>358</v>
      </c>
      <c r="C93" s="92"/>
      <c r="D93" s="93">
        <f>D4+D14+D35+D43+D54+D81</f>
        <v>5978520479.7900009</v>
      </c>
      <c r="E93" s="93">
        <f>E4+E14+E35+E43+E54+E81</f>
        <v>6127144064.6299992</v>
      </c>
    </row>
    <row r="94" spans="1:5" ht="27.75" customHeight="1" thickBot="1">
      <c r="A94" s="172"/>
      <c r="B94" s="172" t="s">
        <v>359</v>
      </c>
      <c r="C94" s="173" t="s">
        <v>0</v>
      </c>
      <c r="D94" s="174" t="s">
        <v>29</v>
      </c>
      <c r="E94" s="174" t="s">
        <v>200</v>
      </c>
    </row>
    <row r="95" spans="1:5" ht="27.75" customHeight="1" thickTop="1" thickBot="1">
      <c r="A95" s="94" t="s">
        <v>78</v>
      </c>
      <c r="B95" s="95" t="s">
        <v>360</v>
      </c>
      <c r="C95" s="96"/>
      <c r="D95" s="97">
        <v>5779448055.0100002</v>
      </c>
      <c r="E95" s="98">
        <v>5837383448.0900002</v>
      </c>
    </row>
    <row r="96" spans="1:5" ht="16.5" customHeight="1">
      <c r="A96" s="74" t="s">
        <v>202</v>
      </c>
      <c r="B96" s="75" t="s">
        <v>361</v>
      </c>
      <c r="C96" s="76"/>
      <c r="D96" s="99">
        <v>5512650195.9899998</v>
      </c>
      <c r="E96" s="78">
        <v>5449166149.4300003</v>
      </c>
    </row>
    <row r="97" spans="1:5" ht="16.5" customHeight="1">
      <c r="A97" s="79" t="s">
        <v>31</v>
      </c>
      <c r="B97" s="80" t="s">
        <v>362</v>
      </c>
      <c r="C97" s="81" t="s">
        <v>363</v>
      </c>
      <c r="D97" s="100">
        <v>5512650195.9899998</v>
      </c>
      <c r="E97" s="83">
        <v>5191201302.9300003</v>
      </c>
    </row>
    <row r="98" spans="1:5" ht="16.5" customHeight="1">
      <c r="A98" s="79" t="s">
        <v>40</v>
      </c>
      <c r="B98" s="80" t="s">
        <v>364</v>
      </c>
      <c r="C98" s="81" t="s">
        <v>365</v>
      </c>
      <c r="D98" s="100"/>
      <c r="E98" s="83">
        <v>182666541.90000001</v>
      </c>
    </row>
    <row r="99" spans="1:5" ht="16.5" customHeight="1">
      <c r="A99" s="79" t="s">
        <v>50</v>
      </c>
      <c r="B99" s="80" t="s">
        <v>366</v>
      </c>
      <c r="C99" s="81" t="s">
        <v>367</v>
      </c>
      <c r="D99" s="100"/>
      <c r="E99" s="83"/>
    </row>
    <row r="100" spans="1:5" ht="16.5" customHeight="1">
      <c r="A100" s="79" t="s">
        <v>56</v>
      </c>
      <c r="B100" s="80" t="s">
        <v>368</v>
      </c>
      <c r="C100" s="81" t="s">
        <v>369</v>
      </c>
      <c r="D100" s="100"/>
      <c r="E100" s="83"/>
    </row>
    <row r="101" spans="1:5" ht="16.5" customHeight="1">
      <c r="A101" s="79" t="s">
        <v>211</v>
      </c>
      <c r="B101" s="80" t="s">
        <v>370</v>
      </c>
      <c r="C101" s="81" t="s">
        <v>371</v>
      </c>
      <c r="D101" s="100"/>
      <c r="E101" s="83">
        <v>75298304.599999994</v>
      </c>
    </row>
    <row r="102" spans="1:5" ht="16.5" customHeight="1" thickBot="1">
      <c r="A102" s="101" t="s">
        <v>213</v>
      </c>
      <c r="B102" s="102" t="s">
        <v>372</v>
      </c>
      <c r="C102" s="103" t="s">
        <v>373</v>
      </c>
      <c r="D102" s="104"/>
      <c r="E102" s="105"/>
    </row>
    <row r="103" spans="1:5" ht="16.5" customHeight="1">
      <c r="A103" s="106" t="s">
        <v>218</v>
      </c>
      <c r="B103" s="107" t="s">
        <v>374</v>
      </c>
      <c r="C103" s="108"/>
      <c r="D103" s="109">
        <v>266797859.02000001</v>
      </c>
      <c r="E103" s="110">
        <v>227674916.00999999</v>
      </c>
    </row>
    <row r="104" spans="1:5" ht="16.5" customHeight="1" thickBot="1">
      <c r="A104" s="84" t="s">
        <v>56</v>
      </c>
      <c r="B104" s="111" t="s">
        <v>79</v>
      </c>
      <c r="C104" s="112" t="s">
        <v>375</v>
      </c>
      <c r="D104" s="113">
        <v>266797859.02000001</v>
      </c>
      <c r="E104" s="114">
        <v>227674916.00999999</v>
      </c>
    </row>
    <row r="105" spans="1:5" ht="16.5" customHeight="1">
      <c r="A105" s="74" t="s">
        <v>233</v>
      </c>
      <c r="B105" s="115" t="s">
        <v>376</v>
      </c>
      <c r="C105" s="116"/>
      <c r="D105" s="117"/>
      <c r="E105" s="118">
        <v>160542382.65000001</v>
      </c>
    </row>
    <row r="106" spans="1:5" ht="16.5" customHeight="1">
      <c r="A106" s="79" t="s">
        <v>31</v>
      </c>
      <c r="B106" s="80" t="s">
        <v>377</v>
      </c>
      <c r="C106" s="81" t="s">
        <v>378</v>
      </c>
      <c r="D106" s="100"/>
      <c r="E106" s="83">
        <v>160542382.65000001</v>
      </c>
    </row>
    <row r="107" spans="1:5" ht="16.5" customHeight="1">
      <c r="A107" s="79" t="s">
        <v>39</v>
      </c>
      <c r="B107" s="80" t="s">
        <v>379</v>
      </c>
      <c r="C107" s="81" t="s">
        <v>380</v>
      </c>
      <c r="D107" s="100"/>
      <c r="E107" s="83"/>
    </row>
    <row r="108" spans="1:5" ht="16.5" customHeight="1" thickBot="1">
      <c r="A108" s="79" t="s">
        <v>40</v>
      </c>
      <c r="B108" s="80" t="s">
        <v>381</v>
      </c>
      <c r="C108" s="81" t="s">
        <v>382</v>
      </c>
      <c r="D108" s="100"/>
      <c r="E108" s="83"/>
    </row>
    <row r="109" spans="1:5" ht="16.5" customHeight="1" thickBot="1">
      <c r="A109" s="119" t="s">
        <v>81</v>
      </c>
      <c r="B109" s="90" t="s">
        <v>383</v>
      </c>
      <c r="C109" s="120"/>
      <c r="D109" s="121">
        <v>199072424.78</v>
      </c>
      <c r="E109" s="122">
        <v>242166185.78999999</v>
      </c>
    </row>
    <row r="110" spans="1:5" ht="16.5" customHeight="1">
      <c r="A110" s="106" t="s">
        <v>202</v>
      </c>
      <c r="B110" s="107" t="s">
        <v>384</v>
      </c>
      <c r="C110" s="108"/>
      <c r="D110" s="109"/>
      <c r="E110" s="110"/>
    </row>
    <row r="111" spans="1:5" ht="16.5" customHeight="1" thickBot="1">
      <c r="A111" s="123" t="s">
        <v>31</v>
      </c>
      <c r="B111" s="111" t="s">
        <v>385</v>
      </c>
      <c r="C111" s="112" t="s">
        <v>386</v>
      </c>
      <c r="D111" s="113"/>
      <c r="E111" s="114"/>
    </row>
    <row r="112" spans="1:5" ht="16.5" customHeight="1">
      <c r="A112" s="106" t="s">
        <v>218</v>
      </c>
      <c r="B112" s="107" t="s">
        <v>387</v>
      </c>
      <c r="C112" s="108"/>
      <c r="D112" s="109"/>
      <c r="E112" s="110"/>
    </row>
    <row r="113" spans="1:5" ht="16.5" customHeight="1" thickBot="1">
      <c r="A113" s="123" t="s">
        <v>31</v>
      </c>
      <c r="B113" s="111" t="s">
        <v>387</v>
      </c>
      <c r="C113" s="112" t="s">
        <v>388</v>
      </c>
      <c r="D113" s="113"/>
      <c r="E113" s="114"/>
    </row>
    <row r="114" spans="1:5" ht="16.5" customHeight="1">
      <c r="A114" s="106" t="s">
        <v>233</v>
      </c>
      <c r="B114" s="107" t="s">
        <v>389</v>
      </c>
      <c r="C114" s="108"/>
      <c r="D114" s="109">
        <v>150595607.58000001</v>
      </c>
      <c r="E114" s="110">
        <v>160973952.03</v>
      </c>
    </row>
    <row r="115" spans="1:5" ht="16.5" customHeight="1">
      <c r="A115" s="79" t="s">
        <v>31</v>
      </c>
      <c r="B115" s="80" t="s">
        <v>390</v>
      </c>
      <c r="C115" s="81" t="s">
        <v>391</v>
      </c>
      <c r="D115" s="100"/>
      <c r="E115" s="83"/>
    </row>
    <row r="116" spans="1:5" ht="16.5" customHeight="1">
      <c r="A116" s="79" t="s">
        <v>39</v>
      </c>
      <c r="B116" s="80" t="s">
        <v>392</v>
      </c>
      <c r="C116" s="81" t="s">
        <v>393</v>
      </c>
      <c r="D116" s="100"/>
      <c r="E116" s="83"/>
    </row>
    <row r="117" spans="1:5" ht="16.5" customHeight="1">
      <c r="A117" s="79" t="s">
        <v>40</v>
      </c>
      <c r="B117" s="80" t="s">
        <v>82</v>
      </c>
      <c r="C117" s="81" t="s">
        <v>394</v>
      </c>
      <c r="D117" s="100"/>
      <c r="E117" s="83"/>
    </row>
    <row r="118" spans="1:5" ht="16.5" customHeight="1">
      <c r="A118" s="79" t="s">
        <v>49</v>
      </c>
      <c r="B118" s="80" t="s">
        <v>83</v>
      </c>
      <c r="C118" s="81" t="s">
        <v>395</v>
      </c>
      <c r="D118" s="100"/>
      <c r="E118" s="83"/>
    </row>
    <row r="119" spans="1:5" ht="16.5" customHeight="1">
      <c r="A119" s="79" t="s">
        <v>50</v>
      </c>
      <c r="B119" s="80" t="s">
        <v>84</v>
      </c>
      <c r="C119" s="81" t="s">
        <v>396</v>
      </c>
      <c r="D119" s="100"/>
      <c r="E119" s="83"/>
    </row>
    <row r="120" spans="1:5" ht="16.5" customHeight="1">
      <c r="A120" s="79" t="s">
        <v>56</v>
      </c>
      <c r="B120" s="80" t="s">
        <v>397</v>
      </c>
      <c r="C120" s="81" t="s">
        <v>398</v>
      </c>
      <c r="D120" s="100"/>
      <c r="E120" s="83"/>
    </row>
    <row r="121" spans="1:5" ht="16.5" customHeight="1">
      <c r="A121" s="79" t="s">
        <v>211</v>
      </c>
      <c r="B121" s="80" t="s">
        <v>85</v>
      </c>
      <c r="C121" s="81" t="s">
        <v>399</v>
      </c>
      <c r="D121" s="100"/>
      <c r="E121" s="83"/>
    </row>
    <row r="122" spans="1:5" ht="16.5" customHeight="1">
      <c r="A122" s="79" t="s">
        <v>213</v>
      </c>
      <c r="B122" s="80" t="s">
        <v>400</v>
      </c>
      <c r="C122" s="81" t="s">
        <v>401</v>
      </c>
      <c r="D122" s="100"/>
      <c r="E122" s="83"/>
    </row>
    <row r="123" spans="1:5" ht="16.5" customHeight="1" thickBot="1">
      <c r="A123" s="123" t="s">
        <v>216</v>
      </c>
      <c r="B123" s="111" t="s">
        <v>86</v>
      </c>
      <c r="C123" s="112" t="s">
        <v>402</v>
      </c>
      <c r="D123" s="113">
        <v>150595607.58000001</v>
      </c>
      <c r="E123" s="114">
        <v>160973952.03</v>
      </c>
    </row>
    <row r="124" spans="1:5" ht="16.5" customHeight="1">
      <c r="A124" s="106" t="s">
        <v>248</v>
      </c>
      <c r="B124" s="107" t="s">
        <v>403</v>
      </c>
      <c r="C124" s="108"/>
      <c r="D124" s="109">
        <v>48476817.200000003</v>
      </c>
      <c r="E124" s="110">
        <v>81192233.760000005</v>
      </c>
    </row>
    <row r="125" spans="1:5" ht="16.5" customHeight="1">
      <c r="A125" s="79" t="s">
        <v>31</v>
      </c>
      <c r="B125" s="80" t="s">
        <v>404</v>
      </c>
      <c r="C125" s="81" t="s">
        <v>405</v>
      </c>
      <c r="D125" s="100"/>
      <c r="E125" s="83"/>
    </row>
    <row r="126" spans="1:5" ht="16.5" customHeight="1">
      <c r="A126" s="79" t="s">
        <v>39</v>
      </c>
      <c r="B126" s="80" t="s">
        <v>92</v>
      </c>
      <c r="C126" s="81" t="s">
        <v>406</v>
      </c>
      <c r="D126" s="100"/>
      <c r="E126" s="83"/>
    </row>
    <row r="127" spans="1:5" ht="16.5" customHeight="1">
      <c r="A127" s="79" t="s">
        <v>40</v>
      </c>
      <c r="B127" s="80" t="s">
        <v>93</v>
      </c>
      <c r="C127" s="81" t="s">
        <v>407</v>
      </c>
      <c r="D127" s="100"/>
      <c r="E127" s="83"/>
    </row>
    <row r="128" spans="1:5" ht="16.5" customHeight="1">
      <c r="A128" s="79" t="s">
        <v>49</v>
      </c>
      <c r="B128" s="80" t="s">
        <v>408</v>
      </c>
      <c r="C128" s="81" t="s">
        <v>409</v>
      </c>
      <c r="D128" s="100"/>
      <c r="E128" s="83"/>
    </row>
    <row r="129" spans="1:5" ht="16.5" customHeight="1">
      <c r="A129" s="79" t="s">
        <v>50</v>
      </c>
      <c r="B129" s="80" t="s">
        <v>87</v>
      </c>
      <c r="C129" s="81" t="s">
        <v>410</v>
      </c>
      <c r="D129" s="100">
        <v>13218744.939999999</v>
      </c>
      <c r="E129" s="83">
        <v>11177413.9</v>
      </c>
    </row>
    <row r="130" spans="1:5" ht="16.5" customHeight="1">
      <c r="A130" s="79" t="s">
        <v>56</v>
      </c>
      <c r="B130" s="80" t="s">
        <v>88</v>
      </c>
      <c r="C130" s="81" t="s">
        <v>411</v>
      </c>
      <c r="D130" s="100"/>
      <c r="E130" s="83"/>
    </row>
    <row r="131" spans="1:5" ht="16.5" customHeight="1">
      <c r="A131" s="79" t="s">
        <v>213</v>
      </c>
      <c r="B131" s="80" t="s">
        <v>412</v>
      </c>
      <c r="C131" s="81" t="s">
        <v>413</v>
      </c>
      <c r="D131" s="100"/>
      <c r="E131" s="83"/>
    </row>
    <row r="132" spans="1:5" ht="16.5" customHeight="1">
      <c r="A132" s="79" t="s">
        <v>216</v>
      </c>
      <c r="B132" s="80" t="s">
        <v>414</v>
      </c>
      <c r="C132" s="81" t="s">
        <v>415</v>
      </c>
      <c r="D132" s="100"/>
      <c r="E132" s="83">
        <v>2818000</v>
      </c>
    </row>
    <row r="133" spans="1:5" ht="16.5" customHeight="1">
      <c r="A133" s="79" t="s">
        <v>231</v>
      </c>
      <c r="B133" s="80" t="s">
        <v>416</v>
      </c>
      <c r="C133" s="81" t="s">
        <v>417</v>
      </c>
      <c r="D133" s="100"/>
      <c r="E133" s="83"/>
    </row>
    <row r="134" spans="1:5" ht="16.5" customHeight="1">
      <c r="A134" s="79" t="s">
        <v>292</v>
      </c>
      <c r="B134" s="80" t="s">
        <v>89</v>
      </c>
      <c r="C134" s="81" t="s">
        <v>418</v>
      </c>
      <c r="D134" s="100"/>
      <c r="E134" s="83"/>
    </row>
    <row r="135" spans="1:5" ht="16.5" customHeight="1">
      <c r="A135" s="79" t="s">
        <v>300</v>
      </c>
      <c r="B135" s="80" t="s">
        <v>91</v>
      </c>
      <c r="C135" s="81" t="s">
        <v>419</v>
      </c>
      <c r="D135" s="100"/>
      <c r="E135" s="83"/>
    </row>
    <row r="136" spans="1:5" ht="16.5" customHeight="1">
      <c r="A136" s="79" t="s">
        <v>302</v>
      </c>
      <c r="B136" s="80" t="s">
        <v>420</v>
      </c>
      <c r="C136" s="81" t="s">
        <v>421</v>
      </c>
      <c r="D136" s="100"/>
      <c r="E136" s="83">
        <v>10</v>
      </c>
    </row>
    <row r="137" spans="1:5" ht="16.5" customHeight="1">
      <c r="A137" s="79" t="s">
        <v>305</v>
      </c>
      <c r="B137" s="80" t="s">
        <v>422</v>
      </c>
      <c r="C137" s="81" t="s">
        <v>294</v>
      </c>
      <c r="D137" s="100">
        <v>4583056</v>
      </c>
      <c r="E137" s="83">
        <v>4081629</v>
      </c>
    </row>
    <row r="138" spans="1:5" ht="16.5" customHeight="1">
      <c r="A138" s="79" t="s">
        <v>308</v>
      </c>
      <c r="B138" s="80" t="s">
        <v>25</v>
      </c>
      <c r="C138" s="81" t="s">
        <v>296</v>
      </c>
      <c r="D138" s="100"/>
      <c r="E138" s="83"/>
    </row>
    <row r="139" spans="1:5" ht="16.5" customHeight="1">
      <c r="A139" s="79" t="s">
        <v>311</v>
      </c>
      <c r="B139" s="80" t="s">
        <v>298</v>
      </c>
      <c r="C139" s="81" t="s">
        <v>299</v>
      </c>
      <c r="D139" s="100">
        <v>1391828</v>
      </c>
      <c r="E139" s="83">
        <v>1367651</v>
      </c>
    </row>
    <row r="140" spans="1:5" ht="16.5" customHeight="1">
      <c r="A140" s="79" t="s">
        <v>313</v>
      </c>
      <c r="B140" s="80" t="s">
        <v>67</v>
      </c>
      <c r="C140" s="81" t="s">
        <v>301</v>
      </c>
      <c r="D140" s="100"/>
      <c r="E140" s="83"/>
    </row>
    <row r="141" spans="1:5" ht="16.5" customHeight="1">
      <c r="A141" s="79" t="s">
        <v>316</v>
      </c>
      <c r="B141" s="80" t="s">
        <v>303</v>
      </c>
      <c r="C141" s="81" t="s">
        <v>304</v>
      </c>
      <c r="D141" s="100"/>
      <c r="E141" s="83"/>
    </row>
    <row r="142" spans="1:5" ht="16.5" customHeight="1">
      <c r="A142" s="79" t="s">
        <v>319</v>
      </c>
      <c r="B142" s="80" t="s">
        <v>423</v>
      </c>
      <c r="C142" s="81" t="s">
        <v>424</v>
      </c>
      <c r="D142" s="100"/>
      <c r="E142" s="83">
        <v>232418</v>
      </c>
    </row>
    <row r="143" spans="1:5" ht="16.5" customHeight="1">
      <c r="A143" s="79" t="s">
        <v>322</v>
      </c>
      <c r="B143" s="80" t="s">
        <v>425</v>
      </c>
      <c r="C143" s="81" t="s">
        <v>426</v>
      </c>
      <c r="D143" s="100"/>
      <c r="E143" s="83"/>
    </row>
    <row r="144" spans="1:5" ht="16.5" customHeight="1">
      <c r="A144" s="79" t="s">
        <v>324</v>
      </c>
      <c r="B144" s="80" t="s">
        <v>90</v>
      </c>
      <c r="C144" s="81" t="s">
        <v>427</v>
      </c>
      <c r="D144" s="100"/>
      <c r="E144" s="83"/>
    </row>
    <row r="145" spans="1:5" ht="16.5" customHeight="1">
      <c r="A145" s="79" t="s">
        <v>327</v>
      </c>
      <c r="B145" s="80" t="s">
        <v>428</v>
      </c>
      <c r="C145" s="81" t="s">
        <v>429</v>
      </c>
      <c r="D145" s="100"/>
      <c r="E145" s="83"/>
    </row>
    <row r="146" spans="1:5" ht="16.5" customHeight="1">
      <c r="A146" s="79" t="s">
        <v>330</v>
      </c>
      <c r="B146" s="80" t="s">
        <v>317</v>
      </c>
      <c r="C146" s="81" t="s">
        <v>318</v>
      </c>
      <c r="D146" s="100"/>
      <c r="E146" s="83"/>
    </row>
    <row r="147" spans="1:5" ht="16.5" customHeight="1">
      <c r="A147" s="79" t="s">
        <v>334</v>
      </c>
      <c r="B147" s="80" t="s">
        <v>430</v>
      </c>
      <c r="C147" s="81" t="s">
        <v>431</v>
      </c>
      <c r="D147" s="100"/>
      <c r="E147" s="83"/>
    </row>
    <row r="148" spans="1:5" ht="16.5" customHeight="1">
      <c r="A148" s="79" t="s">
        <v>336</v>
      </c>
      <c r="B148" s="80" t="s">
        <v>432</v>
      </c>
      <c r="C148" s="81" t="s">
        <v>433</v>
      </c>
      <c r="D148" s="100"/>
      <c r="E148" s="83"/>
    </row>
    <row r="149" spans="1:5" ht="16.5" customHeight="1">
      <c r="A149" s="79" t="s">
        <v>434</v>
      </c>
      <c r="B149" s="80" t="s">
        <v>435</v>
      </c>
      <c r="C149" s="81" t="s">
        <v>436</v>
      </c>
      <c r="D149" s="100"/>
      <c r="E149" s="83"/>
    </row>
    <row r="150" spans="1:5" ht="16.5" customHeight="1">
      <c r="A150" s="79" t="s">
        <v>437</v>
      </c>
      <c r="B150" s="80" t="s">
        <v>438</v>
      </c>
      <c r="C150" s="81" t="s">
        <v>439</v>
      </c>
      <c r="D150" s="100"/>
      <c r="E150" s="83">
        <v>10614969.279999999</v>
      </c>
    </row>
    <row r="151" spans="1:5" ht="16.5" customHeight="1">
      <c r="A151" s="79" t="s">
        <v>440</v>
      </c>
      <c r="B151" s="80" t="s">
        <v>94</v>
      </c>
      <c r="C151" s="81" t="s">
        <v>441</v>
      </c>
      <c r="D151" s="100"/>
      <c r="E151" s="83">
        <v>606764</v>
      </c>
    </row>
    <row r="152" spans="1:5" ht="16.5" customHeight="1">
      <c r="A152" s="79" t="s">
        <v>442</v>
      </c>
      <c r="B152" s="80" t="s">
        <v>95</v>
      </c>
      <c r="C152" s="81" t="s">
        <v>443</v>
      </c>
      <c r="D152" s="100"/>
      <c r="E152" s="83">
        <v>3163000</v>
      </c>
    </row>
    <row r="153" spans="1:5" ht="16.5" customHeight="1">
      <c r="A153" s="79" t="s">
        <v>444</v>
      </c>
      <c r="B153" s="80" t="s">
        <v>445</v>
      </c>
      <c r="C153" s="81" t="s">
        <v>446</v>
      </c>
      <c r="D153" s="100"/>
      <c r="E153" s="83">
        <v>23669274.25</v>
      </c>
    </row>
    <row r="154" spans="1:5" ht="16.5" customHeight="1" thickBot="1">
      <c r="A154" s="79" t="s">
        <v>447</v>
      </c>
      <c r="B154" s="80" t="s">
        <v>448</v>
      </c>
      <c r="C154" s="81" t="s">
        <v>449</v>
      </c>
      <c r="D154" s="100">
        <v>29283188.260000002</v>
      </c>
      <c r="E154" s="83">
        <v>23461104.329999998</v>
      </c>
    </row>
    <row r="155" spans="1:5" ht="36" customHeight="1" thickBot="1">
      <c r="A155" s="70"/>
      <c r="B155" s="124" t="s">
        <v>450</v>
      </c>
      <c r="C155" s="71"/>
      <c r="D155" s="125">
        <f>D95+D109</f>
        <v>5978520479.79</v>
      </c>
      <c r="E155" s="125">
        <f>E95+E109</f>
        <v>6079549633.8800001</v>
      </c>
    </row>
  </sheetData>
  <mergeCells count="1">
    <mergeCell ref="A1:E1"/>
  </mergeCells>
  <printOptions horizontalCentered="1"/>
  <pageMargins left="0.15748031496062992" right="0.23622047244094491" top="0.39370078740157483" bottom="0.47244094488188981" header="0.11811023622047245" footer="0.23622047244094491"/>
  <pageSetup paperSize="9" scale="94" orientation="portrait" r:id="rId1"/>
  <headerFooter>
    <oddHeader>&amp;R&amp;"Times New Roman,Obyčejné"Příloha č. 5</oddHeader>
    <oddFooter>&amp;L&amp;"Times New Roman,Obyčejné"&amp;8Závěrečný účet 2010</oddFooter>
  </headerFooter>
  <rowBreaks count="3" manualBreakCount="3">
    <brk id="41" max="4" man="1"/>
    <brk id="93" max="4" man="1"/>
    <brk id="142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E155"/>
  <sheetViews>
    <sheetView view="pageBreakPreview" topLeftCell="A85" zoomScaleNormal="100" zoomScaleSheetLayoutView="100" workbookViewId="0">
      <selection activeCell="G152" sqref="G152"/>
    </sheetView>
  </sheetViews>
  <sheetFormatPr defaultRowHeight="15.75"/>
  <cols>
    <col min="1" max="1" width="4" style="126" customWidth="1"/>
    <col min="2" max="2" width="56.42578125" style="126" customWidth="1"/>
    <col min="3" max="3" width="7.7109375" style="127" customWidth="1"/>
    <col min="4" max="4" width="17.85546875" style="128" customWidth="1"/>
    <col min="5" max="5" width="19" style="129" customWidth="1"/>
    <col min="6" max="6" width="21" style="65" customWidth="1"/>
    <col min="7" max="256" width="9.140625" style="65"/>
    <col min="257" max="257" width="5.140625" style="65" customWidth="1"/>
    <col min="258" max="258" width="47.5703125" style="65" customWidth="1"/>
    <col min="259" max="259" width="7.7109375" style="65" customWidth="1"/>
    <col min="260" max="260" width="17.85546875" style="65" customWidth="1"/>
    <col min="261" max="261" width="19" style="65" customWidth="1"/>
    <col min="262" max="262" width="21" style="65" customWidth="1"/>
    <col min="263" max="512" width="9.140625" style="65"/>
    <col min="513" max="513" width="5.140625" style="65" customWidth="1"/>
    <col min="514" max="514" width="47.5703125" style="65" customWidth="1"/>
    <col min="515" max="515" width="7.7109375" style="65" customWidth="1"/>
    <col min="516" max="516" width="17.85546875" style="65" customWidth="1"/>
    <col min="517" max="517" width="19" style="65" customWidth="1"/>
    <col min="518" max="518" width="21" style="65" customWidth="1"/>
    <col min="519" max="768" width="9.140625" style="65"/>
    <col min="769" max="769" width="5.140625" style="65" customWidth="1"/>
    <col min="770" max="770" width="47.5703125" style="65" customWidth="1"/>
    <col min="771" max="771" width="7.7109375" style="65" customWidth="1"/>
    <col min="772" max="772" width="17.85546875" style="65" customWidth="1"/>
    <col min="773" max="773" width="19" style="65" customWidth="1"/>
    <col min="774" max="774" width="21" style="65" customWidth="1"/>
    <col min="775" max="1024" width="9.140625" style="65"/>
    <col min="1025" max="1025" width="5.140625" style="65" customWidth="1"/>
    <col min="1026" max="1026" width="47.5703125" style="65" customWidth="1"/>
    <col min="1027" max="1027" width="7.7109375" style="65" customWidth="1"/>
    <col min="1028" max="1028" width="17.85546875" style="65" customWidth="1"/>
    <col min="1029" max="1029" width="19" style="65" customWidth="1"/>
    <col min="1030" max="1030" width="21" style="65" customWidth="1"/>
    <col min="1031" max="1280" width="9.140625" style="65"/>
    <col min="1281" max="1281" width="5.140625" style="65" customWidth="1"/>
    <col min="1282" max="1282" width="47.5703125" style="65" customWidth="1"/>
    <col min="1283" max="1283" width="7.7109375" style="65" customWidth="1"/>
    <col min="1284" max="1284" width="17.85546875" style="65" customWidth="1"/>
    <col min="1285" max="1285" width="19" style="65" customWidth="1"/>
    <col min="1286" max="1286" width="21" style="65" customWidth="1"/>
    <col min="1287" max="1536" width="9.140625" style="65"/>
    <col min="1537" max="1537" width="5.140625" style="65" customWidth="1"/>
    <col min="1538" max="1538" width="47.5703125" style="65" customWidth="1"/>
    <col min="1539" max="1539" width="7.7109375" style="65" customWidth="1"/>
    <col min="1540" max="1540" width="17.85546875" style="65" customWidth="1"/>
    <col min="1541" max="1541" width="19" style="65" customWidth="1"/>
    <col min="1542" max="1542" width="21" style="65" customWidth="1"/>
    <col min="1543" max="1792" width="9.140625" style="65"/>
    <col min="1793" max="1793" width="5.140625" style="65" customWidth="1"/>
    <col min="1794" max="1794" width="47.5703125" style="65" customWidth="1"/>
    <col min="1795" max="1795" width="7.7109375" style="65" customWidth="1"/>
    <col min="1796" max="1796" width="17.85546875" style="65" customWidth="1"/>
    <col min="1797" max="1797" width="19" style="65" customWidth="1"/>
    <col min="1798" max="1798" width="21" style="65" customWidth="1"/>
    <col min="1799" max="2048" width="9.140625" style="65"/>
    <col min="2049" max="2049" width="5.140625" style="65" customWidth="1"/>
    <col min="2050" max="2050" width="47.5703125" style="65" customWidth="1"/>
    <col min="2051" max="2051" width="7.7109375" style="65" customWidth="1"/>
    <col min="2052" max="2052" width="17.85546875" style="65" customWidth="1"/>
    <col min="2053" max="2053" width="19" style="65" customWidth="1"/>
    <col min="2054" max="2054" width="21" style="65" customWidth="1"/>
    <col min="2055" max="2304" width="9.140625" style="65"/>
    <col min="2305" max="2305" width="5.140625" style="65" customWidth="1"/>
    <col min="2306" max="2306" width="47.5703125" style="65" customWidth="1"/>
    <col min="2307" max="2307" width="7.7109375" style="65" customWidth="1"/>
    <col min="2308" max="2308" width="17.85546875" style="65" customWidth="1"/>
    <col min="2309" max="2309" width="19" style="65" customWidth="1"/>
    <col min="2310" max="2310" width="21" style="65" customWidth="1"/>
    <col min="2311" max="2560" width="9.140625" style="65"/>
    <col min="2561" max="2561" width="5.140625" style="65" customWidth="1"/>
    <col min="2562" max="2562" width="47.5703125" style="65" customWidth="1"/>
    <col min="2563" max="2563" width="7.7109375" style="65" customWidth="1"/>
    <col min="2564" max="2564" width="17.85546875" style="65" customWidth="1"/>
    <col min="2565" max="2565" width="19" style="65" customWidth="1"/>
    <col min="2566" max="2566" width="21" style="65" customWidth="1"/>
    <col min="2567" max="2816" width="9.140625" style="65"/>
    <col min="2817" max="2817" width="5.140625" style="65" customWidth="1"/>
    <col min="2818" max="2818" width="47.5703125" style="65" customWidth="1"/>
    <col min="2819" max="2819" width="7.7109375" style="65" customWidth="1"/>
    <col min="2820" max="2820" width="17.85546875" style="65" customWidth="1"/>
    <col min="2821" max="2821" width="19" style="65" customWidth="1"/>
    <col min="2822" max="2822" width="21" style="65" customWidth="1"/>
    <col min="2823" max="3072" width="9.140625" style="65"/>
    <col min="3073" max="3073" width="5.140625" style="65" customWidth="1"/>
    <col min="3074" max="3074" width="47.5703125" style="65" customWidth="1"/>
    <col min="3075" max="3075" width="7.7109375" style="65" customWidth="1"/>
    <col min="3076" max="3076" width="17.85546875" style="65" customWidth="1"/>
    <col min="3077" max="3077" width="19" style="65" customWidth="1"/>
    <col min="3078" max="3078" width="21" style="65" customWidth="1"/>
    <col min="3079" max="3328" width="9.140625" style="65"/>
    <col min="3329" max="3329" width="5.140625" style="65" customWidth="1"/>
    <col min="3330" max="3330" width="47.5703125" style="65" customWidth="1"/>
    <col min="3331" max="3331" width="7.7109375" style="65" customWidth="1"/>
    <col min="3332" max="3332" width="17.85546875" style="65" customWidth="1"/>
    <col min="3333" max="3333" width="19" style="65" customWidth="1"/>
    <col min="3334" max="3334" width="21" style="65" customWidth="1"/>
    <col min="3335" max="3584" width="9.140625" style="65"/>
    <col min="3585" max="3585" width="5.140625" style="65" customWidth="1"/>
    <col min="3586" max="3586" width="47.5703125" style="65" customWidth="1"/>
    <col min="3587" max="3587" width="7.7109375" style="65" customWidth="1"/>
    <col min="3588" max="3588" width="17.85546875" style="65" customWidth="1"/>
    <col min="3589" max="3589" width="19" style="65" customWidth="1"/>
    <col min="3590" max="3590" width="21" style="65" customWidth="1"/>
    <col min="3591" max="3840" width="9.140625" style="65"/>
    <col min="3841" max="3841" width="5.140625" style="65" customWidth="1"/>
    <col min="3842" max="3842" width="47.5703125" style="65" customWidth="1"/>
    <col min="3843" max="3843" width="7.7109375" style="65" customWidth="1"/>
    <col min="3844" max="3844" width="17.85546875" style="65" customWidth="1"/>
    <col min="3845" max="3845" width="19" style="65" customWidth="1"/>
    <col min="3846" max="3846" width="21" style="65" customWidth="1"/>
    <col min="3847" max="4096" width="9.140625" style="65"/>
    <col min="4097" max="4097" width="5.140625" style="65" customWidth="1"/>
    <col min="4098" max="4098" width="47.5703125" style="65" customWidth="1"/>
    <col min="4099" max="4099" width="7.7109375" style="65" customWidth="1"/>
    <col min="4100" max="4100" width="17.85546875" style="65" customWidth="1"/>
    <col min="4101" max="4101" width="19" style="65" customWidth="1"/>
    <col min="4102" max="4102" width="21" style="65" customWidth="1"/>
    <col min="4103" max="4352" width="9.140625" style="65"/>
    <col min="4353" max="4353" width="5.140625" style="65" customWidth="1"/>
    <col min="4354" max="4354" width="47.5703125" style="65" customWidth="1"/>
    <col min="4355" max="4355" width="7.7109375" style="65" customWidth="1"/>
    <col min="4356" max="4356" width="17.85546875" style="65" customWidth="1"/>
    <col min="4357" max="4357" width="19" style="65" customWidth="1"/>
    <col min="4358" max="4358" width="21" style="65" customWidth="1"/>
    <col min="4359" max="4608" width="9.140625" style="65"/>
    <col min="4609" max="4609" width="5.140625" style="65" customWidth="1"/>
    <col min="4610" max="4610" width="47.5703125" style="65" customWidth="1"/>
    <col min="4611" max="4611" width="7.7109375" style="65" customWidth="1"/>
    <col min="4612" max="4612" width="17.85546875" style="65" customWidth="1"/>
    <col min="4613" max="4613" width="19" style="65" customWidth="1"/>
    <col min="4614" max="4614" width="21" style="65" customWidth="1"/>
    <col min="4615" max="4864" width="9.140625" style="65"/>
    <col min="4865" max="4865" width="5.140625" style="65" customWidth="1"/>
    <col min="4866" max="4866" width="47.5703125" style="65" customWidth="1"/>
    <col min="4867" max="4867" width="7.7109375" style="65" customWidth="1"/>
    <col min="4868" max="4868" width="17.85546875" style="65" customWidth="1"/>
    <col min="4869" max="4869" width="19" style="65" customWidth="1"/>
    <col min="4870" max="4870" width="21" style="65" customWidth="1"/>
    <col min="4871" max="5120" width="9.140625" style="65"/>
    <col min="5121" max="5121" width="5.140625" style="65" customWidth="1"/>
    <col min="5122" max="5122" width="47.5703125" style="65" customWidth="1"/>
    <col min="5123" max="5123" width="7.7109375" style="65" customWidth="1"/>
    <col min="5124" max="5124" width="17.85546875" style="65" customWidth="1"/>
    <col min="5125" max="5125" width="19" style="65" customWidth="1"/>
    <col min="5126" max="5126" width="21" style="65" customWidth="1"/>
    <col min="5127" max="5376" width="9.140625" style="65"/>
    <col min="5377" max="5377" width="5.140625" style="65" customWidth="1"/>
    <col min="5378" max="5378" width="47.5703125" style="65" customWidth="1"/>
    <col min="5379" max="5379" width="7.7109375" style="65" customWidth="1"/>
    <col min="5380" max="5380" width="17.85546875" style="65" customWidth="1"/>
    <col min="5381" max="5381" width="19" style="65" customWidth="1"/>
    <col min="5382" max="5382" width="21" style="65" customWidth="1"/>
    <col min="5383" max="5632" width="9.140625" style="65"/>
    <col min="5633" max="5633" width="5.140625" style="65" customWidth="1"/>
    <col min="5634" max="5634" width="47.5703125" style="65" customWidth="1"/>
    <col min="5635" max="5635" width="7.7109375" style="65" customWidth="1"/>
    <col min="5636" max="5636" width="17.85546875" style="65" customWidth="1"/>
    <col min="5637" max="5637" width="19" style="65" customWidth="1"/>
    <col min="5638" max="5638" width="21" style="65" customWidth="1"/>
    <col min="5639" max="5888" width="9.140625" style="65"/>
    <col min="5889" max="5889" width="5.140625" style="65" customWidth="1"/>
    <col min="5890" max="5890" width="47.5703125" style="65" customWidth="1"/>
    <col min="5891" max="5891" width="7.7109375" style="65" customWidth="1"/>
    <col min="5892" max="5892" width="17.85546875" style="65" customWidth="1"/>
    <col min="5893" max="5893" width="19" style="65" customWidth="1"/>
    <col min="5894" max="5894" width="21" style="65" customWidth="1"/>
    <col min="5895" max="6144" width="9.140625" style="65"/>
    <col min="6145" max="6145" width="5.140625" style="65" customWidth="1"/>
    <col min="6146" max="6146" width="47.5703125" style="65" customWidth="1"/>
    <col min="6147" max="6147" width="7.7109375" style="65" customWidth="1"/>
    <col min="6148" max="6148" width="17.85546875" style="65" customWidth="1"/>
    <col min="6149" max="6149" width="19" style="65" customWidth="1"/>
    <col min="6150" max="6150" width="21" style="65" customWidth="1"/>
    <col min="6151" max="6400" width="9.140625" style="65"/>
    <col min="6401" max="6401" width="5.140625" style="65" customWidth="1"/>
    <col min="6402" max="6402" width="47.5703125" style="65" customWidth="1"/>
    <col min="6403" max="6403" width="7.7109375" style="65" customWidth="1"/>
    <col min="6404" max="6404" width="17.85546875" style="65" customWidth="1"/>
    <col min="6405" max="6405" width="19" style="65" customWidth="1"/>
    <col min="6406" max="6406" width="21" style="65" customWidth="1"/>
    <col min="6407" max="6656" width="9.140625" style="65"/>
    <col min="6657" max="6657" width="5.140625" style="65" customWidth="1"/>
    <col min="6658" max="6658" width="47.5703125" style="65" customWidth="1"/>
    <col min="6659" max="6659" width="7.7109375" style="65" customWidth="1"/>
    <col min="6660" max="6660" width="17.85546875" style="65" customWidth="1"/>
    <col min="6661" max="6661" width="19" style="65" customWidth="1"/>
    <col min="6662" max="6662" width="21" style="65" customWidth="1"/>
    <col min="6663" max="6912" width="9.140625" style="65"/>
    <col min="6913" max="6913" width="5.140625" style="65" customWidth="1"/>
    <col min="6914" max="6914" width="47.5703125" style="65" customWidth="1"/>
    <col min="6915" max="6915" width="7.7109375" style="65" customWidth="1"/>
    <col min="6916" max="6916" width="17.85546875" style="65" customWidth="1"/>
    <col min="6917" max="6917" width="19" style="65" customWidth="1"/>
    <col min="6918" max="6918" width="21" style="65" customWidth="1"/>
    <col min="6919" max="7168" width="9.140625" style="65"/>
    <col min="7169" max="7169" width="5.140625" style="65" customWidth="1"/>
    <col min="7170" max="7170" width="47.5703125" style="65" customWidth="1"/>
    <col min="7171" max="7171" width="7.7109375" style="65" customWidth="1"/>
    <col min="7172" max="7172" width="17.85546875" style="65" customWidth="1"/>
    <col min="7173" max="7173" width="19" style="65" customWidth="1"/>
    <col min="7174" max="7174" width="21" style="65" customWidth="1"/>
    <col min="7175" max="7424" width="9.140625" style="65"/>
    <col min="7425" max="7425" width="5.140625" style="65" customWidth="1"/>
    <col min="7426" max="7426" width="47.5703125" style="65" customWidth="1"/>
    <col min="7427" max="7427" width="7.7109375" style="65" customWidth="1"/>
    <col min="7428" max="7428" width="17.85546875" style="65" customWidth="1"/>
    <col min="7429" max="7429" width="19" style="65" customWidth="1"/>
    <col min="7430" max="7430" width="21" style="65" customWidth="1"/>
    <col min="7431" max="7680" width="9.140625" style="65"/>
    <col min="7681" max="7681" width="5.140625" style="65" customWidth="1"/>
    <col min="7682" max="7682" width="47.5703125" style="65" customWidth="1"/>
    <col min="7683" max="7683" width="7.7109375" style="65" customWidth="1"/>
    <col min="7684" max="7684" width="17.85546875" style="65" customWidth="1"/>
    <col min="7685" max="7685" width="19" style="65" customWidth="1"/>
    <col min="7686" max="7686" width="21" style="65" customWidth="1"/>
    <col min="7687" max="7936" width="9.140625" style="65"/>
    <col min="7937" max="7937" width="5.140625" style="65" customWidth="1"/>
    <col min="7938" max="7938" width="47.5703125" style="65" customWidth="1"/>
    <col min="7939" max="7939" width="7.7109375" style="65" customWidth="1"/>
    <col min="7940" max="7940" width="17.85546875" style="65" customWidth="1"/>
    <col min="7941" max="7941" width="19" style="65" customWidth="1"/>
    <col min="7942" max="7942" width="21" style="65" customWidth="1"/>
    <col min="7943" max="8192" width="9.140625" style="65"/>
    <col min="8193" max="8193" width="5.140625" style="65" customWidth="1"/>
    <col min="8194" max="8194" width="47.5703125" style="65" customWidth="1"/>
    <col min="8195" max="8195" width="7.7109375" style="65" customWidth="1"/>
    <col min="8196" max="8196" width="17.85546875" style="65" customWidth="1"/>
    <col min="8197" max="8197" width="19" style="65" customWidth="1"/>
    <col min="8198" max="8198" width="21" style="65" customWidth="1"/>
    <col min="8199" max="8448" width="9.140625" style="65"/>
    <col min="8449" max="8449" width="5.140625" style="65" customWidth="1"/>
    <col min="8450" max="8450" width="47.5703125" style="65" customWidth="1"/>
    <col min="8451" max="8451" width="7.7109375" style="65" customWidth="1"/>
    <col min="8452" max="8452" width="17.85546875" style="65" customWidth="1"/>
    <col min="8453" max="8453" width="19" style="65" customWidth="1"/>
    <col min="8454" max="8454" width="21" style="65" customWidth="1"/>
    <col min="8455" max="8704" width="9.140625" style="65"/>
    <col min="8705" max="8705" width="5.140625" style="65" customWidth="1"/>
    <col min="8706" max="8706" width="47.5703125" style="65" customWidth="1"/>
    <col min="8707" max="8707" width="7.7109375" style="65" customWidth="1"/>
    <col min="8708" max="8708" width="17.85546875" style="65" customWidth="1"/>
    <col min="8709" max="8709" width="19" style="65" customWidth="1"/>
    <col min="8710" max="8710" width="21" style="65" customWidth="1"/>
    <col min="8711" max="8960" width="9.140625" style="65"/>
    <col min="8961" max="8961" width="5.140625" style="65" customWidth="1"/>
    <col min="8962" max="8962" width="47.5703125" style="65" customWidth="1"/>
    <col min="8963" max="8963" width="7.7109375" style="65" customWidth="1"/>
    <col min="8964" max="8964" width="17.85546875" style="65" customWidth="1"/>
    <col min="8965" max="8965" width="19" style="65" customWidth="1"/>
    <col min="8966" max="8966" width="21" style="65" customWidth="1"/>
    <col min="8967" max="9216" width="9.140625" style="65"/>
    <col min="9217" max="9217" width="5.140625" style="65" customWidth="1"/>
    <col min="9218" max="9218" width="47.5703125" style="65" customWidth="1"/>
    <col min="9219" max="9219" width="7.7109375" style="65" customWidth="1"/>
    <col min="9220" max="9220" width="17.85546875" style="65" customWidth="1"/>
    <col min="9221" max="9221" width="19" style="65" customWidth="1"/>
    <col min="9222" max="9222" width="21" style="65" customWidth="1"/>
    <col min="9223" max="9472" width="9.140625" style="65"/>
    <col min="9473" max="9473" width="5.140625" style="65" customWidth="1"/>
    <col min="9474" max="9474" width="47.5703125" style="65" customWidth="1"/>
    <col min="9475" max="9475" width="7.7109375" style="65" customWidth="1"/>
    <col min="9476" max="9476" width="17.85546875" style="65" customWidth="1"/>
    <col min="9477" max="9477" width="19" style="65" customWidth="1"/>
    <col min="9478" max="9478" width="21" style="65" customWidth="1"/>
    <col min="9479" max="9728" width="9.140625" style="65"/>
    <col min="9729" max="9729" width="5.140625" style="65" customWidth="1"/>
    <col min="9730" max="9730" width="47.5703125" style="65" customWidth="1"/>
    <col min="9731" max="9731" width="7.7109375" style="65" customWidth="1"/>
    <col min="9732" max="9732" width="17.85546875" style="65" customWidth="1"/>
    <col min="9733" max="9733" width="19" style="65" customWidth="1"/>
    <col min="9734" max="9734" width="21" style="65" customWidth="1"/>
    <col min="9735" max="9984" width="9.140625" style="65"/>
    <col min="9985" max="9985" width="5.140625" style="65" customWidth="1"/>
    <col min="9986" max="9986" width="47.5703125" style="65" customWidth="1"/>
    <col min="9987" max="9987" width="7.7109375" style="65" customWidth="1"/>
    <col min="9988" max="9988" width="17.85546875" style="65" customWidth="1"/>
    <col min="9989" max="9989" width="19" style="65" customWidth="1"/>
    <col min="9990" max="9990" width="21" style="65" customWidth="1"/>
    <col min="9991" max="10240" width="9.140625" style="65"/>
    <col min="10241" max="10241" width="5.140625" style="65" customWidth="1"/>
    <col min="10242" max="10242" width="47.5703125" style="65" customWidth="1"/>
    <col min="10243" max="10243" width="7.7109375" style="65" customWidth="1"/>
    <col min="10244" max="10244" width="17.85546875" style="65" customWidth="1"/>
    <col min="10245" max="10245" width="19" style="65" customWidth="1"/>
    <col min="10246" max="10246" width="21" style="65" customWidth="1"/>
    <col min="10247" max="10496" width="9.140625" style="65"/>
    <col min="10497" max="10497" width="5.140625" style="65" customWidth="1"/>
    <col min="10498" max="10498" width="47.5703125" style="65" customWidth="1"/>
    <col min="10499" max="10499" width="7.7109375" style="65" customWidth="1"/>
    <col min="10500" max="10500" width="17.85546875" style="65" customWidth="1"/>
    <col min="10501" max="10501" width="19" style="65" customWidth="1"/>
    <col min="10502" max="10502" width="21" style="65" customWidth="1"/>
    <col min="10503" max="10752" width="9.140625" style="65"/>
    <col min="10753" max="10753" width="5.140625" style="65" customWidth="1"/>
    <col min="10754" max="10754" width="47.5703125" style="65" customWidth="1"/>
    <col min="10755" max="10755" width="7.7109375" style="65" customWidth="1"/>
    <col min="10756" max="10756" width="17.85546875" style="65" customWidth="1"/>
    <col min="10757" max="10757" width="19" style="65" customWidth="1"/>
    <col min="10758" max="10758" width="21" style="65" customWidth="1"/>
    <col min="10759" max="11008" width="9.140625" style="65"/>
    <col min="11009" max="11009" width="5.140625" style="65" customWidth="1"/>
    <col min="11010" max="11010" width="47.5703125" style="65" customWidth="1"/>
    <col min="11011" max="11011" width="7.7109375" style="65" customWidth="1"/>
    <col min="11012" max="11012" width="17.85546875" style="65" customWidth="1"/>
    <col min="11013" max="11013" width="19" style="65" customWidth="1"/>
    <col min="11014" max="11014" width="21" style="65" customWidth="1"/>
    <col min="11015" max="11264" width="9.140625" style="65"/>
    <col min="11265" max="11265" width="5.140625" style="65" customWidth="1"/>
    <col min="11266" max="11266" width="47.5703125" style="65" customWidth="1"/>
    <col min="11267" max="11267" width="7.7109375" style="65" customWidth="1"/>
    <col min="11268" max="11268" width="17.85546875" style="65" customWidth="1"/>
    <col min="11269" max="11269" width="19" style="65" customWidth="1"/>
    <col min="11270" max="11270" width="21" style="65" customWidth="1"/>
    <col min="11271" max="11520" width="9.140625" style="65"/>
    <col min="11521" max="11521" width="5.140625" style="65" customWidth="1"/>
    <col min="11522" max="11522" width="47.5703125" style="65" customWidth="1"/>
    <col min="11523" max="11523" width="7.7109375" style="65" customWidth="1"/>
    <col min="11524" max="11524" width="17.85546875" style="65" customWidth="1"/>
    <col min="11525" max="11525" width="19" style="65" customWidth="1"/>
    <col min="11526" max="11526" width="21" style="65" customWidth="1"/>
    <col min="11527" max="11776" width="9.140625" style="65"/>
    <col min="11777" max="11777" width="5.140625" style="65" customWidth="1"/>
    <col min="11778" max="11778" width="47.5703125" style="65" customWidth="1"/>
    <col min="11779" max="11779" width="7.7109375" style="65" customWidth="1"/>
    <col min="11780" max="11780" width="17.85546875" style="65" customWidth="1"/>
    <col min="11781" max="11781" width="19" style="65" customWidth="1"/>
    <col min="11782" max="11782" width="21" style="65" customWidth="1"/>
    <col min="11783" max="12032" width="9.140625" style="65"/>
    <col min="12033" max="12033" width="5.140625" style="65" customWidth="1"/>
    <col min="12034" max="12034" width="47.5703125" style="65" customWidth="1"/>
    <col min="12035" max="12035" width="7.7109375" style="65" customWidth="1"/>
    <col min="12036" max="12036" width="17.85546875" style="65" customWidth="1"/>
    <col min="12037" max="12037" width="19" style="65" customWidth="1"/>
    <col min="12038" max="12038" width="21" style="65" customWidth="1"/>
    <col min="12039" max="12288" width="9.140625" style="65"/>
    <col min="12289" max="12289" width="5.140625" style="65" customWidth="1"/>
    <col min="12290" max="12290" width="47.5703125" style="65" customWidth="1"/>
    <col min="12291" max="12291" width="7.7109375" style="65" customWidth="1"/>
    <col min="12292" max="12292" width="17.85546875" style="65" customWidth="1"/>
    <col min="12293" max="12293" width="19" style="65" customWidth="1"/>
    <col min="12294" max="12294" width="21" style="65" customWidth="1"/>
    <col min="12295" max="12544" width="9.140625" style="65"/>
    <col min="12545" max="12545" width="5.140625" style="65" customWidth="1"/>
    <col min="12546" max="12546" width="47.5703125" style="65" customWidth="1"/>
    <col min="12547" max="12547" width="7.7109375" style="65" customWidth="1"/>
    <col min="12548" max="12548" width="17.85546875" style="65" customWidth="1"/>
    <col min="12549" max="12549" width="19" style="65" customWidth="1"/>
    <col min="12550" max="12550" width="21" style="65" customWidth="1"/>
    <col min="12551" max="12800" width="9.140625" style="65"/>
    <col min="12801" max="12801" width="5.140625" style="65" customWidth="1"/>
    <col min="12802" max="12802" width="47.5703125" style="65" customWidth="1"/>
    <col min="12803" max="12803" width="7.7109375" style="65" customWidth="1"/>
    <col min="12804" max="12804" width="17.85546875" style="65" customWidth="1"/>
    <col min="12805" max="12805" width="19" style="65" customWidth="1"/>
    <col min="12806" max="12806" width="21" style="65" customWidth="1"/>
    <col min="12807" max="13056" width="9.140625" style="65"/>
    <col min="13057" max="13057" width="5.140625" style="65" customWidth="1"/>
    <col min="13058" max="13058" width="47.5703125" style="65" customWidth="1"/>
    <col min="13059" max="13059" width="7.7109375" style="65" customWidth="1"/>
    <col min="13060" max="13060" width="17.85546875" style="65" customWidth="1"/>
    <col min="13061" max="13061" width="19" style="65" customWidth="1"/>
    <col min="13062" max="13062" width="21" style="65" customWidth="1"/>
    <col min="13063" max="13312" width="9.140625" style="65"/>
    <col min="13313" max="13313" width="5.140625" style="65" customWidth="1"/>
    <col min="13314" max="13314" width="47.5703125" style="65" customWidth="1"/>
    <col min="13315" max="13315" width="7.7109375" style="65" customWidth="1"/>
    <col min="13316" max="13316" width="17.85546875" style="65" customWidth="1"/>
    <col min="13317" max="13317" width="19" style="65" customWidth="1"/>
    <col min="13318" max="13318" width="21" style="65" customWidth="1"/>
    <col min="13319" max="13568" width="9.140625" style="65"/>
    <col min="13569" max="13569" width="5.140625" style="65" customWidth="1"/>
    <col min="13570" max="13570" width="47.5703125" style="65" customWidth="1"/>
    <col min="13571" max="13571" width="7.7109375" style="65" customWidth="1"/>
    <col min="13572" max="13572" width="17.85546875" style="65" customWidth="1"/>
    <col min="13573" max="13573" width="19" style="65" customWidth="1"/>
    <col min="13574" max="13574" width="21" style="65" customWidth="1"/>
    <col min="13575" max="13824" width="9.140625" style="65"/>
    <col min="13825" max="13825" width="5.140625" style="65" customWidth="1"/>
    <col min="13826" max="13826" width="47.5703125" style="65" customWidth="1"/>
    <col min="13827" max="13827" width="7.7109375" style="65" customWidth="1"/>
    <col min="13828" max="13828" width="17.85546875" style="65" customWidth="1"/>
    <col min="13829" max="13829" width="19" style="65" customWidth="1"/>
    <col min="13830" max="13830" width="21" style="65" customWidth="1"/>
    <col min="13831" max="14080" width="9.140625" style="65"/>
    <col min="14081" max="14081" width="5.140625" style="65" customWidth="1"/>
    <col min="14082" max="14082" width="47.5703125" style="65" customWidth="1"/>
    <col min="14083" max="14083" width="7.7109375" style="65" customWidth="1"/>
    <col min="14084" max="14084" width="17.85546875" style="65" customWidth="1"/>
    <col min="14085" max="14085" width="19" style="65" customWidth="1"/>
    <col min="14086" max="14086" width="21" style="65" customWidth="1"/>
    <col min="14087" max="14336" width="9.140625" style="65"/>
    <col min="14337" max="14337" width="5.140625" style="65" customWidth="1"/>
    <col min="14338" max="14338" width="47.5703125" style="65" customWidth="1"/>
    <col min="14339" max="14339" width="7.7109375" style="65" customWidth="1"/>
    <col min="14340" max="14340" width="17.85546875" style="65" customWidth="1"/>
    <col min="14341" max="14341" width="19" style="65" customWidth="1"/>
    <col min="14342" max="14342" width="21" style="65" customWidth="1"/>
    <col min="14343" max="14592" width="9.140625" style="65"/>
    <col min="14593" max="14593" width="5.140625" style="65" customWidth="1"/>
    <col min="14594" max="14594" width="47.5703125" style="65" customWidth="1"/>
    <col min="14595" max="14595" width="7.7109375" style="65" customWidth="1"/>
    <col min="14596" max="14596" width="17.85546875" style="65" customWidth="1"/>
    <col min="14597" max="14597" width="19" style="65" customWidth="1"/>
    <col min="14598" max="14598" width="21" style="65" customWidth="1"/>
    <col min="14599" max="14848" width="9.140625" style="65"/>
    <col min="14849" max="14849" width="5.140625" style="65" customWidth="1"/>
    <col min="14850" max="14850" width="47.5703125" style="65" customWidth="1"/>
    <col min="14851" max="14851" width="7.7109375" style="65" customWidth="1"/>
    <col min="14852" max="14852" width="17.85546875" style="65" customWidth="1"/>
    <col min="14853" max="14853" width="19" style="65" customWidth="1"/>
    <col min="14854" max="14854" width="21" style="65" customWidth="1"/>
    <col min="14855" max="15104" width="9.140625" style="65"/>
    <col min="15105" max="15105" width="5.140625" style="65" customWidth="1"/>
    <col min="15106" max="15106" width="47.5703125" style="65" customWidth="1"/>
    <col min="15107" max="15107" width="7.7109375" style="65" customWidth="1"/>
    <col min="15108" max="15108" width="17.85546875" style="65" customWidth="1"/>
    <col min="15109" max="15109" width="19" style="65" customWidth="1"/>
    <col min="15110" max="15110" width="21" style="65" customWidth="1"/>
    <col min="15111" max="15360" width="9.140625" style="65"/>
    <col min="15361" max="15361" width="5.140625" style="65" customWidth="1"/>
    <col min="15362" max="15362" width="47.5703125" style="65" customWidth="1"/>
    <col min="15363" max="15363" width="7.7109375" style="65" customWidth="1"/>
    <col min="15364" max="15364" width="17.85546875" style="65" customWidth="1"/>
    <col min="15365" max="15365" width="19" style="65" customWidth="1"/>
    <col min="15366" max="15366" width="21" style="65" customWidth="1"/>
    <col min="15367" max="15616" width="9.140625" style="65"/>
    <col min="15617" max="15617" width="5.140625" style="65" customWidth="1"/>
    <col min="15618" max="15618" width="47.5703125" style="65" customWidth="1"/>
    <col min="15619" max="15619" width="7.7109375" style="65" customWidth="1"/>
    <col min="15620" max="15620" width="17.85546875" style="65" customWidth="1"/>
    <col min="15621" max="15621" width="19" style="65" customWidth="1"/>
    <col min="15622" max="15622" width="21" style="65" customWidth="1"/>
    <col min="15623" max="15872" width="9.140625" style="65"/>
    <col min="15873" max="15873" width="5.140625" style="65" customWidth="1"/>
    <col min="15874" max="15874" width="47.5703125" style="65" customWidth="1"/>
    <col min="15875" max="15875" width="7.7109375" style="65" customWidth="1"/>
    <col min="15876" max="15876" width="17.85546875" style="65" customWidth="1"/>
    <col min="15877" max="15877" width="19" style="65" customWidth="1"/>
    <col min="15878" max="15878" width="21" style="65" customWidth="1"/>
    <col min="15879" max="16128" width="9.140625" style="65"/>
    <col min="16129" max="16129" width="5.140625" style="65" customWidth="1"/>
    <col min="16130" max="16130" width="47.5703125" style="65" customWidth="1"/>
    <col min="16131" max="16131" width="7.7109375" style="65" customWidth="1"/>
    <col min="16132" max="16132" width="17.85546875" style="65" customWidth="1"/>
    <col min="16133" max="16133" width="19" style="65" customWidth="1"/>
    <col min="16134" max="16134" width="21" style="65" customWidth="1"/>
    <col min="16135" max="16384" width="9.140625" style="65"/>
  </cols>
  <sheetData>
    <row r="1" spans="1:5" s="64" customFormat="1" ht="43.5" customHeight="1">
      <c r="A1" s="807" t="s">
        <v>599</v>
      </c>
      <c r="B1" s="807"/>
      <c r="C1" s="807"/>
      <c r="D1" s="807"/>
      <c r="E1" s="807"/>
    </row>
    <row r="2" spans="1:5" ht="25.5" customHeight="1" thickBot="1">
      <c r="A2" s="186" t="s">
        <v>451</v>
      </c>
      <c r="B2" s="187" t="s">
        <v>199</v>
      </c>
      <c r="C2" s="187" t="s">
        <v>0</v>
      </c>
      <c r="D2" s="188" t="s">
        <v>29</v>
      </c>
      <c r="E2" s="188" t="s">
        <v>200</v>
      </c>
    </row>
    <row r="3" spans="1:5" ht="23.25" customHeight="1" thickTop="1" thickBot="1">
      <c r="A3" s="181" t="s">
        <v>30</v>
      </c>
      <c r="B3" s="182" t="s">
        <v>201</v>
      </c>
      <c r="C3" s="183"/>
      <c r="D3" s="184"/>
      <c r="E3" s="185"/>
    </row>
    <row r="4" spans="1:5">
      <c r="A4" s="74" t="s">
        <v>202</v>
      </c>
      <c r="B4" s="75" t="s">
        <v>203</v>
      </c>
      <c r="C4" s="76"/>
      <c r="D4" s="77"/>
      <c r="E4" s="78"/>
    </row>
    <row r="5" spans="1:5">
      <c r="A5" s="79" t="s">
        <v>31</v>
      </c>
      <c r="B5" s="80" t="s">
        <v>32</v>
      </c>
      <c r="C5" s="81" t="s">
        <v>204</v>
      </c>
      <c r="D5" s="82"/>
      <c r="E5" s="83"/>
    </row>
    <row r="6" spans="1:5">
      <c r="A6" s="79" t="s">
        <v>39</v>
      </c>
      <c r="B6" s="80" t="s">
        <v>33</v>
      </c>
      <c r="C6" s="81" t="s">
        <v>205</v>
      </c>
      <c r="D6" s="82"/>
      <c r="E6" s="83"/>
    </row>
    <row r="7" spans="1:5">
      <c r="A7" s="79" t="s">
        <v>40</v>
      </c>
      <c r="B7" s="80" t="s">
        <v>34</v>
      </c>
      <c r="C7" s="81" t="s">
        <v>206</v>
      </c>
      <c r="D7" s="82"/>
      <c r="E7" s="83"/>
    </row>
    <row r="8" spans="1:5">
      <c r="A8" s="79" t="s">
        <v>49</v>
      </c>
      <c r="B8" s="80" t="s">
        <v>207</v>
      </c>
      <c r="C8" s="81" t="s">
        <v>208</v>
      </c>
      <c r="D8" s="82"/>
      <c r="E8" s="83"/>
    </row>
    <row r="9" spans="1:5">
      <c r="A9" s="79" t="s">
        <v>50</v>
      </c>
      <c r="B9" s="80" t="s">
        <v>35</v>
      </c>
      <c r="C9" s="81" t="s">
        <v>209</v>
      </c>
      <c r="D9" s="82"/>
      <c r="E9" s="83"/>
    </row>
    <row r="10" spans="1:5">
      <c r="A10" s="79" t="s">
        <v>56</v>
      </c>
      <c r="B10" s="80" t="s">
        <v>36</v>
      </c>
      <c r="C10" s="81" t="s">
        <v>210</v>
      </c>
      <c r="D10" s="82"/>
      <c r="E10" s="83"/>
    </row>
    <row r="11" spans="1:5">
      <c r="A11" s="79" t="s">
        <v>211</v>
      </c>
      <c r="B11" s="80" t="s">
        <v>37</v>
      </c>
      <c r="C11" s="81" t="s">
        <v>212</v>
      </c>
      <c r="D11" s="82"/>
      <c r="E11" s="83"/>
    </row>
    <row r="12" spans="1:5" ht="28.5" customHeight="1">
      <c r="A12" s="79" t="s">
        <v>213</v>
      </c>
      <c r="B12" s="80" t="s">
        <v>214</v>
      </c>
      <c r="C12" s="81" t="s">
        <v>215</v>
      </c>
      <c r="D12" s="82"/>
      <c r="E12" s="83"/>
    </row>
    <row r="13" spans="1:5" ht="16.5" thickBot="1">
      <c r="A13" s="84" t="s">
        <v>216</v>
      </c>
      <c r="B13" s="85" t="s">
        <v>38</v>
      </c>
      <c r="C13" s="86" t="s">
        <v>217</v>
      </c>
      <c r="D13" s="87"/>
      <c r="E13" s="88"/>
    </row>
    <row r="14" spans="1:5">
      <c r="A14" s="74" t="s">
        <v>218</v>
      </c>
      <c r="B14" s="75" t="s">
        <v>219</v>
      </c>
      <c r="C14" s="76"/>
      <c r="D14" s="77"/>
      <c r="E14" s="78"/>
    </row>
    <row r="15" spans="1:5">
      <c r="A15" s="79" t="s">
        <v>31</v>
      </c>
      <c r="B15" s="80" t="s">
        <v>41</v>
      </c>
      <c r="C15" s="81" t="s">
        <v>220</v>
      </c>
      <c r="D15" s="82"/>
      <c r="E15" s="83"/>
    </row>
    <row r="16" spans="1:5">
      <c r="A16" s="79" t="s">
        <v>39</v>
      </c>
      <c r="B16" s="80" t="s">
        <v>221</v>
      </c>
      <c r="C16" s="81" t="s">
        <v>222</v>
      </c>
      <c r="D16" s="82"/>
      <c r="E16" s="83"/>
    </row>
    <row r="17" spans="1:5">
      <c r="A17" s="79" t="s">
        <v>40</v>
      </c>
      <c r="B17" s="80" t="s">
        <v>42</v>
      </c>
      <c r="C17" s="81" t="s">
        <v>223</v>
      </c>
      <c r="D17" s="82"/>
      <c r="E17" s="83"/>
    </row>
    <row r="18" spans="1:5">
      <c r="A18" s="79" t="s">
        <v>49</v>
      </c>
      <c r="B18" s="80" t="s">
        <v>43</v>
      </c>
      <c r="C18" s="81" t="s">
        <v>224</v>
      </c>
      <c r="D18" s="82"/>
      <c r="E18" s="83"/>
    </row>
    <row r="19" spans="1:5">
      <c r="A19" s="79" t="s">
        <v>50</v>
      </c>
      <c r="B19" s="80" t="s">
        <v>44</v>
      </c>
      <c r="C19" s="81" t="s">
        <v>225</v>
      </c>
      <c r="D19" s="82"/>
      <c r="E19" s="83"/>
    </row>
    <row r="20" spans="1:5">
      <c r="A20" s="79" t="s">
        <v>56</v>
      </c>
      <c r="B20" s="80" t="s">
        <v>45</v>
      </c>
      <c r="C20" s="81" t="s">
        <v>226</v>
      </c>
      <c r="D20" s="82"/>
      <c r="E20" s="83"/>
    </row>
    <row r="21" spans="1:5">
      <c r="A21" s="79" t="s">
        <v>211</v>
      </c>
      <c r="B21" s="80" t="s">
        <v>46</v>
      </c>
      <c r="C21" s="81" t="s">
        <v>227</v>
      </c>
      <c r="D21" s="82"/>
      <c r="E21" s="83"/>
    </row>
    <row r="22" spans="1:5">
      <c r="A22" s="79" t="s">
        <v>213</v>
      </c>
      <c r="B22" s="80" t="s">
        <v>47</v>
      </c>
      <c r="C22" s="81" t="s">
        <v>228</v>
      </c>
      <c r="D22" s="82"/>
      <c r="E22" s="83"/>
    </row>
    <row r="23" spans="1:5" ht="22.5" customHeight="1">
      <c r="A23" s="79" t="s">
        <v>216</v>
      </c>
      <c r="B23" s="80" t="s">
        <v>229</v>
      </c>
      <c r="C23" s="81" t="s">
        <v>230</v>
      </c>
      <c r="D23" s="82"/>
      <c r="E23" s="83"/>
    </row>
    <row r="24" spans="1:5" ht="15.75" customHeight="1" thickBot="1">
      <c r="A24" s="84" t="s">
        <v>231</v>
      </c>
      <c r="B24" s="85" t="s">
        <v>48</v>
      </c>
      <c r="C24" s="86" t="s">
        <v>232</v>
      </c>
      <c r="D24" s="87"/>
      <c r="E24" s="88"/>
    </row>
    <row r="25" spans="1:5" ht="22.5" customHeight="1">
      <c r="A25" s="74" t="s">
        <v>233</v>
      </c>
      <c r="B25" s="75" t="s">
        <v>234</v>
      </c>
      <c r="C25" s="76"/>
      <c r="D25" s="77"/>
      <c r="E25" s="78"/>
    </row>
    <row r="26" spans="1:5">
      <c r="A26" s="79" t="s">
        <v>31</v>
      </c>
      <c r="B26" s="80" t="s">
        <v>51</v>
      </c>
      <c r="C26" s="81" t="s">
        <v>235</v>
      </c>
      <c r="D26" s="82"/>
      <c r="E26" s="83"/>
    </row>
    <row r="27" spans="1:5">
      <c r="A27" s="79" t="s">
        <v>39</v>
      </c>
      <c r="B27" s="80" t="s">
        <v>52</v>
      </c>
      <c r="C27" s="81" t="s">
        <v>236</v>
      </c>
      <c r="D27" s="82"/>
      <c r="E27" s="83"/>
    </row>
    <row r="28" spans="1:5">
      <c r="A28" s="79" t="s">
        <v>40</v>
      </c>
      <c r="B28" s="80" t="s">
        <v>237</v>
      </c>
      <c r="C28" s="81" t="s">
        <v>238</v>
      </c>
      <c r="D28" s="82"/>
      <c r="E28" s="83"/>
    </row>
    <row r="29" spans="1:5">
      <c r="A29" s="79" t="s">
        <v>49</v>
      </c>
      <c r="B29" s="80" t="s">
        <v>53</v>
      </c>
      <c r="C29" s="81" t="s">
        <v>239</v>
      </c>
      <c r="D29" s="82"/>
      <c r="E29" s="83"/>
    </row>
    <row r="30" spans="1:5">
      <c r="A30" s="79" t="s">
        <v>50</v>
      </c>
      <c r="B30" s="80" t="s">
        <v>240</v>
      </c>
      <c r="C30" s="81" t="s">
        <v>241</v>
      </c>
      <c r="D30" s="82"/>
      <c r="E30" s="83"/>
    </row>
    <row r="31" spans="1:5">
      <c r="A31" s="79" t="s">
        <v>56</v>
      </c>
      <c r="B31" s="80" t="s">
        <v>242</v>
      </c>
      <c r="C31" s="81" t="s">
        <v>243</v>
      </c>
      <c r="D31" s="82"/>
      <c r="E31" s="83"/>
    </row>
    <row r="32" spans="1:5">
      <c r="A32" s="79" t="s">
        <v>211</v>
      </c>
      <c r="B32" s="80" t="s">
        <v>54</v>
      </c>
      <c r="C32" s="81" t="s">
        <v>244</v>
      </c>
      <c r="D32" s="82"/>
      <c r="E32" s="83"/>
    </row>
    <row r="33" spans="1:5">
      <c r="A33" s="79" t="s">
        <v>213</v>
      </c>
      <c r="B33" s="80" t="s">
        <v>55</v>
      </c>
      <c r="C33" s="81" t="s">
        <v>245</v>
      </c>
      <c r="D33" s="82"/>
      <c r="E33" s="83"/>
    </row>
    <row r="34" spans="1:5" ht="16.5" thickBot="1">
      <c r="A34" s="84" t="s">
        <v>216</v>
      </c>
      <c r="B34" s="85" t="s">
        <v>246</v>
      </c>
      <c r="C34" s="86" t="s">
        <v>247</v>
      </c>
      <c r="D34" s="87"/>
      <c r="E34" s="88"/>
    </row>
    <row r="35" spans="1:5" ht="22.5" customHeight="1">
      <c r="A35" s="74" t="s">
        <v>248</v>
      </c>
      <c r="B35" s="75" t="s">
        <v>249</v>
      </c>
      <c r="C35" s="76"/>
      <c r="D35" s="77"/>
      <c r="E35" s="78"/>
    </row>
    <row r="36" spans="1:5">
      <c r="A36" s="79" t="s">
        <v>31</v>
      </c>
      <c r="B36" s="80" t="s">
        <v>250</v>
      </c>
      <c r="C36" s="81" t="s">
        <v>251</v>
      </c>
      <c r="D36" s="82"/>
      <c r="E36" s="83"/>
    </row>
    <row r="37" spans="1:5">
      <c r="A37" s="79" t="s">
        <v>39</v>
      </c>
      <c r="B37" s="80" t="s">
        <v>252</v>
      </c>
      <c r="C37" s="81" t="s">
        <v>253</v>
      </c>
      <c r="D37" s="82"/>
      <c r="E37" s="83"/>
    </row>
    <row r="38" spans="1:5">
      <c r="A38" s="79" t="s">
        <v>40</v>
      </c>
      <c r="B38" s="80" t="s">
        <v>254</v>
      </c>
      <c r="C38" s="81" t="s">
        <v>255</v>
      </c>
      <c r="D38" s="82"/>
      <c r="E38" s="83"/>
    </row>
    <row r="39" spans="1:5">
      <c r="A39" s="79" t="s">
        <v>49</v>
      </c>
      <c r="B39" s="80" t="s">
        <v>256</v>
      </c>
      <c r="C39" s="81" t="s">
        <v>257</v>
      </c>
      <c r="D39" s="82"/>
      <c r="E39" s="83"/>
    </row>
    <row r="40" spans="1:5" ht="29.25" customHeight="1">
      <c r="A40" s="79" t="s">
        <v>50</v>
      </c>
      <c r="B40" s="80" t="s">
        <v>258</v>
      </c>
      <c r="C40" s="81" t="s">
        <v>259</v>
      </c>
      <c r="D40" s="82"/>
      <c r="E40" s="83"/>
    </row>
    <row r="41" spans="1:5" ht="16.5" thickBot="1">
      <c r="A41" s="79" t="s">
        <v>56</v>
      </c>
      <c r="B41" s="80" t="s">
        <v>260</v>
      </c>
      <c r="C41" s="81" t="s">
        <v>261</v>
      </c>
      <c r="D41" s="82"/>
      <c r="E41" s="83"/>
    </row>
    <row r="42" spans="1:5" ht="24.75" customHeight="1" thickBot="1">
      <c r="A42" s="89" t="s">
        <v>57</v>
      </c>
      <c r="B42" s="70" t="s">
        <v>262</v>
      </c>
      <c r="C42" s="71"/>
      <c r="D42" s="72">
        <f>D54+D81</f>
        <v>653173918.77999997</v>
      </c>
      <c r="E42" s="73">
        <v>592843373.67999995</v>
      </c>
    </row>
    <row r="43" spans="1:5">
      <c r="A43" s="74" t="s">
        <v>202</v>
      </c>
      <c r="B43" s="75" t="s">
        <v>263</v>
      </c>
      <c r="C43" s="76"/>
      <c r="D43" s="77"/>
      <c r="E43" s="78"/>
    </row>
    <row r="44" spans="1:5">
      <c r="A44" s="79" t="s">
        <v>31</v>
      </c>
      <c r="B44" s="80" t="s">
        <v>264</v>
      </c>
      <c r="C44" s="81" t="s">
        <v>265</v>
      </c>
      <c r="D44" s="82"/>
      <c r="E44" s="83"/>
    </row>
    <row r="45" spans="1:5">
      <c r="A45" s="79" t="s">
        <v>39</v>
      </c>
      <c r="B45" s="80" t="s">
        <v>58</v>
      </c>
      <c r="C45" s="81" t="s">
        <v>266</v>
      </c>
      <c r="D45" s="82"/>
      <c r="E45" s="83"/>
    </row>
    <row r="46" spans="1:5">
      <c r="A46" s="79" t="s">
        <v>40</v>
      </c>
      <c r="B46" s="80" t="s">
        <v>267</v>
      </c>
      <c r="C46" s="81" t="s">
        <v>268</v>
      </c>
      <c r="D46" s="82"/>
      <c r="E46" s="83"/>
    </row>
    <row r="47" spans="1:5">
      <c r="A47" s="79" t="s">
        <v>49</v>
      </c>
      <c r="B47" s="80" t="s">
        <v>59</v>
      </c>
      <c r="C47" s="81" t="s">
        <v>269</v>
      </c>
      <c r="D47" s="82"/>
      <c r="E47" s="83"/>
    </row>
    <row r="48" spans="1:5">
      <c r="A48" s="79" t="s">
        <v>50</v>
      </c>
      <c r="B48" s="80" t="s">
        <v>60</v>
      </c>
      <c r="C48" s="81" t="s">
        <v>270</v>
      </c>
      <c r="D48" s="82"/>
      <c r="E48" s="83"/>
    </row>
    <row r="49" spans="1:5">
      <c r="A49" s="79" t="s">
        <v>56</v>
      </c>
      <c r="B49" s="80" t="s">
        <v>61</v>
      </c>
      <c r="C49" s="81" t="s">
        <v>271</v>
      </c>
      <c r="D49" s="82"/>
      <c r="E49" s="83"/>
    </row>
    <row r="50" spans="1:5">
      <c r="A50" s="79" t="s">
        <v>211</v>
      </c>
      <c r="B50" s="80" t="s">
        <v>272</v>
      </c>
      <c r="C50" s="81" t="s">
        <v>273</v>
      </c>
      <c r="D50" s="82"/>
      <c r="E50" s="83"/>
    </row>
    <row r="51" spans="1:5">
      <c r="A51" s="79" t="s">
        <v>213</v>
      </c>
      <c r="B51" s="80" t="s">
        <v>62</v>
      </c>
      <c r="C51" s="81" t="s">
        <v>274</v>
      </c>
      <c r="D51" s="82"/>
      <c r="E51" s="83"/>
    </row>
    <row r="52" spans="1:5">
      <c r="A52" s="79" t="s">
        <v>216</v>
      </c>
      <c r="B52" s="80" t="s">
        <v>275</v>
      </c>
      <c r="C52" s="81" t="s">
        <v>276</v>
      </c>
      <c r="D52" s="82"/>
      <c r="E52" s="83"/>
    </row>
    <row r="53" spans="1:5" ht="15.75" customHeight="1" thickBot="1">
      <c r="A53" s="84" t="s">
        <v>231</v>
      </c>
      <c r="B53" s="85" t="s">
        <v>277</v>
      </c>
      <c r="C53" s="86" t="s">
        <v>278</v>
      </c>
      <c r="D53" s="87"/>
      <c r="E53" s="88"/>
    </row>
    <row r="54" spans="1:5">
      <c r="A54" s="74" t="s">
        <v>218</v>
      </c>
      <c r="B54" s="75" t="s">
        <v>279</v>
      </c>
      <c r="C54" s="76"/>
      <c r="D54" s="77">
        <f>SUM(D55:D80)</f>
        <v>265464447.39000002</v>
      </c>
      <c r="E54" s="77">
        <f>SUM(E55:E80)</f>
        <v>202801832.86999997</v>
      </c>
    </row>
    <row r="55" spans="1:5">
      <c r="A55" s="79" t="s">
        <v>31</v>
      </c>
      <c r="B55" s="80" t="s">
        <v>63</v>
      </c>
      <c r="C55" s="81" t="s">
        <v>280</v>
      </c>
      <c r="D55" s="82">
        <v>138273233.84</v>
      </c>
      <c r="E55" s="83">
        <v>75692162.390000001</v>
      </c>
    </row>
    <row r="56" spans="1:5">
      <c r="A56" s="79" t="s">
        <v>39</v>
      </c>
      <c r="B56" s="80" t="s">
        <v>64</v>
      </c>
      <c r="C56" s="81" t="s">
        <v>281</v>
      </c>
      <c r="D56" s="82"/>
      <c r="E56" s="83"/>
    </row>
    <row r="57" spans="1:5">
      <c r="A57" s="79" t="s">
        <v>40</v>
      </c>
      <c r="B57" s="80" t="s">
        <v>65</v>
      </c>
      <c r="C57" s="81" t="s">
        <v>282</v>
      </c>
      <c r="D57" s="82"/>
      <c r="E57" s="83"/>
    </row>
    <row r="58" spans="1:5">
      <c r="A58" s="79" t="s">
        <v>49</v>
      </c>
      <c r="B58" s="80" t="s">
        <v>283</v>
      </c>
      <c r="C58" s="81" t="s">
        <v>284</v>
      </c>
      <c r="D58" s="82">
        <v>78684446.519999996</v>
      </c>
      <c r="E58" s="83">
        <v>71175995.129999995</v>
      </c>
    </row>
    <row r="59" spans="1:5">
      <c r="A59" s="79" t="s">
        <v>50</v>
      </c>
      <c r="B59" s="80" t="s">
        <v>285</v>
      </c>
      <c r="C59" s="81" t="s">
        <v>286</v>
      </c>
      <c r="D59" s="82"/>
      <c r="E59" s="83"/>
    </row>
    <row r="60" spans="1:5">
      <c r="A60" s="79" t="s">
        <v>56</v>
      </c>
      <c r="B60" s="80" t="s">
        <v>287</v>
      </c>
      <c r="C60" s="81" t="s">
        <v>288</v>
      </c>
      <c r="D60" s="82"/>
      <c r="E60" s="83"/>
    </row>
    <row r="61" spans="1:5">
      <c r="A61" s="79" t="s">
        <v>211</v>
      </c>
      <c r="B61" s="80" t="s">
        <v>289</v>
      </c>
      <c r="C61" s="81" t="s">
        <v>290</v>
      </c>
      <c r="D61" s="82"/>
      <c r="E61" s="83"/>
    </row>
    <row r="62" spans="1:5" ht="15" customHeight="1">
      <c r="A62" s="79" t="s">
        <v>231</v>
      </c>
      <c r="B62" s="80" t="s">
        <v>68</v>
      </c>
      <c r="C62" s="81" t="s">
        <v>291</v>
      </c>
      <c r="D62" s="82"/>
      <c r="E62" s="83"/>
    </row>
    <row r="63" spans="1:5" ht="22.5" customHeight="1">
      <c r="A63" s="79" t="s">
        <v>292</v>
      </c>
      <c r="B63" s="80" t="s">
        <v>293</v>
      </c>
      <c r="C63" s="81" t="s">
        <v>294</v>
      </c>
      <c r="D63" s="82"/>
      <c r="E63" s="83"/>
    </row>
    <row r="64" spans="1:5" ht="15" customHeight="1">
      <c r="A64" s="79" t="s">
        <v>295</v>
      </c>
      <c r="B64" s="80" t="s">
        <v>25</v>
      </c>
      <c r="C64" s="81" t="s">
        <v>296</v>
      </c>
      <c r="D64" s="82"/>
      <c r="E64" s="83"/>
    </row>
    <row r="65" spans="1:5" ht="15" customHeight="1">
      <c r="A65" s="79" t="s">
        <v>297</v>
      </c>
      <c r="B65" s="80" t="s">
        <v>298</v>
      </c>
      <c r="C65" s="81" t="s">
        <v>299</v>
      </c>
      <c r="D65" s="82"/>
      <c r="E65" s="83"/>
    </row>
    <row r="66" spans="1:5" ht="15" customHeight="1">
      <c r="A66" s="79" t="s">
        <v>300</v>
      </c>
      <c r="B66" s="80" t="s">
        <v>67</v>
      </c>
      <c r="C66" s="81" t="s">
        <v>301</v>
      </c>
      <c r="D66" s="82"/>
      <c r="E66" s="83">
        <v>455303</v>
      </c>
    </row>
    <row r="67" spans="1:5" ht="15" customHeight="1">
      <c r="A67" s="79" t="s">
        <v>302</v>
      </c>
      <c r="B67" s="80" t="s">
        <v>303</v>
      </c>
      <c r="C67" s="81" t="s">
        <v>304</v>
      </c>
      <c r="D67" s="82"/>
      <c r="E67" s="83"/>
    </row>
    <row r="68" spans="1:5" ht="15" customHeight="1">
      <c r="A68" s="79" t="s">
        <v>305</v>
      </c>
      <c r="B68" s="80" t="s">
        <v>306</v>
      </c>
      <c r="C68" s="81" t="s">
        <v>307</v>
      </c>
      <c r="D68" s="82"/>
      <c r="E68" s="83"/>
    </row>
    <row r="69" spans="1:5" ht="15" customHeight="1">
      <c r="A69" s="79" t="s">
        <v>308</v>
      </c>
      <c r="B69" s="80" t="s">
        <v>309</v>
      </c>
      <c r="C69" s="81" t="s">
        <v>310</v>
      </c>
      <c r="D69" s="82"/>
      <c r="E69" s="83"/>
    </row>
    <row r="70" spans="1:5" ht="15" customHeight="1">
      <c r="A70" s="79" t="s">
        <v>311</v>
      </c>
      <c r="B70" s="80" t="s">
        <v>66</v>
      </c>
      <c r="C70" s="81" t="s">
        <v>312</v>
      </c>
      <c r="D70" s="82"/>
      <c r="E70" s="83"/>
    </row>
    <row r="71" spans="1:5" ht="15" customHeight="1">
      <c r="A71" s="79" t="s">
        <v>313</v>
      </c>
      <c r="B71" s="80" t="s">
        <v>314</v>
      </c>
      <c r="C71" s="81" t="s">
        <v>315</v>
      </c>
      <c r="D71" s="82"/>
      <c r="E71" s="83"/>
    </row>
    <row r="72" spans="1:5" ht="15" customHeight="1">
      <c r="A72" s="79" t="s">
        <v>316</v>
      </c>
      <c r="B72" s="80" t="s">
        <v>317</v>
      </c>
      <c r="C72" s="81" t="s">
        <v>318</v>
      </c>
      <c r="D72" s="82"/>
      <c r="E72" s="83"/>
    </row>
    <row r="73" spans="1:5" ht="15" customHeight="1">
      <c r="A73" s="79" t="s">
        <v>319</v>
      </c>
      <c r="B73" s="80" t="s">
        <v>320</v>
      </c>
      <c r="C73" s="81" t="s">
        <v>321</v>
      </c>
      <c r="D73" s="82"/>
      <c r="E73" s="83"/>
    </row>
    <row r="74" spans="1:5" ht="15" customHeight="1">
      <c r="A74" s="79" t="s">
        <v>322</v>
      </c>
      <c r="B74" s="80" t="s">
        <v>69</v>
      </c>
      <c r="C74" s="81" t="s">
        <v>323</v>
      </c>
      <c r="D74" s="82"/>
      <c r="E74" s="83"/>
    </row>
    <row r="75" spans="1:5" ht="15" customHeight="1">
      <c r="A75" s="79" t="s">
        <v>324</v>
      </c>
      <c r="B75" s="80" t="s">
        <v>325</v>
      </c>
      <c r="C75" s="81" t="s">
        <v>326</v>
      </c>
      <c r="D75" s="82"/>
      <c r="E75" s="83"/>
    </row>
    <row r="76" spans="1:5" ht="15" customHeight="1">
      <c r="A76" s="79" t="s">
        <v>327</v>
      </c>
      <c r="B76" s="80" t="s">
        <v>328</v>
      </c>
      <c r="C76" s="81" t="s">
        <v>329</v>
      </c>
      <c r="D76" s="82"/>
      <c r="E76" s="83"/>
    </row>
    <row r="77" spans="1:5" ht="15" customHeight="1">
      <c r="A77" s="79" t="s">
        <v>330</v>
      </c>
      <c r="B77" s="80" t="s">
        <v>75</v>
      </c>
      <c r="C77" s="81" t="s">
        <v>331</v>
      </c>
      <c r="D77" s="82">
        <v>735517</v>
      </c>
      <c r="E77" s="83">
        <v>622442</v>
      </c>
    </row>
    <row r="78" spans="1:5" ht="15" customHeight="1">
      <c r="A78" s="79" t="s">
        <v>332</v>
      </c>
      <c r="B78" s="80" t="s">
        <v>76</v>
      </c>
      <c r="C78" s="81" t="s">
        <v>333</v>
      </c>
      <c r="D78" s="82"/>
      <c r="E78" s="83"/>
    </row>
    <row r="79" spans="1:5" ht="15" customHeight="1">
      <c r="A79" s="79" t="s">
        <v>334</v>
      </c>
      <c r="B79" s="80" t="s">
        <v>77</v>
      </c>
      <c r="C79" s="81" t="s">
        <v>335</v>
      </c>
      <c r="D79" s="82">
        <v>89389.759999999995</v>
      </c>
      <c r="E79" s="83"/>
    </row>
    <row r="80" spans="1:5" ht="15.75" customHeight="1" thickBot="1">
      <c r="A80" s="84" t="s">
        <v>336</v>
      </c>
      <c r="B80" s="85" t="s">
        <v>337</v>
      </c>
      <c r="C80" s="86" t="s">
        <v>338</v>
      </c>
      <c r="D80" s="87">
        <v>47681860.270000003</v>
      </c>
      <c r="E80" s="88">
        <v>54855930.350000001</v>
      </c>
    </row>
    <row r="81" spans="1:5" ht="22.5" customHeight="1">
      <c r="A81" s="74" t="s">
        <v>248</v>
      </c>
      <c r="B81" s="75" t="s">
        <v>339</v>
      </c>
      <c r="C81" s="76"/>
      <c r="D81" s="77">
        <f>SUM(D82:D92)</f>
        <v>387709471.38999999</v>
      </c>
      <c r="E81" s="77">
        <f>SUM(E82:E92)</f>
        <v>390041540.81</v>
      </c>
    </row>
    <row r="82" spans="1:5">
      <c r="A82" s="79" t="s">
        <v>31</v>
      </c>
      <c r="B82" s="80" t="s">
        <v>340</v>
      </c>
      <c r="C82" s="81" t="s">
        <v>341</v>
      </c>
      <c r="D82" s="82"/>
      <c r="E82" s="83"/>
    </row>
    <row r="83" spans="1:5">
      <c r="A83" s="79" t="s">
        <v>39</v>
      </c>
      <c r="B83" s="80" t="s">
        <v>342</v>
      </c>
      <c r="C83" s="81" t="s">
        <v>343</v>
      </c>
      <c r="D83" s="82"/>
      <c r="E83" s="83"/>
    </row>
    <row r="84" spans="1:5">
      <c r="A84" s="79" t="s">
        <v>40</v>
      </c>
      <c r="B84" s="80" t="s">
        <v>344</v>
      </c>
      <c r="C84" s="81" t="s">
        <v>345</v>
      </c>
      <c r="D84" s="82"/>
      <c r="E84" s="83"/>
    </row>
    <row r="85" spans="1:5">
      <c r="A85" s="79" t="s">
        <v>49</v>
      </c>
      <c r="B85" s="80" t="s">
        <v>346</v>
      </c>
      <c r="C85" s="81" t="s">
        <v>347</v>
      </c>
      <c r="D85" s="82"/>
      <c r="E85" s="83"/>
    </row>
    <row r="86" spans="1:5">
      <c r="A86" s="79" t="s">
        <v>50</v>
      </c>
      <c r="B86" s="80" t="s">
        <v>348</v>
      </c>
      <c r="C86" s="81" t="s">
        <v>349</v>
      </c>
      <c r="D86" s="82"/>
      <c r="E86" s="83"/>
    </row>
    <row r="87" spans="1:5">
      <c r="A87" s="79" t="s">
        <v>216</v>
      </c>
      <c r="B87" s="80" t="s">
        <v>73</v>
      </c>
      <c r="C87" s="81" t="s">
        <v>350</v>
      </c>
      <c r="D87" s="82">
        <v>387686978.38999999</v>
      </c>
      <c r="E87" s="83">
        <v>390032256.81</v>
      </c>
    </row>
    <row r="88" spans="1:5" ht="15" customHeight="1">
      <c r="A88" s="79" t="s">
        <v>292</v>
      </c>
      <c r="B88" s="80" t="s">
        <v>351</v>
      </c>
      <c r="C88" s="81" t="s">
        <v>352</v>
      </c>
      <c r="D88" s="82"/>
      <c r="E88" s="83"/>
    </row>
    <row r="89" spans="1:5" ht="15" customHeight="1">
      <c r="A89" s="79" t="s">
        <v>295</v>
      </c>
      <c r="B89" s="80" t="s">
        <v>353</v>
      </c>
      <c r="C89" s="81" t="s">
        <v>354</v>
      </c>
      <c r="D89" s="82"/>
      <c r="E89" s="83"/>
    </row>
    <row r="90" spans="1:5" ht="15" customHeight="1">
      <c r="A90" s="79" t="s">
        <v>302</v>
      </c>
      <c r="B90" s="80" t="s">
        <v>72</v>
      </c>
      <c r="C90" s="81" t="s">
        <v>355</v>
      </c>
      <c r="D90" s="82"/>
      <c r="E90" s="83"/>
    </row>
    <row r="91" spans="1:5" ht="15" customHeight="1">
      <c r="A91" s="79" t="s">
        <v>305</v>
      </c>
      <c r="B91" s="80" t="s">
        <v>71</v>
      </c>
      <c r="C91" s="81" t="s">
        <v>356</v>
      </c>
      <c r="D91" s="82"/>
      <c r="E91" s="83"/>
    </row>
    <row r="92" spans="1:5" ht="15.75" customHeight="1" thickBot="1">
      <c r="A92" s="84" t="s">
        <v>308</v>
      </c>
      <c r="B92" s="85" t="s">
        <v>70</v>
      </c>
      <c r="C92" s="86" t="s">
        <v>357</v>
      </c>
      <c r="D92" s="87">
        <v>22493</v>
      </c>
      <c r="E92" s="88">
        <v>9284</v>
      </c>
    </row>
    <row r="93" spans="1:5" ht="30.75" customHeight="1" thickBot="1">
      <c r="A93" s="70"/>
      <c r="B93" s="124" t="s">
        <v>358</v>
      </c>
      <c r="C93" s="71"/>
      <c r="D93" s="72">
        <f>D3+D42</f>
        <v>653173918.77999997</v>
      </c>
      <c r="E93" s="72">
        <f>E3+E42</f>
        <v>592843373.67999995</v>
      </c>
    </row>
    <row r="94" spans="1:5" ht="24.75" customHeight="1" thickBot="1">
      <c r="A94" s="66"/>
      <c r="B94" s="66" t="s">
        <v>359</v>
      </c>
      <c r="C94" s="67" t="s">
        <v>0</v>
      </c>
      <c r="D94" s="68" t="s">
        <v>29</v>
      </c>
      <c r="E94" s="68" t="s">
        <v>200</v>
      </c>
    </row>
    <row r="95" spans="1:5" ht="24.75" customHeight="1" thickTop="1" thickBot="1">
      <c r="A95" s="94" t="s">
        <v>78</v>
      </c>
      <c r="B95" s="95" t="s">
        <v>360</v>
      </c>
      <c r="C95" s="96"/>
      <c r="D95" s="97">
        <f>D96+D103+D105</f>
        <v>292075332.85000002</v>
      </c>
      <c r="E95" s="97">
        <f>E96+E103+E105</f>
        <v>239836643.33999997</v>
      </c>
    </row>
    <row r="96" spans="1:5">
      <c r="A96" s="74" t="s">
        <v>202</v>
      </c>
      <c r="B96" s="75" t="s">
        <v>361</v>
      </c>
      <c r="C96" s="76"/>
      <c r="D96" s="99"/>
      <c r="E96" s="78">
        <f>SUM(E97:E102)</f>
        <v>-15571152.050000001</v>
      </c>
    </row>
    <row r="97" spans="1:5">
      <c r="A97" s="79" t="s">
        <v>31</v>
      </c>
      <c r="B97" s="80" t="s">
        <v>362</v>
      </c>
      <c r="C97" s="81" t="s">
        <v>363</v>
      </c>
      <c r="D97" s="100"/>
      <c r="E97" s="83"/>
    </row>
    <row r="98" spans="1:5">
      <c r="A98" s="79" t="s">
        <v>40</v>
      </c>
      <c r="B98" s="80" t="s">
        <v>364</v>
      </c>
      <c r="C98" s="81" t="s">
        <v>365</v>
      </c>
      <c r="D98" s="100"/>
      <c r="E98" s="83"/>
    </row>
    <row r="99" spans="1:5">
      <c r="A99" s="79" t="s">
        <v>50</v>
      </c>
      <c r="B99" s="80" t="s">
        <v>366</v>
      </c>
      <c r="C99" s="81" t="s">
        <v>367</v>
      </c>
      <c r="D99" s="100"/>
      <c r="E99" s="83"/>
    </row>
    <row r="100" spans="1:5">
      <c r="A100" s="79" t="s">
        <v>56</v>
      </c>
      <c r="B100" s="80" t="s">
        <v>368</v>
      </c>
      <c r="C100" s="81" t="s">
        <v>369</v>
      </c>
      <c r="D100" s="100"/>
      <c r="E100" s="83">
        <v>-15571152.050000001</v>
      </c>
    </row>
    <row r="101" spans="1:5">
      <c r="A101" s="79" t="s">
        <v>211</v>
      </c>
      <c r="B101" s="80" t="s">
        <v>370</v>
      </c>
      <c r="C101" s="81" t="s">
        <v>371</v>
      </c>
      <c r="D101" s="100"/>
      <c r="E101" s="83"/>
    </row>
    <row r="102" spans="1:5" ht="16.5" thickBot="1">
      <c r="A102" s="101" t="s">
        <v>213</v>
      </c>
      <c r="B102" s="102" t="s">
        <v>372</v>
      </c>
      <c r="C102" s="103" t="s">
        <v>373</v>
      </c>
      <c r="D102" s="104"/>
      <c r="E102" s="105"/>
    </row>
    <row r="103" spans="1:5">
      <c r="A103" s="106" t="s">
        <v>218</v>
      </c>
      <c r="B103" s="107" t="s">
        <v>374</v>
      </c>
      <c r="C103" s="108"/>
      <c r="D103" s="109"/>
      <c r="E103" s="110"/>
    </row>
    <row r="104" spans="1:5" ht="16.5" thickBot="1">
      <c r="A104" s="84" t="s">
        <v>56</v>
      </c>
      <c r="B104" s="111" t="s">
        <v>79</v>
      </c>
      <c r="C104" s="112" t="s">
        <v>375</v>
      </c>
      <c r="D104" s="113"/>
      <c r="E104" s="114"/>
    </row>
    <row r="105" spans="1:5" ht="22.5" customHeight="1">
      <c r="A105" s="74" t="s">
        <v>233</v>
      </c>
      <c r="B105" s="115" t="s">
        <v>376</v>
      </c>
      <c r="C105" s="116"/>
      <c r="D105" s="117">
        <f>SUM(D106:D108)</f>
        <v>292075332.85000002</v>
      </c>
      <c r="E105" s="117">
        <f>SUM(E106:E108)</f>
        <v>255407795.38999999</v>
      </c>
    </row>
    <row r="106" spans="1:5">
      <c r="A106" s="79" t="s">
        <v>31</v>
      </c>
      <c r="B106" s="80" t="s">
        <v>377</v>
      </c>
      <c r="C106" s="81" t="s">
        <v>378</v>
      </c>
      <c r="D106" s="100"/>
      <c r="E106" s="83">
        <v>137593671.43000001</v>
      </c>
    </row>
    <row r="107" spans="1:5">
      <c r="A107" s="79" t="s">
        <v>39</v>
      </c>
      <c r="B107" s="80" t="s">
        <v>379</v>
      </c>
      <c r="C107" s="81" t="s">
        <v>380</v>
      </c>
      <c r="D107" s="100">
        <v>204077525.46000001</v>
      </c>
      <c r="E107" s="83"/>
    </row>
    <row r="108" spans="1:5" ht="16.5" thickBot="1">
      <c r="A108" s="79" t="s">
        <v>40</v>
      </c>
      <c r="B108" s="80" t="s">
        <v>381</v>
      </c>
      <c r="C108" s="81" t="s">
        <v>382</v>
      </c>
      <c r="D108" s="100">
        <v>87997807.390000001</v>
      </c>
      <c r="E108" s="83">
        <v>117814123.95999999</v>
      </c>
    </row>
    <row r="109" spans="1:5" ht="16.5" thickBot="1">
      <c r="A109" s="119" t="s">
        <v>81</v>
      </c>
      <c r="B109" s="90" t="s">
        <v>383</v>
      </c>
      <c r="C109" s="120"/>
      <c r="D109" s="121">
        <f>D114+D124</f>
        <v>361098585.93000001</v>
      </c>
      <c r="E109" s="121">
        <f>E114+E124</f>
        <v>313335788.38000005</v>
      </c>
    </row>
    <row r="110" spans="1:5">
      <c r="A110" s="106" t="s">
        <v>202</v>
      </c>
      <c r="B110" s="107" t="s">
        <v>384</v>
      </c>
      <c r="C110" s="108"/>
      <c r="D110" s="109"/>
      <c r="E110" s="110"/>
    </row>
    <row r="111" spans="1:5" ht="16.5" thickBot="1">
      <c r="A111" s="123" t="s">
        <v>31</v>
      </c>
      <c r="B111" s="111" t="s">
        <v>385</v>
      </c>
      <c r="C111" s="112" t="s">
        <v>386</v>
      </c>
      <c r="D111" s="113"/>
      <c r="E111" s="114"/>
    </row>
    <row r="112" spans="1:5">
      <c r="A112" s="106" t="s">
        <v>218</v>
      </c>
      <c r="B112" s="107" t="s">
        <v>387</v>
      </c>
      <c r="C112" s="108"/>
      <c r="D112" s="109"/>
      <c r="E112" s="110"/>
    </row>
    <row r="113" spans="1:5" ht="16.5" thickBot="1">
      <c r="A113" s="123" t="s">
        <v>31</v>
      </c>
      <c r="B113" s="111" t="s">
        <v>387</v>
      </c>
      <c r="C113" s="112" t="s">
        <v>388</v>
      </c>
      <c r="D113" s="113"/>
      <c r="E113" s="114"/>
    </row>
    <row r="114" spans="1:5" ht="22.5" customHeight="1">
      <c r="A114" s="106" t="s">
        <v>233</v>
      </c>
      <c r="B114" s="107" t="s">
        <v>389</v>
      </c>
      <c r="C114" s="108"/>
      <c r="D114" s="109">
        <f>SUM(D115:D123)</f>
        <v>17877645.850000001</v>
      </c>
      <c r="E114" s="109">
        <f>SUM(E115:E123)</f>
        <v>17947784.91</v>
      </c>
    </row>
    <row r="115" spans="1:5">
      <c r="A115" s="79" t="s">
        <v>31</v>
      </c>
      <c r="B115" s="80" t="s">
        <v>390</v>
      </c>
      <c r="C115" s="81" t="s">
        <v>391</v>
      </c>
      <c r="D115" s="100"/>
      <c r="E115" s="83"/>
    </row>
    <row r="116" spans="1:5">
      <c r="A116" s="79" t="s">
        <v>39</v>
      </c>
      <c r="B116" s="80" t="s">
        <v>392</v>
      </c>
      <c r="C116" s="81" t="s">
        <v>393</v>
      </c>
      <c r="D116" s="100"/>
      <c r="E116" s="83"/>
    </row>
    <row r="117" spans="1:5">
      <c r="A117" s="79" t="s">
        <v>40</v>
      </c>
      <c r="B117" s="80" t="s">
        <v>82</v>
      </c>
      <c r="C117" s="81" t="s">
        <v>394</v>
      </c>
      <c r="D117" s="100"/>
      <c r="E117" s="83"/>
    </row>
    <row r="118" spans="1:5">
      <c r="A118" s="79" t="s">
        <v>49</v>
      </c>
      <c r="B118" s="80" t="s">
        <v>83</v>
      </c>
      <c r="C118" s="81" t="s">
        <v>395</v>
      </c>
      <c r="D118" s="100"/>
      <c r="E118" s="83"/>
    </row>
    <row r="119" spans="1:5">
      <c r="A119" s="79" t="s">
        <v>50</v>
      </c>
      <c r="B119" s="80" t="s">
        <v>84</v>
      </c>
      <c r="C119" s="81" t="s">
        <v>396</v>
      </c>
      <c r="D119" s="100"/>
      <c r="E119" s="83"/>
    </row>
    <row r="120" spans="1:5">
      <c r="A120" s="79" t="s">
        <v>56</v>
      </c>
      <c r="B120" s="80" t="s">
        <v>397</v>
      </c>
      <c r="C120" s="81" t="s">
        <v>398</v>
      </c>
      <c r="D120" s="100"/>
      <c r="E120" s="83"/>
    </row>
    <row r="121" spans="1:5">
      <c r="A121" s="79" t="s">
        <v>211</v>
      </c>
      <c r="B121" s="80" t="s">
        <v>85</v>
      </c>
      <c r="C121" s="81" t="s">
        <v>399</v>
      </c>
      <c r="D121" s="100"/>
      <c r="E121" s="83"/>
    </row>
    <row r="122" spans="1:5" ht="17.25" customHeight="1">
      <c r="A122" s="79" t="s">
        <v>213</v>
      </c>
      <c r="B122" s="80" t="s">
        <v>400</v>
      </c>
      <c r="C122" s="81" t="s">
        <v>401</v>
      </c>
      <c r="D122" s="100"/>
      <c r="E122" s="83"/>
    </row>
    <row r="123" spans="1:5" ht="16.5" thickBot="1">
      <c r="A123" s="123" t="s">
        <v>216</v>
      </c>
      <c r="B123" s="111" t="s">
        <v>86</v>
      </c>
      <c r="C123" s="112" t="s">
        <v>402</v>
      </c>
      <c r="D123" s="100">
        <v>17877645.850000001</v>
      </c>
      <c r="E123" s="83">
        <v>17947784.91</v>
      </c>
    </row>
    <row r="124" spans="1:5" ht="22.5" customHeight="1">
      <c r="A124" s="106" t="s">
        <v>248</v>
      </c>
      <c r="B124" s="107" t="s">
        <v>403</v>
      </c>
      <c r="C124" s="108"/>
      <c r="D124" s="109">
        <f>SUM(D125:D154)</f>
        <v>343220940.07999998</v>
      </c>
      <c r="E124" s="109">
        <f>SUM(E125:E154)</f>
        <v>295388003.47000003</v>
      </c>
    </row>
    <row r="125" spans="1:5">
      <c r="A125" s="79" t="s">
        <v>31</v>
      </c>
      <c r="B125" s="80" t="s">
        <v>404</v>
      </c>
      <c r="C125" s="81" t="s">
        <v>405</v>
      </c>
      <c r="D125" s="100"/>
      <c r="E125" s="83"/>
    </row>
    <row r="126" spans="1:5">
      <c r="A126" s="79" t="s">
        <v>39</v>
      </c>
      <c r="B126" s="80" t="s">
        <v>92</v>
      </c>
      <c r="C126" s="81" t="s">
        <v>406</v>
      </c>
      <c r="D126" s="100"/>
      <c r="E126" s="83"/>
    </row>
    <row r="127" spans="1:5">
      <c r="A127" s="79" t="s">
        <v>40</v>
      </c>
      <c r="B127" s="80" t="s">
        <v>93</v>
      </c>
      <c r="C127" s="81" t="s">
        <v>407</v>
      </c>
      <c r="D127" s="100"/>
      <c r="E127" s="83"/>
    </row>
    <row r="128" spans="1:5">
      <c r="A128" s="79" t="s">
        <v>49</v>
      </c>
      <c r="B128" s="80" t="s">
        <v>408</v>
      </c>
      <c r="C128" s="81" t="s">
        <v>409</v>
      </c>
      <c r="D128" s="100"/>
      <c r="E128" s="83"/>
    </row>
    <row r="129" spans="1:5">
      <c r="A129" s="79" t="s">
        <v>50</v>
      </c>
      <c r="B129" s="80" t="s">
        <v>87</v>
      </c>
      <c r="C129" s="81" t="s">
        <v>410</v>
      </c>
      <c r="D129" s="100">
        <v>30547067.039999999</v>
      </c>
      <c r="E129" s="83">
        <v>36080437.710000001</v>
      </c>
    </row>
    <row r="130" spans="1:5">
      <c r="A130" s="79" t="s">
        <v>56</v>
      </c>
      <c r="B130" s="80" t="s">
        <v>88</v>
      </c>
      <c r="C130" s="81" t="s">
        <v>411</v>
      </c>
      <c r="D130" s="100"/>
      <c r="E130" s="83"/>
    </row>
    <row r="131" spans="1:5">
      <c r="A131" s="79" t="s">
        <v>213</v>
      </c>
      <c r="B131" s="80" t="s">
        <v>412</v>
      </c>
      <c r="C131" s="81" t="s">
        <v>413</v>
      </c>
      <c r="D131" s="100"/>
      <c r="E131" s="83"/>
    </row>
    <row r="132" spans="1:5">
      <c r="A132" s="79" t="s">
        <v>216</v>
      </c>
      <c r="B132" s="80" t="s">
        <v>414</v>
      </c>
      <c r="C132" s="81" t="s">
        <v>415</v>
      </c>
      <c r="D132" s="100">
        <v>49994345.539999999</v>
      </c>
      <c r="E132" s="83">
        <v>48853286.719999999</v>
      </c>
    </row>
    <row r="133" spans="1:5" ht="15" customHeight="1">
      <c r="A133" s="79" t="s">
        <v>231</v>
      </c>
      <c r="B133" s="80" t="s">
        <v>416</v>
      </c>
      <c r="C133" s="81" t="s">
        <v>417</v>
      </c>
      <c r="D133" s="100"/>
      <c r="E133" s="83"/>
    </row>
    <row r="134" spans="1:5" ht="15" customHeight="1">
      <c r="A134" s="79" t="s">
        <v>292</v>
      </c>
      <c r="B134" s="80" t="s">
        <v>89</v>
      </c>
      <c r="C134" s="81" t="s">
        <v>418</v>
      </c>
      <c r="D134" s="100"/>
      <c r="E134" s="83"/>
    </row>
    <row r="135" spans="1:5" ht="15" customHeight="1">
      <c r="A135" s="79" t="s">
        <v>300</v>
      </c>
      <c r="B135" s="80" t="s">
        <v>91</v>
      </c>
      <c r="C135" s="81" t="s">
        <v>419</v>
      </c>
      <c r="D135" s="100"/>
      <c r="E135" s="83"/>
    </row>
    <row r="136" spans="1:5" ht="15" customHeight="1">
      <c r="A136" s="79" t="s">
        <v>302</v>
      </c>
      <c r="B136" s="80" t="s">
        <v>420</v>
      </c>
      <c r="C136" s="81" t="s">
        <v>421</v>
      </c>
      <c r="D136" s="100"/>
      <c r="E136" s="83"/>
    </row>
    <row r="137" spans="1:5" ht="15" customHeight="1">
      <c r="A137" s="79" t="s">
        <v>305</v>
      </c>
      <c r="B137" s="80" t="s">
        <v>422</v>
      </c>
      <c r="C137" s="81" t="s">
        <v>294</v>
      </c>
      <c r="D137" s="100"/>
      <c r="E137" s="83"/>
    </row>
    <row r="138" spans="1:5" ht="15" customHeight="1">
      <c r="A138" s="79" t="s">
        <v>308</v>
      </c>
      <c r="B138" s="80" t="s">
        <v>25</v>
      </c>
      <c r="C138" s="81" t="s">
        <v>296</v>
      </c>
      <c r="D138" s="100"/>
      <c r="E138" s="83"/>
    </row>
    <row r="139" spans="1:5" ht="15" customHeight="1">
      <c r="A139" s="79" t="s">
        <v>311</v>
      </c>
      <c r="B139" s="80" t="s">
        <v>298</v>
      </c>
      <c r="C139" s="81" t="s">
        <v>299</v>
      </c>
      <c r="D139" s="100"/>
      <c r="E139" s="83"/>
    </row>
    <row r="140" spans="1:5" ht="15" customHeight="1">
      <c r="A140" s="79" t="s">
        <v>313</v>
      </c>
      <c r="B140" s="80" t="s">
        <v>67</v>
      </c>
      <c r="C140" s="81" t="s">
        <v>301</v>
      </c>
      <c r="D140" s="100">
        <v>504048</v>
      </c>
      <c r="E140" s="83"/>
    </row>
    <row r="141" spans="1:5" ht="15" customHeight="1">
      <c r="A141" s="79" t="s">
        <v>316</v>
      </c>
      <c r="B141" s="80" t="s">
        <v>303</v>
      </c>
      <c r="C141" s="81" t="s">
        <v>304</v>
      </c>
      <c r="D141" s="100"/>
      <c r="E141" s="83"/>
    </row>
    <row r="142" spans="1:5" ht="15" customHeight="1">
      <c r="A142" s="79" t="s">
        <v>319</v>
      </c>
      <c r="B142" s="80" t="s">
        <v>423</v>
      </c>
      <c r="C142" s="81" t="s">
        <v>424</v>
      </c>
      <c r="D142" s="100"/>
      <c r="E142" s="83"/>
    </row>
    <row r="143" spans="1:5" ht="15" customHeight="1">
      <c r="A143" s="79" t="s">
        <v>322</v>
      </c>
      <c r="B143" s="80" t="s">
        <v>425</v>
      </c>
      <c r="C143" s="81" t="s">
        <v>426</v>
      </c>
      <c r="D143" s="100">
        <v>51028714.520000003</v>
      </c>
      <c r="E143" s="83">
        <v>33013226.73</v>
      </c>
    </row>
    <row r="144" spans="1:5" ht="15" customHeight="1">
      <c r="A144" s="79" t="s">
        <v>324</v>
      </c>
      <c r="B144" s="80" t="s">
        <v>90</v>
      </c>
      <c r="C144" s="81" t="s">
        <v>427</v>
      </c>
      <c r="D144" s="100"/>
      <c r="E144" s="83"/>
    </row>
    <row r="145" spans="1:5" ht="15" customHeight="1">
      <c r="A145" s="79" t="s">
        <v>327</v>
      </c>
      <c r="B145" s="80" t="s">
        <v>428</v>
      </c>
      <c r="C145" s="81" t="s">
        <v>429</v>
      </c>
      <c r="D145" s="100"/>
      <c r="E145" s="83"/>
    </row>
    <row r="146" spans="1:5" ht="15" customHeight="1">
      <c r="A146" s="79" t="s">
        <v>330</v>
      </c>
      <c r="B146" s="80" t="s">
        <v>317</v>
      </c>
      <c r="C146" s="81" t="s">
        <v>318</v>
      </c>
      <c r="D146" s="100"/>
      <c r="E146" s="83"/>
    </row>
    <row r="147" spans="1:5" ht="15" customHeight="1">
      <c r="A147" s="79" t="s">
        <v>334</v>
      </c>
      <c r="B147" s="80" t="s">
        <v>430</v>
      </c>
      <c r="C147" s="81" t="s">
        <v>431</v>
      </c>
      <c r="D147" s="100"/>
      <c r="E147" s="83"/>
    </row>
    <row r="148" spans="1:5" ht="15" customHeight="1">
      <c r="A148" s="79" t="s">
        <v>336</v>
      </c>
      <c r="B148" s="80" t="s">
        <v>432</v>
      </c>
      <c r="C148" s="81" t="s">
        <v>433</v>
      </c>
      <c r="D148" s="100"/>
      <c r="E148" s="83"/>
    </row>
    <row r="149" spans="1:5" ht="15" customHeight="1">
      <c r="A149" s="79" t="s">
        <v>434</v>
      </c>
      <c r="B149" s="80" t="s">
        <v>435</v>
      </c>
      <c r="C149" s="81" t="s">
        <v>436</v>
      </c>
      <c r="D149" s="100"/>
      <c r="E149" s="83"/>
    </row>
    <row r="150" spans="1:5" ht="15" customHeight="1">
      <c r="A150" s="79" t="s">
        <v>437</v>
      </c>
      <c r="B150" s="80" t="s">
        <v>438</v>
      </c>
      <c r="C150" s="81" t="s">
        <v>439</v>
      </c>
      <c r="D150" s="100"/>
      <c r="E150" s="83"/>
    </row>
    <row r="151" spans="1:5" ht="15" customHeight="1">
      <c r="A151" s="79" t="s">
        <v>440</v>
      </c>
      <c r="B151" s="80" t="s">
        <v>94</v>
      </c>
      <c r="C151" s="81" t="s">
        <v>441</v>
      </c>
      <c r="D151" s="100">
        <v>20419</v>
      </c>
      <c r="E151" s="83">
        <v>12556</v>
      </c>
    </row>
    <row r="152" spans="1:5" ht="15" customHeight="1">
      <c r="A152" s="79" t="s">
        <v>442</v>
      </c>
      <c r="B152" s="80" t="s">
        <v>95</v>
      </c>
      <c r="C152" s="81" t="s">
        <v>443</v>
      </c>
      <c r="D152" s="100">
        <v>152787479.88999999</v>
      </c>
      <c r="E152" s="83">
        <v>162397516.03</v>
      </c>
    </row>
    <row r="153" spans="1:5" ht="15" customHeight="1">
      <c r="A153" s="79" t="s">
        <v>444</v>
      </c>
      <c r="B153" s="80" t="s">
        <v>445</v>
      </c>
      <c r="C153" s="81" t="s">
        <v>446</v>
      </c>
      <c r="D153" s="100">
        <v>7266714.3200000003</v>
      </c>
      <c r="E153" s="83">
        <v>5775183.7400000002</v>
      </c>
    </row>
    <row r="154" spans="1:5" ht="15" customHeight="1" thickBot="1">
      <c r="A154" s="79" t="s">
        <v>447</v>
      </c>
      <c r="B154" s="80" t="s">
        <v>448</v>
      </c>
      <c r="C154" s="81" t="s">
        <v>449</v>
      </c>
      <c r="D154" s="100">
        <v>51072151.770000003</v>
      </c>
      <c r="E154" s="83">
        <v>9255796.5399999991</v>
      </c>
    </row>
    <row r="155" spans="1:5" ht="36" customHeight="1" thickBot="1">
      <c r="A155" s="70"/>
      <c r="B155" s="124" t="s">
        <v>450</v>
      </c>
      <c r="C155" s="71"/>
      <c r="D155" s="125">
        <f>D95+D109</f>
        <v>653173918.77999997</v>
      </c>
      <c r="E155" s="125">
        <f>E95+E109</f>
        <v>553172431.72000003</v>
      </c>
    </row>
  </sheetData>
  <mergeCells count="1">
    <mergeCell ref="A1:E1"/>
  </mergeCells>
  <printOptions horizontalCentered="1"/>
  <pageMargins left="0.15748031496062992" right="0.19685039370078741" top="0.59055118110236227" bottom="0.43307086614173229" header="0.11811023622047245" footer="7.874015748031496E-2"/>
  <pageSetup paperSize="9" scale="91" orientation="portrait" r:id="rId1"/>
  <headerFooter>
    <oddHeader>&amp;R&amp;"Times New Roman,Obyčejné"Příloha č. 6</oddHeader>
    <oddFooter>&amp;L&amp;"Times New Roman,Obyčejné"&amp;8Závěrečný účet 2010</oddFooter>
  </headerFooter>
  <rowBreaks count="3" manualBreakCount="3">
    <brk id="41" max="4" man="1"/>
    <brk id="93" max="4" man="1"/>
    <brk id="144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E98"/>
  <sheetViews>
    <sheetView view="pageBreakPreview" zoomScaleNormal="100" zoomScaleSheetLayoutView="100" workbookViewId="0">
      <selection activeCell="A2" sqref="A2"/>
    </sheetView>
  </sheetViews>
  <sheetFormatPr defaultRowHeight="15.75"/>
  <cols>
    <col min="1" max="1" width="6" style="157" customWidth="1"/>
    <col min="2" max="2" width="58.42578125" style="130" customWidth="1"/>
    <col min="3" max="3" width="9.7109375" style="157" customWidth="1"/>
    <col min="4" max="4" width="18.28515625" style="151" customWidth="1"/>
    <col min="5" max="5" width="11.28515625" style="130" bestFit="1" customWidth="1"/>
    <col min="6" max="256" width="9.140625" style="130"/>
    <col min="257" max="257" width="6" style="130" customWidth="1"/>
    <col min="258" max="258" width="58.42578125" style="130" customWidth="1"/>
    <col min="259" max="259" width="9.7109375" style="130" customWidth="1"/>
    <col min="260" max="260" width="18.28515625" style="130" customWidth="1"/>
    <col min="261" max="261" width="11.28515625" style="130" bestFit="1" customWidth="1"/>
    <col min="262" max="512" width="9.140625" style="130"/>
    <col min="513" max="513" width="6" style="130" customWidth="1"/>
    <col min="514" max="514" width="58.42578125" style="130" customWidth="1"/>
    <col min="515" max="515" width="9.7109375" style="130" customWidth="1"/>
    <col min="516" max="516" width="18.28515625" style="130" customWidth="1"/>
    <col min="517" max="517" width="11.28515625" style="130" bestFit="1" customWidth="1"/>
    <col min="518" max="768" width="9.140625" style="130"/>
    <col min="769" max="769" width="6" style="130" customWidth="1"/>
    <col min="770" max="770" width="58.42578125" style="130" customWidth="1"/>
    <col min="771" max="771" width="9.7109375" style="130" customWidth="1"/>
    <col min="772" max="772" width="18.28515625" style="130" customWidth="1"/>
    <col min="773" max="773" width="11.28515625" style="130" bestFit="1" customWidth="1"/>
    <col min="774" max="1024" width="9.140625" style="130"/>
    <col min="1025" max="1025" width="6" style="130" customWidth="1"/>
    <col min="1026" max="1026" width="58.42578125" style="130" customWidth="1"/>
    <col min="1027" max="1027" width="9.7109375" style="130" customWidth="1"/>
    <col min="1028" max="1028" width="18.28515625" style="130" customWidth="1"/>
    <col min="1029" max="1029" width="11.28515625" style="130" bestFit="1" customWidth="1"/>
    <col min="1030" max="1280" width="9.140625" style="130"/>
    <col min="1281" max="1281" width="6" style="130" customWidth="1"/>
    <col min="1282" max="1282" width="58.42578125" style="130" customWidth="1"/>
    <col min="1283" max="1283" width="9.7109375" style="130" customWidth="1"/>
    <col min="1284" max="1284" width="18.28515625" style="130" customWidth="1"/>
    <col min="1285" max="1285" width="11.28515625" style="130" bestFit="1" customWidth="1"/>
    <col min="1286" max="1536" width="9.140625" style="130"/>
    <col min="1537" max="1537" width="6" style="130" customWidth="1"/>
    <col min="1538" max="1538" width="58.42578125" style="130" customWidth="1"/>
    <col min="1539" max="1539" width="9.7109375" style="130" customWidth="1"/>
    <col min="1540" max="1540" width="18.28515625" style="130" customWidth="1"/>
    <col min="1541" max="1541" width="11.28515625" style="130" bestFit="1" customWidth="1"/>
    <col min="1542" max="1792" width="9.140625" style="130"/>
    <col min="1793" max="1793" width="6" style="130" customWidth="1"/>
    <col min="1794" max="1794" width="58.42578125" style="130" customWidth="1"/>
    <col min="1795" max="1795" width="9.7109375" style="130" customWidth="1"/>
    <col min="1796" max="1796" width="18.28515625" style="130" customWidth="1"/>
    <col min="1797" max="1797" width="11.28515625" style="130" bestFit="1" customWidth="1"/>
    <col min="1798" max="2048" width="9.140625" style="130"/>
    <col min="2049" max="2049" width="6" style="130" customWidth="1"/>
    <col min="2050" max="2050" width="58.42578125" style="130" customWidth="1"/>
    <col min="2051" max="2051" width="9.7109375" style="130" customWidth="1"/>
    <col min="2052" max="2052" width="18.28515625" style="130" customWidth="1"/>
    <col min="2053" max="2053" width="11.28515625" style="130" bestFit="1" customWidth="1"/>
    <col min="2054" max="2304" width="9.140625" style="130"/>
    <col min="2305" max="2305" width="6" style="130" customWidth="1"/>
    <col min="2306" max="2306" width="58.42578125" style="130" customWidth="1"/>
    <col min="2307" max="2307" width="9.7109375" style="130" customWidth="1"/>
    <col min="2308" max="2308" width="18.28515625" style="130" customWidth="1"/>
    <col min="2309" max="2309" width="11.28515625" style="130" bestFit="1" customWidth="1"/>
    <col min="2310" max="2560" width="9.140625" style="130"/>
    <col min="2561" max="2561" width="6" style="130" customWidth="1"/>
    <col min="2562" max="2562" width="58.42578125" style="130" customWidth="1"/>
    <col min="2563" max="2563" width="9.7109375" style="130" customWidth="1"/>
    <col min="2564" max="2564" width="18.28515625" style="130" customWidth="1"/>
    <col min="2565" max="2565" width="11.28515625" style="130" bestFit="1" customWidth="1"/>
    <col min="2566" max="2816" width="9.140625" style="130"/>
    <col min="2817" max="2817" width="6" style="130" customWidth="1"/>
    <col min="2818" max="2818" width="58.42578125" style="130" customWidth="1"/>
    <col min="2819" max="2819" width="9.7109375" style="130" customWidth="1"/>
    <col min="2820" max="2820" width="18.28515625" style="130" customWidth="1"/>
    <col min="2821" max="2821" width="11.28515625" style="130" bestFit="1" customWidth="1"/>
    <col min="2822" max="3072" width="9.140625" style="130"/>
    <col min="3073" max="3073" width="6" style="130" customWidth="1"/>
    <col min="3074" max="3074" width="58.42578125" style="130" customWidth="1"/>
    <col min="3075" max="3075" width="9.7109375" style="130" customWidth="1"/>
    <col min="3076" max="3076" width="18.28515625" style="130" customWidth="1"/>
    <col min="3077" max="3077" width="11.28515625" style="130" bestFit="1" customWidth="1"/>
    <col min="3078" max="3328" width="9.140625" style="130"/>
    <col min="3329" max="3329" width="6" style="130" customWidth="1"/>
    <col min="3330" max="3330" width="58.42578125" style="130" customWidth="1"/>
    <col min="3331" max="3331" width="9.7109375" style="130" customWidth="1"/>
    <col min="3332" max="3332" width="18.28515625" style="130" customWidth="1"/>
    <col min="3333" max="3333" width="11.28515625" style="130" bestFit="1" customWidth="1"/>
    <col min="3334" max="3584" width="9.140625" style="130"/>
    <col min="3585" max="3585" width="6" style="130" customWidth="1"/>
    <col min="3586" max="3586" width="58.42578125" style="130" customWidth="1"/>
    <col min="3587" max="3587" width="9.7109375" style="130" customWidth="1"/>
    <col min="3588" max="3588" width="18.28515625" style="130" customWidth="1"/>
    <col min="3589" max="3589" width="11.28515625" style="130" bestFit="1" customWidth="1"/>
    <col min="3590" max="3840" width="9.140625" style="130"/>
    <col min="3841" max="3841" width="6" style="130" customWidth="1"/>
    <col min="3842" max="3842" width="58.42578125" style="130" customWidth="1"/>
    <col min="3843" max="3843" width="9.7109375" style="130" customWidth="1"/>
    <col min="3844" max="3844" width="18.28515625" style="130" customWidth="1"/>
    <col min="3845" max="3845" width="11.28515625" style="130" bestFit="1" customWidth="1"/>
    <col min="3846" max="4096" width="9.140625" style="130"/>
    <col min="4097" max="4097" width="6" style="130" customWidth="1"/>
    <col min="4098" max="4098" width="58.42578125" style="130" customWidth="1"/>
    <col min="4099" max="4099" width="9.7109375" style="130" customWidth="1"/>
    <col min="4100" max="4100" width="18.28515625" style="130" customWidth="1"/>
    <col min="4101" max="4101" width="11.28515625" style="130" bestFit="1" customWidth="1"/>
    <col min="4102" max="4352" width="9.140625" style="130"/>
    <col min="4353" max="4353" width="6" style="130" customWidth="1"/>
    <col min="4354" max="4354" width="58.42578125" style="130" customWidth="1"/>
    <col min="4355" max="4355" width="9.7109375" style="130" customWidth="1"/>
    <col min="4356" max="4356" width="18.28515625" style="130" customWidth="1"/>
    <col min="4357" max="4357" width="11.28515625" style="130" bestFit="1" customWidth="1"/>
    <col min="4358" max="4608" width="9.140625" style="130"/>
    <col min="4609" max="4609" width="6" style="130" customWidth="1"/>
    <col min="4610" max="4610" width="58.42578125" style="130" customWidth="1"/>
    <col min="4611" max="4611" width="9.7109375" style="130" customWidth="1"/>
    <col min="4612" max="4612" width="18.28515625" style="130" customWidth="1"/>
    <col min="4613" max="4613" width="11.28515625" style="130" bestFit="1" customWidth="1"/>
    <col min="4614" max="4864" width="9.140625" style="130"/>
    <col min="4865" max="4865" width="6" style="130" customWidth="1"/>
    <col min="4866" max="4866" width="58.42578125" style="130" customWidth="1"/>
    <col min="4867" max="4867" width="9.7109375" style="130" customWidth="1"/>
    <col min="4868" max="4868" width="18.28515625" style="130" customWidth="1"/>
    <col min="4869" max="4869" width="11.28515625" style="130" bestFit="1" customWidth="1"/>
    <col min="4870" max="5120" width="9.140625" style="130"/>
    <col min="5121" max="5121" width="6" style="130" customWidth="1"/>
    <col min="5122" max="5122" width="58.42578125" style="130" customWidth="1"/>
    <col min="5123" max="5123" width="9.7109375" style="130" customWidth="1"/>
    <col min="5124" max="5124" width="18.28515625" style="130" customWidth="1"/>
    <col min="5125" max="5125" width="11.28515625" style="130" bestFit="1" customWidth="1"/>
    <col min="5126" max="5376" width="9.140625" style="130"/>
    <col min="5377" max="5377" width="6" style="130" customWidth="1"/>
    <col min="5378" max="5378" width="58.42578125" style="130" customWidth="1"/>
    <col min="5379" max="5379" width="9.7109375" style="130" customWidth="1"/>
    <col min="5380" max="5380" width="18.28515625" style="130" customWidth="1"/>
    <col min="5381" max="5381" width="11.28515625" style="130" bestFit="1" customWidth="1"/>
    <col min="5382" max="5632" width="9.140625" style="130"/>
    <col min="5633" max="5633" width="6" style="130" customWidth="1"/>
    <col min="5634" max="5634" width="58.42578125" style="130" customWidth="1"/>
    <col min="5635" max="5635" width="9.7109375" style="130" customWidth="1"/>
    <col min="5636" max="5636" width="18.28515625" style="130" customWidth="1"/>
    <col min="5637" max="5637" width="11.28515625" style="130" bestFit="1" customWidth="1"/>
    <col min="5638" max="5888" width="9.140625" style="130"/>
    <col min="5889" max="5889" width="6" style="130" customWidth="1"/>
    <col min="5890" max="5890" width="58.42578125" style="130" customWidth="1"/>
    <col min="5891" max="5891" width="9.7109375" style="130" customWidth="1"/>
    <col min="5892" max="5892" width="18.28515625" style="130" customWidth="1"/>
    <col min="5893" max="5893" width="11.28515625" style="130" bestFit="1" customWidth="1"/>
    <col min="5894" max="6144" width="9.140625" style="130"/>
    <col min="6145" max="6145" width="6" style="130" customWidth="1"/>
    <col min="6146" max="6146" width="58.42578125" style="130" customWidth="1"/>
    <col min="6147" max="6147" width="9.7109375" style="130" customWidth="1"/>
    <col min="6148" max="6148" width="18.28515625" style="130" customWidth="1"/>
    <col min="6149" max="6149" width="11.28515625" style="130" bestFit="1" customWidth="1"/>
    <col min="6150" max="6400" width="9.140625" style="130"/>
    <col min="6401" max="6401" width="6" style="130" customWidth="1"/>
    <col min="6402" max="6402" width="58.42578125" style="130" customWidth="1"/>
    <col min="6403" max="6403" width="9.7109375" style="130" customWidth="1"/>
    <col min="6404" max="6404" width="18.28515625" style="130" customWidth="1"/>
    <col min="6405" max="6405" width="11.28515625" style="130" bestFit="1" customWidth="1"/>
    <col min="6406" max="6656" width="9.140625" style="130"/>
    <col min="6657" max="6657" width="6" style="130" customWidth="1"/>
    <col min="6658" max="6658" width="58.42578125" style="130" customWidth="1"/>
    <col min="6659" max="6659" width="9.7109375" style="130" customWidth="1"/>
    <col min="6660" max="6660" width="18.28515625" style="130" customWidth="1"/>
    <col min="6661" max="6661" width="11.28515625" style="130" bestFit="1" customWidth="1"/>
    <col min="6662" max="6912" width="9.140625" style="130"/>
    <col min="6913" max="6913" width="6" style="130" customWidth="1"/>
    <col min="6914" max="6914" width="58.42578125" style="130" customWidth="1"/>
    <col min="6915" max="6915" width="9.7109375" style="130" customWidth="1"/>
    <col min="6916" max="6916" width="18.28515625" style="130" customWidth="1"/>
    <col min="6917" max="6917" width="11.28515625" style="130" bestFit="1" customWidth="1"/>
    <col min="6918" max="7168" width="9.140625" style="130"/>
    <col min="7169" max="7169" width="6" style="130" customWidth="1"/>
    <col min="7170" max="7170" width="58.42578125" style="130" customWidth="1"/>
    <col min="7171" max="7171" width="9.7109375" style="130" customWidth="1"/>
    <col min="7172" max="7172" width="18.28515625" style="130" customWidth="1"/>
    <col min="7173" max="7173" width="11.28515625" style="130" bestFit="1" customWidth="1"/>
    <col min="7174" max="7424" width="9.140625" style="130"/>
    <col min="7425" max="7425" width="6" style="130" customWidth="1"/>
    <col min="7426" max="7426" width="58.42578125" style="130" customWidth="1"/>
    <col min="7427" max="7427" width="9.7109375" style="130" customWidth="1"/>
    <col min="7428" max="7428" width="18.28515625" style="130" customWidth="1"/>
    <col min="7429" max="7429" width="11.28515625" style="130" bestFit="1" customWidth="1"/>
    <col min="7430" max="7680" width="9.140625" style="130"/>
    <col min="7681" max="7681" width="6" style="130" customWidth="1"/>
    <col min="7682" max="7682" width="58.42578125" style="130" customWidth="1"/>
    <col min="7683" max="7683" width="9.7109375" style="130" customWidth="1"/>
    <col min="7684" max="7684" width="18.28515625" style="130" customWidth="1"/>
    <col min="7685" max="7685" width="11.28515625" style="130" bestFit="1" customWidth="1"/>
    <col min="7686" max="7936" width="9.140625" style="130"/>
    <col min="7937" max="7937" width="6" style="130" customWidth="1"/>
    <col min="7938" max="7938" width="58.42578125" style="130" customWidth="1"/>
    <col min="7939" max="7939" width="9.7109375" style="130" customWidth="1"/>
    <col min="7940" max="7940" width="18.28515625" style="130" customWidth="1"/>
    <col min="7941" max="7941" width="11.28515625" style="130" bestFit="1" customWidth="1"/>
    <col min="7942" max="8192" width="9.140625" style="130"/>
    <col min="8193" max="8193" width="6" style="130" customWidth="1"/>
    <col min="8194" max="8194" width="58.42578125" style="130" customWidth="1"/>
    <col min="8195" max="8195" width="9.7109375" style="130" customWidth="1"/>
    <col min="8196" max="8196" width="18.28515625" style="130" customWidth="1"/>
    <col min="8197" max="8197" width="11.28515625" style="130" bestFit="1" customWidth="1"/>
    <col min="8198" max="8448" width="9.140625" style="130"/>
    <col min="8449" max="8449" width="6" style="130" customWidth="1"/>
    <col min="8450" max="8450" width="58.42578125" style="130" customWidth="1"/>
    <col min="8451" max="8451" width="9.7109375" style="130" customWidth="1"/>
    <col min="8452" max="8452" width="18.28515625" style="130" customWidth="1"/>
    <col min="8453" max="8453" width="11.28515625" style="130" bestFit="1" customWidth="1"/>
    <col min="8454" max="8704" width="9.140625" style="130"/>
    <col min="8705" max="8705" width="6" style="130" customWidth="1"/>
    <col min="8706" max="8706" width="58.42578125" style="130" customWidth="1"/>
    <col min="8707" max="8707" width="9.7109375" style="130" customWidth="1"/>
    <col min="8708" max="8708" width="18.28515625" style="130" customWidth="1"/>
    <col min="8709" max="8709" width="11.28515625" style="130" bestFit="1" customWidth="1"/>
    <col min="8710" max="8960" width="9.140625" style="130"/>
    <col min="8961" max="8961" width="6" style="130" customWidth="1"/>
    <col min="8962" max="8962" width="58.42578125" style="130" customWidth="1"/>
    <col min="8963" max="8963" width="9.7109375" style="130" customWidth="1"/>
    <col min="8964" max="8964" width="18.28515625" style="130" customWidth="1"/>
    <col min="8965" max="8965" width="11.28515625" style="130" bestFit="1" customWidth="1"/>
    <col min="8966" max="9216" width="9.140625" style="130"/>
    <col min="9217" max="9217" width="6" style="130" customWidth="1"/>
    <col min="9218" max="9218" width="58.42578125" style="130" customWidth="1"/>
    <col min="9219" max="9219" width="9.7109375" style="130" customWidth="1"/>
    <col min="9220" max="9220" width="18.28515625" style="130" customWidth="1"/>
    <col min="9221" max="9221" width="11.28515625" style="130" bestFit="1" customWidth="1"/>
    <col min="9222" max="9472" width="9.140625" style="130"/>
    <col min="9473" max="9473" width="6" style="130" customWidth="1"/>
    <col min="9474" max="9474" width="58.42578125" style="130" customWidth="1"/>
    <col min="9475" max="9475" width="9.7109375" style="130" customWidth="1"/>
    <col min="9476" max="9476" width="18.28515625" style="130" customWidth="1"/>
    <col min="9477" max="9477" width="11.28515625" style="130" bestFit="1" customWidth="1"/>
    <col min="9478" max="9728" width="9.140625" style="130"/>
    <col min="9729" max="9729" width="6" style="130" customWidth="1"/>
    <col min="9730" max="9730" width="58.42578125" style="130" customWidth="1"/>
    <col min="9731" max="9731" width="9.7109375" style="130" customWidth="1"/>
    <col min="9732" max="9732" width="18.28515625" style="130" customWidth="1"/>
    <col min="9733" max="9733" width="11.28515625" style="130" bestFit="1" customWidth="1"/>
    <col min="9734" max="9984" width="9.140625" style="130"/>
    <col min="9985" max="9985" width="6" style="130" customWidth="1"/>
    <col min="9986" max="9986" width="58.42578125" style="130" customWidth="1"/>
    <col min="9987" max="9987" width="9.7109375" style="130" customWidth="1"/>
    <col min="9988" max="9988" width="18.28515625" style="130" customWidth="1"/>
    <col min="9989" max="9989" width="11.28515625" style="130" bestFit="1" customWidth="1"/>
    <col min="9990" max="10240" width="9.140625" style="130"/>
    <col min="10241" max="10241" width="6" style="130" customWidth="1"/>
    <col min="10242" max="10242" width="58.42578125" style="130" customWidth="1"/>
    <col min="10243" max="10243" width="9.7109375" style="130" customWidth="1"/>
    <col min="10244" max="10244" width="18.28515625" style="130" customWidth="1"/>
    <col min="10245" max="10245" width="11.28515625" style="130" bestFit="1" customWidth="1"/>
    <col min="10246" max="10496" width="9.140625" style="130"/>
    <col min="10497" max="10497" width="6" style="130" customWidth="1"/>
    <col min="10498" max="10498" width="58.42578125" style="130" customWidth="1"/>
    <col min="10499" max="10499" width="9.7109375" style="130" customWidth="1"/>
    <col min="10500" max="10500" width="18.28515625" style="130" customWidth="1"/>
    <col min="10501" max="10501" width="11.28515625" style="130" bestFit="1" customWidth="1"/>
    <col min="10502" max="10752" width="9.140625" style="130"/>
    <col min="10753" max="10753" width="6" style="130" customWidth="1"/>
    <col min="10754" max="10754" width="58.42578125" style="130" customWidth="1"/>
    <col min="10755" max="10755" width="9.7109375" style="130" customWidth="1"/>
    <col min="10756" max="10756" width="18.28515625" style="130" customWidth="1"/>
    <col min="10757" max="10757" width="11.28515625" style="130" bestFit="1" customWidth="1"/>
    <col min="10758" max="11008" width="9.140625" style="130"/>
    <col min="11009" max="11009" width="6" style="130" customWidth="1"/>
    <col min="11010" max="11010" width="58.42578125" style="130" customWidth="1"/>
    <col min="11011" max="11011" width="9.7109375" style="130" customWidth="1"/>
    <col min="11012" max="11012" width="18.28515625" style="130" customWidth="1"/>
    <col min="11013" max="11013" width="11.28515625" style="130" bestFit="1" customWidth="1"/>
    <col min="11014" max="11264" width="9.140625" style="130"/>
    <col min="11265" max="11265" width="6" style="130" customWidth="1"/>
    <col min="11266" max="11266" width="58.42578125" style="130" customWidth="1"/>
    <col min="11267" max="11267" width="9.7109375" style="130" customWidth="1"/>
    <col min="11268" max="11268" width="18.28515625" style="130" customWidth="1"/>
    <col min="11269" max="11269" width="11.28515625" style="130" bestFit="1" customWidth="1"/>
    <col min="11270" max="11520" width="9.140625" style="130"/>
    <col min="11521" max="11521" width="6" style="130" customWidth="1"/>
    <col min="11522" max="11522" width="58.42578125" style="130" customWidth="1"/>
    <col min="11523" max="11523" width="9.7109375" style="130" customWidth="1"/>
    <col min="11524" max="11524" width="18.28515625" style="130" customWidth="1"/>
    <col min="11525" max="11525" width="11.28515625" style="130" bestFit="1" customWidth="1"/>
    <col min="11526" max="11776" width="9.140625" style="130"/>
    <col min="11777" max="11777" width="6" style="130" customWidth="1"/>
    <col min="11778" max="11778" width="58.42578125" style="130" customWidth="1"/>
    <col min="11779" max="11779" width="9.7109375" style="130" customWidth="1"/>
    <col min="11780" max="11780" width="18.28515625" style="130" customWidth="1"/>
    <col min="11781" max="11781" width="11.28515625" style="130" bestFit="1" customWidth="1"/>
    <col min="11782" max="12032" width="9.140625" style="130"/>
    <col min="12033" max="12033" width="6" style="130" customWidth="1"/>
    <col min="12034" max="12034" width="58.42578125" style="130" customWidth="1"/>
    <col min="12035" max="12035" width="9.7109375" style="130" customWidth="1"/>
    <col min="12036" max="12036" width="18.28515625" style="130" customWidth="1"/>
    <col min="12037" max="12037" width="11.28515625" style="130" bestFit="1" customWidth="1"/>
    <col min="12038" max="12288" width="9.140625" style="130"/>
    <col min="12289" max="12289" width="6" style="130" customWidth="1"/>
    <col min="12290" max="12290" width="58.42578125" style="130" customWidth="1"/>
    <col min="12291" max="12291" width="9.7109375" style="130" customWidth="1"/>
    <col min="12292" max="12292" width="18.28515625" style="130" customWidth="1"/>
    <col min="12293" max="12293" width="11.28515625" style="130" bestFit="1" customWidth="1"/>
    <col min="12294" max="12544" width="9.140625" style="130"/>
    <col min="12545" max="12545" width="6" style="130" customWidth="1"/>
    <col min="12546" max="12546" width="58.42578125" style="130" customWidth="1"/>
    <col min="12547" max="12547" width="9.7109375" style="130" customWidth="1"/>
    <col min="12548" max="12548" width="18.28515625" style="130" customWidth="1"/>
    <col min="12549" max="12549" width="11.28515625" style="130" bestFit="1" customWidth="1"/>
    <col min="12550" max="12800" width="9.140625" style="130"/>
    <col min="12801" max="12801" width="6" style="130" customWidth="1"/>
    <col min="12802" max="12802" width="58.42578125" style="130" customWidth="1"/>
    <col min="12803" max="12803" width="9.7109375" style="130" customWidth="1"/>
    <col min="12804" max="12804" width="18.28515625" style="130" customWidth="1"/>
    <col min="12805" max="12805" width="11.28515625" style="130" bestFit="1" customWidth="1"/>
    <col min="12806" max="13056" width="9.140625" style="130"/>
    <col min="13057" max="13057" width="6" style="130" customWidth="1"/>
    <col min="13058" max="13058" width="58.42578125" style="130" customWidth="1"/>
    <col min="13059" max="13059" width="9.7109375" style="130" customWidth="1"/>
    <col min="13060" max="13060" width="18.28515625" style="130" customWidth="1"/>
    <col min="13061" max="13061" width="11.28515625" style="130" bestFit="1" customWidth="1"/>
    <col min="13062" max="13312" width="9.140625" style="130"/>
    <col min="13313" max="13313" width="6" style="130" customWidth="1"/>
    <col min="13314" max="13314" width="58.42578125" style="130" customWidth="1"/>
    <col min="13315" max="13315" width="9.7109375" style="130" customWidth="1"/>
    <col min="13316" max="13316" width="18.28515625" style="130" customWidth="1"/>
    <col min="13317" max="13317" width="11.28515625" style="130" bestFit="1" customWidth="1"/>
    <col min="13318" max="13568" width="9.140625" style="130"/>
    <col min="13569" max="13569" width="6" style="130" customWidth="1"/>
    <col min="13570" max="13570" width="58.42578125" style="130" customWidth="1"/>
    <col min="13571" max="13571" width="9.7109375" style="130" customWidth="1"/>
    <col min="13572" max="13572" width="18.28515625" style="130" customWidth="1"/>
    <col min="13573" max="13573" width="11.28515625" style="130" bestFit="1" customWidth="1"/>
    <col min="13574" max="13824" width="9.140625" style="130"/>
    <col min="13825" max="13825" width="6" style="130" customWidth="1"/>
    <col min="13826" max="13826" width="58.42578125" style="130" customWidth="1"/>
    <col min="13827" max="13827" width="9.7109375" style="130" customWidth="1"/>
    <col min="13828" max="13828" width="18.28515625" style="130" customWidth="1"/>
    <col min="13829" max="13829" width="11.28515625" style="130" bestFit="1" customWidth="1"/>
    <col min="13830" max="14080" width="9.140625" style="130"/>
    <col min="14081" max="14081" width="6" style="130" customWidth="1"/>
    <col min="14082" max="14082" width="58.42578125" style="130" customWidth="1"/>
    <col min="14083" max="14083" width="9.7109375" style="130" customWidth="1"/>
    <col min="14084" max="14084" width="18.28515625" style="130" customWidth="1"/>
    <col min="14085" max="14085" width="11.28515625" style="130" bestFit="1" customWidth="1"/>
    <col min="14086" max="14336" width="9.140625" style="130"/>
    <col min="14337" max="14337" width="6" style="130" customWidth="1"/>
    <col min="14338" max="14338" width="58.42578125" style="130" customWidth="1"/>
    <col min="14339" max="14339" width="9.7109375" style="130" customWidth="1"/>
    <col min="14340" max="14340" width="18.28515625" style="130" customWidth="1"/>
    <col min="14341" max="14341" width="11.28515625" style="130" bestFit="1" customWidth="1"/>
    <col min="14342" max="14592" width="9.140625" style="130"/>
    <col min="14593" max="14593" width="6" style="130" customWidth="1"/>
    <col min="14594" max="14594" width="58.42578125" style="130" customWidth="1"/>
    <col min="14595" max="14595" width="9.7109375" style="130" customWidth="1"/>
    <col min="14596" max="14596" width="18.28515625" style="130" customWidth="1"/>
    <col min="14597" max="14597" width="11.28515625" style="130" bestFit="1" customWidth="1"/>
    <col min="14598" max="14848" width="9.140625" style="130"/>
    <col min="14849" max="14849" width="6" style="130" customWidth="1"/>
    <col min="14850" max="14850" width="58.42578125" style="130" customWidth="1"/>
    <col min="14851" max="14851" width="9.7109375" style="130" customWidth="1"/>
    <col min="14852" max="14852" width="18.28515625" style="130" customWidth="1"/>
    <col min="14853" max="14853" width="11.28515625" style="130" bestFit="1" customWidth="1"/>
    <col min="14854" max="15104" width="9.140625" style="130"/>
    <col min="15105" max="15105" width="6" style="130" customWidth="1"/>
    <col min="15106" max="15106" width="58.42578125" style="130" customWidth="1"/>
    <col min="15107" max="15107" width="9.7109375" style="130" customWidth="1"/>
    <col min="15108" max="15108" width="18.28515625" style="130" customWidth="1"/>
    <col min="15109" max="15109" width="11.28515625" style="130" bestFit="1" customWidth="1"/>
    <col min="15110" max="15360" width="9.140625" style="130"/>
    <col min="15361" max="15361" width="6" style="130" customWidth="1"/>
    <col min="15362" max="15362" width="58.42578125" style="130" customWidth="1"/>
    <col min="15363" max="15363" width="9.7109375" style="130" customWidth="1"/>
    <col min="15364" max="15364" width="18.28515625" style="130" customWidth="1"/>
    <col min="15365" max="15365" width="11.28515625" style="130" bestFit="1" customWidth="1"/>
    <col min="15366" max="15616" width="9.140625" style="130"/>
    <col min="15617" max="15617" width="6" style="130" customWidth="1"/>
    <col min="15618" max="15618" width="58.42578125" style="130" customWidth="1"/>
    <col min="15619" max="15619" width="9.7109375" style="130" customWidth="1"/>
    <col min="15620" max="15620" width="18.28515625" style="130" customWidth="1"/>
    <col min="15621" max="15621" width="11.28515625" style="130" bestFit="1" customWidth="1"/>
    <col min="15622" max="15872" width="9.140625" style="130"/>
    <col min="15873" max="15873" width="6" style="130" customWidth="1"/>
    <col min="15874" max="15874" width="58.42578125" style="130" customWidth="1"/>
    <col min="15875" max="15875" width="9.7109375" style="130" customWidth="1"/>
    <col min="15876" max="15876" width="18.28515625" style="130" customWidth="1"/>
    <col min="15877" max="15877" width="11.28515625" style="130" bestFit="1" customWidth="1"/>
    <col min="15878" max="16128" width="9.140625" style="130"/>
    <col min="16129" max="16129" width="6" style="130" customWidth="1"/>
    <col min="16130" max="16130" width="58.42578125" style="130" customWidth="1"/>
    <col min="16131" max="16131" width="9.7109375" style="130" customWidth="1"/>
    <col min="16132" max="16132" width="18.28515625" style="130" customWidth="1"/>
    <col min="16133" max="16133" width="11.28515625" style="130" bestFit="1" customWidth="1"/>
    <col min="16134" max="16384" width="9.140625" style="130"/>
  </cols>
  <sheetData>
    <row r="1" spans="1:4" ht="43.5" customHeight="1">
      <c r="A1" s="811" t="s">
        <v>452</v>
      </c>
      <c r="B1" s="812"/>
      <c r="C1" s="812"/>
      <c r="D1" s="812"/>
    </row>
    <row r="2" spans="1:4" ht="21" customHeight="1" thickBot="1">
      <c r="A2" s="131" t="s">
        <v>451</v>
      </c>
      <c r="B2" s="132" t="s">
        <v>1</v>
      </c>
      <c r="C2" s="131" t="s">
        <v>0</v>
      </c>
      <c r="D2" s="133" t="s">
        <v>178</v>
      </c>
    </row>
    <row r="3" spans="1:4" ht="23.25" customHeight="1">
      <c r="A3" s="134" t="s">
        <v>30</v>
      </c>
      <c r="B3" s="135" t="s">
        <v>27</v>
      </c>
      <c r="C3" s="136"/>
      <c r="D3" s="137"/>
    </row>
    <row r="4" spans="1:4" ht="17.25" customHeight="1">
      <c r="A4" s="159" t="s">
        <v>202</v>
      </c>
      <c r="B4" s="160" t="s">
        <v>453</v>
      </c>
      <c r="C4" s="159"/>
      <c r="D4" s="175">
        <f>SUM(D5:D34)</f>
        <v>521252644.74999994</v>
      </c>
    </row>
    <row r="5" spans="1:4" ht="17.25" customHeight="1">
      <c r="A5" s="138" t="s">
        <v>31</v>
      </c>
      <c r="B5" s="139" t="s">
        <v>2</v>
      </c>
      <c r="C5" s="138" t="s">
        <v>454</v>
      </c>
      <c r="D5" s="140">
        <v>15642520.300000001</v>
      </c>
    </row>
    <row r="6" spans="1:4" ht="17.25" customHeight="1">
      <c r="A6" s="141" t="s">
        <v>39</v>
      </c>
      <c r="B6" s="142" t="s">
        <v>3</v>
      </c>
      <c r="C6" s="141" t="s">
        <v>455</v>
      </c>
      <c r="D6" s="143">
        <v>6679110.1299999999</v>
      </c>
    </row>
    <row r="7" spans="1:4" ht="17.25" customHeight="1">
      <c r="A7" s="141" t="s">
        <v>40</v>
      </c>
      <c r="B7" s="142" t="s">
        <v>456</v>
      </c>
      <c r="C7" s="141" t="s">
        <v>457</v>
      </c>
      <c r="D7" s="143"/>
    </row>
    <row r="8" spans="1:4" ht="17.25" customHeight="1">
      <c r="A8" s="141" t="s">
        <v>49</v>
      </c>
      <c r="B8" s="142" t="s">
        <v>4</v>
      </c>
      <c r="C8" s="141" t="s">
        <v>458</v>
      </c>
      <c r="D8" s="143"/>
    </row>
    <row r="9" spans="1:4" ht="17.25" customHeight="1">
      <c r="A9" s="141" t="s">
        <v>50</v>
      </c>
      <c r="B9" s="142" t="s">
        <v>5</v>
      </c>
      <c r="C9" s="141" t="s">
        <v>459</v>
      </c>
      <c r="D9" s="143">
        <v>41657930.090000004</v>
      </c>
    </row>
    <row r="10" spans="1:4" ht="17.25" customHeight="1">
      <c r="A10" s="141" t="s">
        <v>56</v>
      </c>
      <c r="B10" s="142" t="s">
        <v>6</v>
      </c>
      <c r="C10" s="141" t="s">
        <v>460</v>
      </c>
      <c r="D10" s="143">
        <v>912762</v>
      </c>
    </row>
    <row r="11" spans="1:4" ht="17.25" customHeight="1">
      <c r="A11" s="141" t="s">
        <v>211</v>
      </c>
      <c r="B11" s="142" t="s">
        <v>7</v>
      </c>
      <c r="C11" s="141" t="s">
        <v>461</v>
      </c>
      <c r="D11" s="143">
        <v>1956695.9</v>
      </c>
    </row>
    <row r="12" spans="1:4" ht="17.25" customHeight="1">
      <c r="A12" s="141" t="s">
        <v>213</v>
      </c>
      <c r="B12" s="142" t="s">
        <v>8</v>
      </c>
      <c r="C12" s="141" t="s">
        <v>462</v>
      </c>
      <c r="D12" s="143">
        <v>220981465.84</v>
      </c>
    </row>
    <row r="13" spans="1:4" ht="17.25" customHeight="1">
      <c r="A13" s="141" t="s">
        <v>216</v>
      </c>
      <c r="B13" s="142" t="s">
        <v>9</v>
      </c>
      <c r="C13" s="141" t="s">
        <v>463</v>
      </c>
      <c r="D13" s="143">
        <v>114942849</v>
      </c>
    </row>
    <row r="14" spans="1:4" ht="17.25" customHeight="1">
      <c r="A14" s="141" t="s">
        <v>292</v>
      </c>
      <c r="B14" s="142" t="s">
        <v>10</v>
      </c>
      <c r="C14" s="141" t="s">
        <v>464</v>
      </c>
      <c r="D14" s="143">
        <v>37474678</v>
      </c>
    </row>
    <row r="15" spans="1:4" ht="17.25" customHeight="1">
      <c r="A15" s="141" t="s">
        <v>295</v>
      </c>
      <c r="B15" s="142" t="s">
        <v>465</v>
      </c>
      <c r="C15" s="141" t="s">
        <v>466</v>
      </c>
      <c r="D15" s="143">
        <v>467764</v>
      </c>
    </row>
    <row r="16" spans="1:4" ht="17.25" customHeight="1">
      <c r="A16" s="141" t="s">
        <v>297</v>
      </c>
      <c r="B16" s="142" t="s">
        <v>11</v>
      </c>
      <c r="C16" s="141" t="s">
        <v>467</v>
      </c>
      <c r="D16" s="143"/>
    </row>
    <row r="17" spans="1:4" ht="17.25" customHeight="1">
      <c r="A17" s="141" t="s">
        <v>300</v>
      </c>
      <c r="B17" s="142" t="s">
        <v>468</v>
      </c>
      <c r="C17" s="141" t="s">
        <v>469</v>
      </c>
      <c r="D17" s="143">
        <v>402138</v>
      </c>
    </row>
    <row r="18" spans="1:4" ht="17.25" customHeight="1">
      <c r="A18" s="141" t="s">
        <v>302</v>
      </c>
      <c r="B18" s="142" t="s">
        <v>12</v>
      </c>
      <c r="C18" s="141" t="s">
        <v>470</v>
      </c>
      <c r="D18" s="143"/>
    </row>
    <row r="19" spans="1:4" ht="17.25" customHeight="1">
      <c r="A19" s="141" t="s">
        <v>305</v>
      </c>
      <c r="B19" s="142" t="s">
        <v>13</v>
      </c>
      <c r="C19" s="141" t="s">
        <v>471</v>
      </c>
      <c r="D19" s="143"/>
    </row>
    <row r="20" spans="1:4" ht="17.25" customHeight="1">
      <c r="A20" s="141" t="s">
        <v>308</v>
      </c>
      <c r="B20" s="142" t="s">
        <v>303</v>
      </c>
      <c r="C20" s="141" t="s">
        <v>472</v>
      </c>
      <c r="D20" s="143">
        <v>50462</v>
      </c>
    </row>
    <row r="21" spans="1:4" ht="17.25" customHeight="1">
      <c r="A21" s="141" t="s">
        <v>313</v>
      </c>
      <c r="B21" s="142" t="s">
        <v>14</v>
      </c>
      <c r="C21" s="141" t="s">
        <v>473</v>
      </c>
      <c r="D21" s="143">
        <v>13787</v>
      </c>
    </row>
    <row r="22" spans="1:4" ht="17.25" customHeight="1">
      <c r="A22" s="141" t="s">
        <v>316</v>
      </c>
      <c r="B22" s="142" t="s">
        <v>474</v>
      </c>
      <c r="C22" s="141" t="s">
        <v>475</v>
      </c>
      <c r="D22" s="143">
        <v>2396</v>
      </c>
    </row>
    <row r="23" spans="1:4" ht="17.25" customHeight="1">
      <c r="A23" s="141" t="s">
        <v>319</v>
      </c>
      <c r="B23" s="142" t="s">
        <v>16</v>
      </c>
      <c r="C23" s="141" t="s">
        <v>476</v>
      </c>
      <c r="D23" s="143">
        <v>2437746.2000000002</v>
      </c>
    </row>
    <row r="24" spans="1:4" ht="17.25" customHeight="1">
      <c r="A24" s="141" t="s">
        <v>322</v>
      </c>
      <c r="B24" s="142" t="s">
        <v>19</v>
      </c>
      <c r="C24" s="141" t="s">
        <v>477</v>
      </c>
      <c r="D24" s="143"/>
    </row>
    <row r="25" spans="1:4" ht="17.25" customHeight="1">
      <c r="A25" s="141" t="s">
        <v>324</v>
      </c>
      <c r="B25" s="142" t="s">
        <v>17</v>
      </c>
      <c r="C25" s="141" t="s">
        <v>478</v>
      </c>
      <c r="D25" s="143">
        <v>520607</v>
      </c>
    </row>
    <row r="26" spans="1:4" ht="17.25" customHeight="1">
      <c r="A26" s="141" t="s">
        <v>327</v>
      </c>
      <c r="B26" s="142" t="s">
        <v>479</v>
      </c>
      <c r="C26" s="141" t="s">
        <v>480</v>
      </c>
      <c r="D26" s="143">
        <v>5792205.8300000001</v>
      </c>
    </row>
    <row r="27" spans="1:4" ht="17.25" customHeight="1">
      <c r="A27" s="141" t="s">
        <v>330</v>
      </c>
      <c r="B27" s="142" t="s">
        <v>481</v>
      </c>
      <c r="C27" s="141" t="s">
        <v>482</v>
      </c>
      <c r="D27" s="143"/>
    </row>
    <row r="28" spans="1:4" ht="17.25" customHeight="1">
      <c r="A28" s="141" t="s">
        <v>332</v>
      </c>
      <c r="B28" s="142" t="s">
        <v>483</v>
      </c>
      <c r="C28" s="141" t="s">
        <v>484</v>
      </c>
      <c r="D28" s="143"/>
    </row>
    <row r="29" spans="1:4" ht="17.25" customHeight="1">
      <c r="A29" s="141" t="s">
        <v>334</v>
      </c>
      <c r="B29" s="142" t="s">
        <v>485</v>
      </c>
      <c r="C29" s="141" t="s">
        <v>486</v>
      </c>
      <c r="D29" s="143"/>
    </row>
    <row r="30" spans="1:4" ht="17.25" customHeight="1">
      <c r="A30" s="141" t="s">
        <v>336</v>
      </c>
      <c r="B30" s="142" t="s">
        <v>487</v>
      </c>
      <c r="C30" s="141" t="s">
        <v>488</v>
      </c>
      <c r="D30" s="143"/>
    </row>
    <row r="31" spans="1:4" ht="17.25" customHeight="1">
      <c r="A31" s="141" t="s">
        <v>434</v>
      </c>
      <c r="B31" s="142" t="s">
        <v>489</v>
      </c>
      <c r="C31" s="141" t="s">
        <v>490</v>
      </c>
      <c r="D31" s="143"/>
    </row>
    <row r="32" spans="1:4" ht="17.25" customHeight="1">
      <c r="A32" s="141" t="s">
        <v>437</v>
      </c>
      <c r="B32" s="142" t="s">
        <v>491</v>
      </c>
      <c r="C32" s="141" t="s">
        <v>492</v>
      </c>
      <c r="D32" s="143"/>
    </row>
    <row r="33" spans="1:4" ht="17.25" customHeight="1">
      <c r="A33" s="141" t="s">
        <v>440</v>
      </c>
      <c r="B33" s="142" t="s">
        <v>493</v>
      </c>
      <c r="C33" s="141" t="s">
        <v>494</v>
      </c>
      <c r="D33" s="143">
        <v>21935.9</v>
      </c>
    </row>
    <row r="34" spans="1:4" ht="17.25" customHeight="1" thickBot="1">
      <c r="A34" s="144" t="s">
        <v>442</v>
      </c>
      <c r="B34" s="145" t="s">
        <v>495</v>
      </c>
      <c r="C34" s="144" t="s">
        <v>496</v>
      </c>
      <c r="D34" s="146">
        <v>71295591.560000002</v>
      </c>
    </row>
    <row r="35" spans="1:4" ht="17.25" customHeight="1">
      <c r="A35" s="134" t="s">
        <v>218</v>
      </c>
      <c r="B35" s="135" t="s">
        <v>74</v>
      </c>
      <c r="C35" s="134"/>
      <c r="D35" s="176">
        <f>SUM(D36:D40)</f>
        <v>153546</v>
      </c>
    </row>
    <row r="36" spans="1:4" ht="17.25" customHeight="1">
      <c r="A36" s="138" t="s">
        <v>31</v>
      </c>
      <c r="B36" s="139" t="s">
        <v>18</v>
      </c>
      <c r="C36" s="138" t="s">
        <v>497</v>
      </c>
      <c r="D36" s="140"/>
    </row>
    <row r="37" spans="1:4" ht="17.25" customHeight="1">
      <c r="A37" s="141" t="s">
        <v>39</v>
      </c>
      <c r="B37" s="142" t="s">
        <v>15</v>
      </c>
      <c r="C37" s="141" t="s">
        <v>498</v>
      </c>
      <c r="D37" s="143"/>
    </row>
    <row r="38" spans="1:4" ht="17.25" customHeight="1">
      <c r="A38" s="141" t="s">
        <v>40</v>
      </c>
      <c r="B38" s="142" t="s">
        <v>499</v>
      </c>
      <c r="C38" s="141" t="s">
        <v>500</v>
      </c>
      <c r="D38" s="143"/>
    </row>
    <row r="39" spans="1:4" ht="17.25" customHeight="1">
      <c r="A39" s="141" t="s">
        <v>49</v>
      </c>
      <c r="B39" s="142" t="s">
        <v>501</v>
      </c>
      <c r="C39" s="141" t="s">
        <v>502</v>
      </c>
      <c r="D39" s="143"/>
    </row>
    <row r="40" spans="1:4" ht="17.25" customHeight="1" thickBot="1">
      <c r="A40" s="141" t="s">
        <v>50</v>
      </c>
      <c r="B40" s="142" t="s">
        <v>503</v>
      </c>
      <c r="C40" s="141" t="s">
        <v>504</v>
      </c>
      <c r="D40" s="143">
        <v>153546</v>
      </c>
    </row>
    <row r="41" spans="1:4" ht="17.25" customHeight="1">
      <c r="A41" s="134" t="s">
        <v>233</v>
      </c>
      <c r="B41" s="135" t="s">
        <v>505</v>
      </c>
      <c r="C41" s="134"/>
      <c r="D41" s="176">
        <f>SUM(D42:D43)</f>
        <v>146494772.43000001</v>
      </c>
    </row>
    <row r="42" spans="1:4" ht="17.25" customHeight="1">
      <c r="A42" s="138" t="s">
        <v>39</v>
      </c>
      <c r="B42" s="139" t="s">
        <v>506</v>
      </c>
      <c r="C42" s="138" t="s">
        <v>507</v>
      </c>
      <c r="D42" s="140">
        <v>146484772.43000001</v>
      </c>
    </row>
    <row r="43" spans="1:4" ht="17.25" customHeight="1" thickBot="1">
      <c r="A43" s="141" t="s">
        <v>49</v>
      </c>
      <c r="B43" s="142" t="s">
        <v>508</v>
      </c>
      <c r="C43" s="141" t="s">
        <v>509</v>
      </c>
      <c r="D43" s="143">
        <v>10000</v>
      </c>
    </row>
    <row r="44" spans="1:4" ht="30" customHeight="1" thickTop="1" thickBot="1">
      <c r="A44" s="808" t="s">
        <v>510</v>
      </c>
      <c r="B44" s="813"/>
      <c r="C44" s="814"/>
      <c r="D44" s="148">
        <f>D4+D35+D41</f>
        <v>667900963.17999995</v>
      </c>
    </row>
    <row r="45" spans="1:4" ht="22.5" customHeight="1">
      <c r="A45" s="134" t="s">
        <v>57</v>
      </c>
      <c r="B45" s="135" t="s">
        <v>28</v>
      </c>
      <c r="C45" s="136"/>
      <c r="D45" s="137"/>
    </row>
    <row r="46" spans="1:4" ht="17.25" customHeight="1">
      <c r="A46" s="159" t="s">
        <v>202</v>
      </c>
      <c r="B46" s="160" t="s">
        <v>511</v>
      </c>
      <c r="C46" s="159"/>
      <c r="D46" s="175">
        <f>SUM(D47:D70)</f>
        <v>252054097.79999998</v>
      </c>
    </row>
    <row r="47" spans="1:4" ht="17.25" customHeight="1">
      <c r="A47" s="138" t="s">
        <v>31</v>
      </c>
      <c r="B47" s="139" t="s">
        <v>512</v>
      </c>
      <c r="C47" s="138" t="s">
        <v>513</v>
      </c>
      <c r="D47" s="140"/>
    </row>
    <row r="48" spans="1:4" ht="17.25" customHeight="1">
      <c r="A48" s="141" t="s">
        <v>39</v>
      </c>
      <c r="B48" s="142" t="s">
        <v>514</v>
      </c>
      <c r="C48" s="141" t="s">
        <v>515</v>
      </c>
      <c r="D48" s="143">
        <v>985430</v>
      </c>
    </row>
    <row r="49" spans="1:4" ht="17.25" customHeight="1">
      <c r="A49" s="141" t="s">
        <v>40</v>
      </c>
      <c r="B49" s="142" t="s">
        <v>516</v>
      </c>
      <c r="C49" s="141" t="s">
        <v>517</v>
      </c>
      <c r="D49" s="143"/>
    </row>
    <row r="50" spans="1:4" ht="17.25" customHeight="1">
      <c r="A50" s="141" t="s">
        <v>49</v>
      </c>
      <c r="B50" s="142" t="s">
        <v>518</v>
      </c>
      <c r="C50" s="141" t="s">
        <v>519</v>
      </c>
      <c r="D50" s="143"/>
    </row>
    <row r="51" spans="1:4" ht="17.25" customHeight="1">
      <c r="A51" s="141" t="s">
        <v>50</v>
      </c>
      <c r="B51" s="142" t="s">
        <v>520</v>
      </c>
      <c r="C51" s="141" t="s">
        <v>521</v>
      </c>
      <c r="D51" s="143">
        <v>13663025</v>
      </c>
    </row>
    <row r="52" spans="1:4" ht="17.25" customHeight="1">
      <c r="A52" s="141" t="s">
        <v>56</v>
      </c>
      <c r="B52" s="142" t="s">
        <v>522</v>
      </c>
      <c r="C52" s="141" t="s">
        <v>523</v>
      </c>
      <c r="D52" s="143">
        <v>24853223.190000001</v>
      </c>
    </row>
    <row r="53" spans="1:4" ht="17.25" customHeight="1">
      <c r="A53" s="141" t="s">
        <v>213</v>
      </c>
      <c r="B53" s="142" t="s">
        <v>524</v>
      </c>
      <c r="C53" s="141" t="s">
        <v>525</v>
      </c>
      <c r="D53" s="143">
        <v>9344621</v>
      </c>
    </row>
    <row r="54" spans="1:4" ht="17.25" customHeight="1">
      <c r="A54" s="141" t="s">
        <v>216</v>
      </c>
      <c r="B54" s="142" t="s">
        <v>526</v>
      </c>
      <c r="C54" s="141" t="s">
        <v>527</v>
      </c>
      <c r="D54" s="143"/>
    </row>
    <row r="55" spans="1:4" ht="17.25" customHeight="1">
      <c r="A55" s="141" t="s">
        <v>231</v>
      </c>
      <c r="B55" s="142" t="s">
        <v>528</v>
      </c>
      <c r="C55" s="141" t="s">
        <v>529</v>
      </c>
      <c r="D55" s="143"/>
    </row>
    <row r="56" spans="1:4" ht="17.25" customHeight="1">
      <c r="A56" s="141" t="s">
        <v>292</v>
      </c>
      <c r="B56" s="142" t="s">
        <v>530</v>
      </c>
      <c r="C56" s="141" t="s">
        <v>531</v>
      </c>
      <c r="D56" s="143"/>
    </row>
    <row r="57" spans="1:4" ht="17.25" customHeight="1">
      <c r="A57" s="141" t="s">
        <v>295</v>
      </c>
      <c r="B57" s="142" t="s">
        <v>532</v>
      </c>
      <c r="C57" s="141" t="s">
        <v>533</v>
      </c>
      <c r="D57" s="143"/>
    </row>
    <row r="58" spans="1:4" ht="17.25" customHeight="1">
      <c r="A58" s="141" t="s">
        <v>297</v>
      </c>
      <c r="B58" s="142" t="s">
        <v>20</v>
      </c>
      <c r="C58" s="141" t="s">
        <v>534</v>
      </c>
      <c r="D58" s="143"/>
    </row>
    <row r="59" spans="1:4" ht="17.25" customHeight="1">
      <c r="A59" s="141" t="s">
        <v>300</v>
      </c>
      <c r="B59" s="142" t="s">
        <v>21</v>
      </c>
      <c r="C59" s="141" t="s">
        <v>535</v>
      </c>
      <c r="D59" s="143"/>
    </row>
    <row r="60" spans="1:4" ht="17.25" customHeight="1">
      <c r="A60" s="141" t="s">
        <v>302</v>
      </c>
      <c r="B60" s="142" t="s">
        <v>22</v>
      </c>
      <c r="C60" s="141" t="s">
        <v>536</v>
      </c>
      <c r="D60" s="143"/>
    </row>
    <row r="61" spans="1:4" ht="17.25" customHeight="1">
      <c r="A61" s="141" t="s">
        <v>305</v>
      </c>
      <c r="B61" s="142" t="s">
        <v>23</v>
      </c>
      <c r="C61" s="141" t="s">
        <v>537</v>
      </c>
      <c r="D61" s="143"/>
    </row>
    <row r="62" spans="1:4" ht="17.25" customHeight="1">
      <c r="A62" s="141" t="s">
        <v>308</v>
      </c>
      <c r="B62" s="142" t="s">
        <v>14</v>
      </c>
      <c r="C62" s="141" t="s">
        <v>538</v>
      </c>
      <c r="D62" s="143"/>
    </row>
    <row r="63" spans="1:4" ht="17.25" customHeight="1">
      <c r="A63" s="141" t="s">
        <v>311</v>
      </c>
      <c r="B63" s="142" t="s">
        <v>474</v>
      </c>
      <c r="C63" s="141" t="s">
        <v>539</v>
      </c>
      <c r="D63" s="143">
        <v>1088862.01</v>
      </c>
    </row>
    <row r="64" spans="1:4" ht="17.25" customHeight="1">
      <c r="A64" s="141" t="s">
        <v>313</v>
      </c>
      <c r="B64" s="142" t="s">
        <v>540</v>
      </c>
      <c r="C64" s="141" t="s">
        <v>541</v>
      </c>
      <c r="D64" s="143"/>
    </row>
    <row r="65" spans="1:4" ht="17.25" customHeight="1">
      <c r="A65" s="141" t="s">
        <v>316</v>
      </c>
      <c r="B65" s="142" t="s">
        <v>542</v>
      </c>
      <c r="C65" s="141" t="s">
        <v>543</v>
      </c>
      <c r="D65" s="143"/>
    </row>
    <row r="66" spans="1:4" ht="17.25" customHeight="1">
      <c r="A66" s="141" t="s">
        <v>319</v>
      </c>
      <c r="B66" s="142" t="s">
        <v>544</v>
      </c>
      <c r="C66" s="141" t="s">
        <v>545</v>
      </c>
      <c r="D66" s="143"/>
    </row>
    <row r="67" spans="1:4" ht="17.25" customHeight="1">
      <c r="A67" s="141" t="s">
        <v>322</v>
      </c>
      <c r="B67" s="142" t="s">
        <v>546</v>
      </c>
      <c r="C67" s="141" t="s">
        <v>547</v>
      </c>
      <c r="D67" s="143"/>
    </row>
    <row r="68" spans="1:4" ht="17.25" customHeight="1">
      <c r="A68" s="141" t="s">
        <v>324</v>
      </c>
      <c r="B68" s="142" t="s">
        <v>548</v>
      </c>
      <c r="C68" s="141" t="s">
        <v>549</v>
      </c>
      <c r="D68" s="143"/>
    </row>
    <row r="69" spans="1:4" ht="17.25" customHeight="1">
      <c r="A69" s="141" t="s">
        <v>327</v>
      </c>
      <c r="B69" s="142" t="s">
        <v>550</v>
      </c>
      <c r="C69" s="141" t="s">
        <v>551</v>
      </c>
      <c r="D69" s="143">
        <v>53595039.340000004</v>
      </c>
    </row>
    <row r="70" spans="1:4" ht="17.25" customHeight="1" thickBot="1">
      <c r="A70" s="141" t="s">
        <v>330</v>
      </c>
      <c r="B70" s="142" t="s">
        <v>552</v>
      </c>
      <c r="C70" s="141" t="s">
        <v>553</v>
      </c>
      <c r="D70" s="143">
        <v>148523897.25999999</v>
      </c>
    </row>
    <row r="71" spans="1:4" ht="17.25" customHeight="1">
      <c r="A71" s="134" t="s">
        <v>218</v>
      </c>
      <c r="B71" s="135" t="s">
        <v>554</v>
      </c>
      <c r="C71" s="134"/>
      <c r="D71" s="176">
        <f>SUM(D72:D77)</f>
        <v>1352076.67</v>
      </c>
    </row>
    <row r="72" spans="1:4" ht="17.25" customHeight="1">
      <c r="A72" s="138" t="s">
        <v>31</v>
      </c>
      <c r="B72" s="139" t="s">
        <v>555</v>
      </c>
      <c r="C72" s="138" t="s">
        <v>556</v>
      </c>
      <c r="D72" s="140"/>
    </row>
    <row r="73" spans="1:4" ht="17.25" customHeight="1">
      <c r="A73" s="141" t="s">
        <v>39</v>
      </c>
      <c r="B73" s="142" t="s">
        <v>15</v>
      </c>
      <c r="C73" s="141" t="s">
        <v>557</v>
      </c>
      <c r="D73" s="143">
        <v>1352076.67</v>
      </c>
    </row>
    <row r="74" spans="1:4" ht="17.25" customHeight="1">
      <c r="A74" s="141" t="s">
        <v>40</v>
      </c>
      <c r="B74" s="142" t="s">
        <v>558</v>
      </c>
      <c r="C74" s="141" t="s">
        <v>559</v>
      </c>
      <c r="D74" s="143"/>
    </row>
    <row r="75" spans="1:4" ht="17.25" customHeight="1">
      <c r="A75" s="141" t="s">
        <v>49</v>
      </c>
      <c r="B75" s="142" t="s">
        <v>560</v>
      </c>
      <c r="C75" s="141" t="s">
        <v>561</v>
      </c>
      <c r="D75" s="143"/>
    </row>
    <row r="76" spans="1:4" ht="17.25" customHeight="1">
      <c r="A76" s="141" t="s">
        <v>50</v>
      </c>
      <c r="B76" s="142" t="s">
        <v>24</v>
      </c>
      <c r="C76" s="141" t="s">
        <v>562</v>
      </c>
      <c r="D76" s="143"/>
    </row>
    <row r="77" spans="1:4" ht="17.25" customHeight="1" thickBot="1">
      <c r="A77" s="141" t="s">
        <v>56</v>
      </c>
      <c r="B77" s="142" t="s">
        <v>563</v>
      </c>
      <c r="C77" s="141" t="s">
        <v>564</v>
      </c>
      <c r="D77" s="143"/>
    </row>
    <row r="78" spans="1:4" ht="17.25" customHeight="1">
      <c r="A78" s="134" t="s">
        <v>233</v>
      </c>
      <c r="B78" s="135" t="s">
        <v>565</v>
      </c>
      <c r="C78" s="134"/>
      <c r="D78" s="176">
        <f>SUM(D79:D86)</f>
        <v>49216939.409999996</v>
      </c>
    </row>
    <row r="79" spans="1:4" ht="17.25" customHeight="1">
      <c r="A79" s="138" t="s">
        <v>31</v>
      </c>
      <c r="B79" s="139" t="s">
        <v>566</v>
      </c>
      <c r="C79" s="138" t="s">
        <v>567</v>
      </c>
      <c r="D79" s="140"/>
    </row>
    <row r="80" spans="1:4" ht="17.25" customHeight="1">
      <c r="A80" s="141" t="s">
        <v>39</v>
      </c>
      <c r="B80" s="142" t="s">
        <v>568</v>
      </c>
      <c r="C80" s="141" t="s">
        <v>569</v>
      </c>
      <c r="D80" s="143"/>
    </row>
    <row r="81" spans="1:5" ht="17.25" customHeight="1">
      <c r="A81" s="141" t="s">
        <v>40</v>
      </c>
      <c r="B81" s="142" t="s">
        <v>570</v>
      </c>
      <c r="C81" s="141" t="s">
        <v>571</v>
      </c>
      <c r="D81" s="143"/>
    </row>
    <row r="82" spans="1:5" ht="17.25" customHeight="1">
      <c r="A82" s="141" t="s">
        <v>49</v>
      </c>
      <c r="B82" s="142" t="s">
        <v>572</v>
      </c>
      <c r="C82" s="141" t="s">
        <v>573</v>
      </c>
      <c r="D82" s="143"/>
    </row>
    <row r="83" spans="1:5" ht="17.25" customHeight="1">
      <c r="A83" s="141" t="s">
        <v>50</v>
      </c>
      <c r="B83" s="142" t="s">
        <v>574</v>
      </c>
      <c r="C83" s="141" t="s">
        <v>575</v>
      </c>
      <c r="D83" s="143"/>
    </row>
    <row r="84" spans="1:5" ht="17.25" customHeight="1">
      <c r="A84" s="141" t="s">
        <v>56</v>
      </c>
      <c r="B84" s="142" t="s">
        <v>576</v>
      </c>
      <c r="C84" s="141" t="s">
        <v>577</v>
      </c>
      <c r="D84" s="143">
        <v>49216939.409999996</v>
      </c>
    </row>
    <row r="85" spans="1:5" ht="17.25" customHeight="1">
      <c r="A85" s="141" t="s">
        <v>211</v>
      </c>
      <c r="B85" s="142" t="s">
        <v>578</v>
      </c>
      <c r="C85" s="141" t="s">
        <v>579</v>
      </c>
      <c r="D85" s="143"/>
    </row>
    <row r="86" spans="1:5" ht="17.25" customHeight="1" thickBot="1">
      <c r="A86" s="141" t="s">
        <v>216</v>
      </c>
      <c r="B86" s="142" t="s">
        <v>580</v>
      </c>
      <c r="C86" s="141" t="s">
        <v>581</v>
      </c>
      <c r="D86" s="143"/>
    </row>
    <row r="87" spans="1:5" ht="17.25" customHeight="1">
      <c r="A87" s="134" t="s">
        <v>248</v>
      </c>
      <c r="B87" s="135" t="s">
        <v>582</v>
      </c>
      <c r="C87" s="134"/>
      <c r="D87" s="176">
        <f>SUM(D88:D91)</f>
        <v>525820231.94999999</v>
      </c>
    </row>
    <row r="88" spans="1:5" ht="17.25" customHeight="1">
      <c r="A88" s="138" t="s">
        <v>31</v>
      </c>
      <c r="B88" s="139" t="s">
        <v>583</v>
      </c>
      <c r="C88" s="138" t="s">
        <v>584</v>
      </c>
      <c r="D88" s="140">
        <v>192817069</v>
      </c>
    </row>
    <row r="89" spans="1:5" ht="17.25" customHeight="1">
      <c r="A89" s="141" t="s">
        <v>39</v>
      </c>
      <c r="B89" s="142" t="s">
        <v>585</v>
      </c>
      <c r="C89" s="141" t="s">
        <v>586</v>
      </c>
      <c r="D89" s="143">
        <v>333003162.94999999</v>
      </c>
    </row>
    <row r="90" spans="1:5" ht="17.25" customHeight="1">
      <c r="A90" s="141" t="s">
        <v>40</v>
      </c>
      <c r="B90" s="142" t="s">
        <v>587</v>
      </c>
      <c r="C90" s="141" t="s">
        <v>588</v>
      </c>
      <c r="D90" s="143"/>
    </row>
    <row r="91" spans="1:5" ht="17.25" customHeight="1" thickBot="1">
      <c r="A91" s="144" t="s">
        <v>49</v>
      </c>
      <c r="B91" s="145" t="s">
        <v>589</v>
      </c>
      <c r="C91" s="144" t="s">
        <v>590</v>
      </c>
      <c r="D91" s="146"/>
    </row>
    <row r="92" spans="1:5" ht="30" customHeight="1" thickTop="1" thickBot="1">
      <c r="A92" s="808" t="s">
        <v>591</v>
      </c>
      <c r="B92" s="809"/>
      <c r="C92" s="810"/>
      <c r="D92" s="149">
        <f>D46+D71+D78+D87</f>
        <v>828443345.82999992</v>
      </c>
    </row>
    <row r="93" spans="1:5" ht="20.25" customHeight="1">
      <c r="A93" s="136" t="s">
        <v>592</v>
      </c>
      <c r="B93" s="147" t="s">
        <v>80</v>
      </c>
      <c r="C93" s="136"/>
      <c r="D93" s="137"/>
    </row>
    <row r="94" spans="1:5" ht="17.25" customHeight="1">
      <c r="A94" s="138" t="s">
        <v>31</v>
      </c>
      <c r="B94" s="139" t="s">
        <v>593</v>
      </c>
      <c r="C94" s="138" t="s">
        <v>594</v>
      </c>
      <c r="D94" s="150">
        <f>D92-D44</f>
        <v>160542382.64999998</v>
      </c>
      <c r="E94" s="151"/>
    </row>
    <row r="95" spans="1:5" ht="17.25" customHeight="1">
      <c r="A95" s="141" t="s">
        <v>39</v>
      </c>
      <c r="B95" s="142" t="s">
        <v>25</v>
      </c>
      <c r="C95" s="141" t="s">
        <v>595</v>
      </c>
      <c r="D95" s="143"/>
    </row>
    <row r="96" spans="1:5" ht="17.25" customHeight="1" thickBot="1">
      <c r="A96" s="144" t="s">
        <v>40</v>
      </c>
      <c r="B96" s="145" t="s">
        <v>26</v>
      </c>
      <c r="C96" s="144" t="s">
        <v>596</v>
      </c>
      <c r="D96" s="146"/>
    </row>
    <row r="97" spans="1:4" ht="30" customHeight="1" thickTop="1">
      <c r="A97" s="152" t="s">
        <v>49</v>
      </c>
      <c r="B97" s="153" t="s">
        <v>597</v>
      </c>
      <c r="C97" s="154" t="s">
        <v>594</v>
      </c>
      <c r="D97" s="155">
        <f>SUM(D94:D96)</f>
        <v>160542382.64999998</v>
      </c>
    </row>
    <row r="98" spans="1:4">
      <c r="A98" s="156"/>
      <c r="B98" s="156"/>
      <c r="C98" s="156"/>
    </row>
  </sheetData>
  <mergeCells count="3">
    <mergeCell ref="A92:C92"/>
    <mergeCell ref="A1:D1"/>
    <mergeCell ref="A44:C44"/>
  </mergeCells>
  <printOptions horizontalCentered="1"/>
  <pageMargins left="0.15748031496062992" right="0.15748031496062992" top="0.39370078740157483" bottom="0.43307086614173229" header="0.19685039370078741" footer="0.23622047244094491"/>
  <pageSetup paperSize="9" scale="93" orientation="portrait" r:id="rId1"/>
  <headerFooter>
    <oddHeader>&amp;R&amp;"Times New Roman,Obyčejné"&amp;10Příloha č. 7</oddHeader>
    <oddFooter>&amp;L&amp;"Times New Roman,Obyčejné"&amp;8Závěrečný účet 2010</oddFooter>
  </headerFooter>
  <rowBreaks count="2" manualBreakCount="2">
    <brk id="44" max="3" man="1"/>
    <brk id="92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F98"/>
  <sheetViews>
    <sheetView view="pageBreakPreview" zoomScaleNormal="100" zoomScaleSheetLayoutView="100" workbookViewId="0">
      <selection activeCell="H3" sqref="H3"/>
    </sheetView>
  </sheetViews>
  <sheetFormatPr defaultRowHeight="15.75"/>
  <cols>
    <col min="1" max="1" width="7.7109375" style="157" customWidth="1"/>
    <col min="2" max="2" width="63" style="130" customWidth="1"/>
    <col min="3" max="3" width="8.5703125" style="157" customWidth="1"/>
    <col min="4" max="4" width="0.140625" style="171" customWidth="1"/>
    <col min="5" max="5" width="24.42578125" style="171" customWidth="1"/>
    <col min="6" max="6" width="11.28515625" style="130" bestFit="1" customWidth="1"/>
    <col min="7" max="256" width="9.140625" style="130"/>
    <col min="257" max="257" width="5" style="130" customWidth="1"/>
    <col min="258" max="258" width="59.5703125" style="130" customWidth="1"/>
    <col min="259" max="259" width="5.85546875" style="130" customWidth="1"/>
    <col min="260" max="261" width="15" style="130" customWidth="1"/>
    <col min="262" max="262" width="11.28515625" style="130" bestFit="1" customWidth="1"/>
    <col min="263" max="512" width="9.140625" style="130"/>
    <col min="513" max="513" width="5" style="130" customWidth="1"/>
    <col min="514" max="514" width="59.5703125" style="130" customWidth="1"/>
    <col min="515" max="515" width="5.85546875" style="130" customWidth="1"/>
    <col min="516" max="517" width="15" style="130" customWidth="1"/>
    <col min="518" max="518" width="11.28515625" style="130" bestFit="1" customWidth="1"/>
    <col min="519" max="768" width="9.140625" style="130"/>
    <col min="769" max="769" width="5" style="130" customWidth="1"/>
    <col min="770" max="770" width="59.5703125" style="130" customWidth="1"/>
    <col min="771" max="771" width="5.85546875" style="130" customWidth="1"/>
    <col min="772" max="773" width="15" style="130" customWidth="1"/>
    <col min="774" max="774" width="11.28515625" style="130" bestFit="1" customWidth="1"/>
    <col min="775" max="1024" width="9.140625" style="130"/>
    <col min="1025" max="1025" width="5" style="130" customWidth="1"/>
    <col min="1026" max="1026" width="59.5703125" style="130" customWidth="1"/>
    <col min="1027" max="1027" width="5.85546875" style="130" customWidth="1"/>
    <col min="1028" max="1029" width="15" style="130" customWidth="1"/>
    <col min="1030" max="1030" width="11.28515625" style="130" bestFit="1" customWidth="1"/>
    <col min="1031" max="1280" width="9.140625" style="130"/>
    <col min="1281" max="1281" width="5" style="130" customWidth="1"/>
    <col min="1282" max="1282" width="59.5703125" style="130" customWidth="1"/>
    <col min="1283" max="1283" width="5.85546875" style="130" customWidth="1"/>
    <col min="1284" max="1285" width="15" style="130" customWidth="1"/>
    <col min="1286" max="1286" width="11.28515625" style="130" bestFit="1" customWidth="1"/>
    <col min="1287" max="1536" width="9.140625" style="130"/>
    <col min="1537" max="1537" width="5" style="130" customWidth="1"/>
    <col min="1538" max="1538" width="59.5703125" style="130" customWidth="1"/>
    <col min="1539" max="1539" width="5.85546875" style="130" customWidth="1"/>
    <col min="1540" max="1541" width="15" style="130" customWidth="1"/>
    <col min="1542" max="1542" width="11.28515625" style="130" bestFit="1" customWidth="1"/>
    <col min="1543" max="1792" width="9.140625" style="130"/>
    <col min="1793" max="1793" width="5" style="130" customWidth="1"/>
    <col min="1794" max="1794" width="59.5703125" style="130" customWidth="1"/>
    <col min="1795" max="1795" width="5.85546875" style="130" customWidth="1"/>
    <col min="1796" max="1797" width="15" style="130" customWidth="1"/>
    <col min="1798" max="1798" width="11.28515625" style="130" bestFit="1" customWidth="1"/>
    <col min="1799" max="2048" width="9.140625" style="130"/>
    <col min="2049" max="2049" width="5" style="130" customWidth="1"/>
    <col min="2050" max="2050" width="59.5703125" style="130" customWidth="1"/>
    <col min="2051" max="2051" width="5.85546875" style="130" customWidth="1"/>
    <col min="2052" max="2053" width="15" style="130" customWidth="1"/>
    <col min="2054" max="2054" width="11.28515625" style="130" bestFit="1" customWidth="1"/>
    <col min="2055" max="2304" width="9.140625" style="130"/>
    <col min="2305" max="2305" width="5" style="130" customWidth="1"/>
    <col min="2306" max="2306" width="59.5703125" style="130" customWidth="1"/>
    <col min="2307" max="2307" width="5.85546875" style="130" customWidth="1"/>
    <col min="2308" max="2309" width="15" style="130" customWidth="1"/>
    <col min="2310" max="2310" width="11.28515625" style="130" bestFit="1" customWidth="1"/>
    <col min="2311" max="2560" width="9.140625" style="130"/>
    <col min="2561" max="2561" width="5" style="130" customWidth="1"/>
    <col min="2562" max="2562" width="59.5703125" style="130" customWidth="1"/>
    <col min="2563" max="2563" width="5.85546875" style="130" customWidth="1"/>
    <col min="2564" max="2565" width="15" style="130" customWidth="1"/>
    <col min="2566" max="2566" width="11.28515625" style="130" bestFit="1" customWidth="1"/>
    <col min="2567" max="2816" width="9.140625" style="130"/>
    <col min="2817" max="2817" width="5" style="130" customWidth="1"/>
    <col min="2818" max="2818" width="59.5703125" style="130" customWidth="1"/>
    <col min="2819" max="2819" width="5.85546875" style="130" customWidth="1"/>
    <col min="2820" max="2821" width="15" style="130" customWidth="1"/>
    <col min="2822" max="2822" width="11.28515625" style="130" bestFit="1" customWidth="1"/>
    <col min="2823" max="3072" width="9.140625" style="130"/>
    <col min="3073" max="3073" width="5" style="130" customWidth="1"/>
    <col min="3074" max="3074" width="59.5703125" style="130" customWidth="1"/>
    <col min="3075" max="3075" width="5.85546875" style="130" customWidth="1"/>
    <col min="3076" max="3077" width="15" style="130" customWidth="1"/>
    <col min="3078" max="3078" width="11.28515625" style="130" bestFit="1" customWidth="1"/>
    <col min="3079" max="3328" width="9.140625" style="130"/>
    <col min="3329" max="3329" width="5" style="130" customWidth="1"/>
    <col min="3330" max="3330" width="59.5703125" style="130" customWidth="1"/>
    <col min="3331" max="3331" width="5.85546875" style="130" customWidth="1"/>
    <col min="3332" max="3333" width="15" style="130" customWidth="1"/>
    <col min="3334" max="3334" width="11.28515625" style="130" bestFit="1" customWidth="1"/>
    <col min="3335" max="3584" width="9.140625" style="130"/>
    <col min="3585" max="3585" width="5" style="130" customWidth="1"/>
    <col min="3586" max="3586" width="59.5703125" style="130" customWidth="1"/>
    <col min="3587" max="3587" width="5.85546875" style="130" customWidth="1"/>
    <col min="3588" max="3589" width="15" style="130" customWidth="1"/>
    <col min="3590" max="3590" width="11.28515625" style="130" bestFit="1" customWidth="1"/>
    <col min="3591" max="3840" width="9.140625" style="130"/>
    <col min="3841" max="3841" width="5" style="130" customWidth="1"/>
    <col min="3842" max="3842" width="59.5703125" style="130" customWidth="1"/>
    <col min="3843" max="3843" width="5.85546875" style="130" customWidth="1"/>
    <col min="3844" max="3845" width="15" style="130" customWidth="1"/>
    <col min="3846" max="3846" width="11.28515625" style="130" bestFit="1" customWidth="1"/>
    <col min="3847" max="4096" width="9.140625" style="130"/>
    <col min="4097" max="4097" width="5" style="130" customWidth="1"/>
    <col min="4098" max="4098" width="59.5703125" style="130" customWidth="1"/>
    <col min="4099" max="4099" width="5.85546875" style="130" customWidth="1"/>
    <col min="4100" max="4101" width="15" style="130" customWidth="1"/>
    <col min="4102" max="4102" width="11.28515625" style="130" bestFit="1" customWidth="1"/>
    <col min="4103" max="4352" width="9.140625" style="130"/>
    <col min="4353" max="4353" width="5" style="130" customWidth="1"/>
    <col min="4354" max="4354" width="59.5703125" style="130" customWidth="1"/>
    <col min="4355" max="4355" width="5.85546875" style="130" customWidth="1"/>
    <col min="4356" max="4357" width="15" style="130" customWidth="1"/>
    <col min="4358" max="4358" width="11.28515625" style="130" bestFit="1" customWidth="1"/>
    <col min="4359" max="4608" width="9.140625" style="130"/>
    <col min="4609" max="4609" width="5" style="130" customWidth="1"/>
    <col min="4610" max="4610" width="59.5703125" style="130" customWidth="1"/>
    <col min="4611" max="4611" width="5.85546875" style="130" customWidth="1"/>
    <col min="4612" max="4613" width="15" style="130" customWidth="1"/>
    <col min="4614" max="4614" width="11.28515625" style="130" bestFit="1" customWidth="1"/>
    <col min="4615" max="4864" width="9.140625" style="130"/>
    <col min="4865" max="4865" width="5" style="130" customWidth="1"/>
    <col min="4866" max="4866" width="59.5703125" style="130" customWidth="1"/>
    <col min="4867" max="4867" width="5.85546875" style="130" customWidth="1"/>
    <col min="4868" max="4869" width="15" style="130" customWidth="1"/>
    <col min="4870" max="4870" width="11.28515625" style="130" bestFit="1" customWidth="1"/>
    <col min="4871" max="5120" width="9.140625" style="130"/>
    <col min="5121" max="5121" width="5" style="130" customWidth="1"/>
    <col min="5122" max="5122" width="59.5703125" style="130" customWidth="1"/>
    <col min="5123" max="5123" width="5.85546875" style="130" customWidth="1"/>
    <col min="5124" max="5125" width="15" style="130" customWidth="1"/>
    <col min="5126" max="5126" width="11.28515625" style="130" bestFit="1" customWidth="1"/>
    <col min="5127" max="5376" width="9.140625" style="130"/>
    <col min="5377" max="5377" width="5" style="130" customWidth="1"/>
    <col min="5378" max="5378" width="59.5703125" style="130" customWidth="1"/>
    <col min="5379" max="5379" width="5.85546875" style="130" customWidth="1"/>
    <col min="5380" max="5381" width="15" style="130" customWidth="1"/>
    <col min="5382" max="5382" width="11.28515625" style="130" bestFit="1" customWidth="1"/>
    <col min="5383" max="5632" width="9.140625" style="130"/>
    <col min="5633" max="5633" width="5" style="130" customWidth="1"/>
    <col min="5634" max="5634" width="59.5703125" style="130" customWidth="1"/>
    <col min="5635" max="5635" width="5.85546875" style="130" customWidth="1"/>
    <col min="5636" max="5637" width="15" style="130" customWidth="1"/>
    <col min="5638" max="5638" width="11.28515625" style="130" bestFit="1" customWidth="1"/>
    <col min="5639" max="5888" width="9.140625" style="130"/>
    <col min="5889" max="5889" width="5" style="130" customWidth="1"/>
    <col min="5890" max="5890" width="59.5703125" style="130" customWidth="1"/>
    <col min="5891" max="5891" width="5.85546875" style="130" customWidth="1"/>
    <col min="5892" max="5893" width="15" style="130" customWidth="1"/>
    <col min="5894" max="5894" width="11.28515625" style="130" bestFit="1" customWidth="1"/>
    <col min="5895" max="6144" width="9.140625" style="130"/>
    <col min="6145" max="6145" width="5" style="130" customWidth="1"/>
    <col min="6146" max="6146" width="59.5703125" style="130" customWidth="1"/>
    <col min="6147" max="6147" width="5.85546875" style="130" customWidth="1"/>
    <col min="6148" max="6149" width="15" style="130" customWidth="1"/>
    <col min="6150" max="6150" width="11.28515625" style="130" bestFit="1" customWidth="1"/>
    <col min="6151" max="6400" width="9.140625" style="130"/>
    <col min="6401" max="6401" width="5" style="130" customWidth="1"/>
    <col min="6402" max="6402" width="59.5703125" style="130" customWidth="1"/>
    <col min="6403" max="6403" width="5.85546875" style="130" customWidth="1"/>
    <col min="6404" max="6405" width="15" style="130" customWidth="1"/>
    <col min="6406" max="6406" width="11.28515625" style="130" bestFit="1" customWidth="1"/>
    <col min="6407" max="6656" width="9.140625" style="130"/>
    <col min="6657" max="6657" width="5" style="130" customWidth="1"/>
    <col min="6658" max="6658" width="59.5703125" style="130" customWidth="1"/>
    <col min="6659" max="6659" width="5.85546875" style="130" customWidth="1"/>
    <col min="6660" max="6661" width="15" style="130" customWidth="1"/>
    <col min="6662" max="6662" width="11.28515625" style="130" bestFit="1" customWidth="1"/>
    <col min="6663" max="6912" width="9.140625" style="130"/>
    <col min="6913" max="6913" width="5" style="130" customWidth="1"/>
    <col min="6914" max="6914" width="59.5703125" style="130" customWidth="1"/>
    <col min="6915" max="6915" width="5.85546875" style="130" customWidth="1"/>
    <col min="6916" max="6917" width="15" style="130" customWidth="1"/>
    <col min="6918" max="6918" width="11.28515625" style="130" bestFit="1" customWidth="1"/>
    <col min="6919" max="7168" width="9.140625" style="130"/>
    <col min="7169" max="7169" width="5" style="130" customWidth="1"/>
    <col min="7170" max="7170" width="59.5703125" style="130" customWidth="1"/>
    <col min="7171" max="7171" width="5.85546875" style="130" customWidth="1"/>
    <col min="7172" max="7173" width="15" style="130" customWidth="1"/>
    <col min="7174" max="7174" width="11.28515625" style="130" bestFit="1" customWidth="1"/>
    <col min="7175" max="7424" width="9.140625" style="130"/>
    <col min="7425" max="7425" width="5" style="130" customWidth="1"/>
    <col min="7426" max="7426" width="59.5703125" style="130" customWidth="1"/>
    <col min="7427" max="7427" width="5.85546875" style="130" customWidth="1"/>
    <col min="7428" max="7429" width="15" style="130" customWidth="1"/>
    <col min="7430" max="7430" width="11.28515625" style="130" bestFit="1" customWidth="1"/>
    <col min="7431" max="7680" width="9.140625" style="130"/>
    <col min="7681" max="7681" width="5" style="130" customWidth="1"/>
    <col min="7682" max="7682" width="59.5703125" style="130" customWidth="1"/>
    <col min="7683" max="7683" width="5.85546875" style="130" customWidth="1"/>
    <col min="7684" max="7685" width="15" style="130" customWidth="1"/>
    <col min="7686" max="7686" width="11.28515625" style="130" bestFit="1" customWidth="1"/>
    <col min="7687" max="7936" width="9.140625" style="130"/>
    <col min="7937" max="7937" width="5" style="130" customWidth="1"/>
    <col min="7938" max="7938" width="59.5703125" style="130" customWidth="1"/>
    <col min="7939" max="7939" width="5.85546875" style="130" customWidth="1"/>
    <col min="7940" max="7941" width="15" style="130" customWidth="1"/>
    <col min="7942" max="7942" width="11.28515625" style="130" bestFit="1" customWidth="1"/>
    <col min="7943" max="8192" width="9.140625" style="130"/>
    <col min="8193" max="8193" width="5" style="130" customWidth="1"/>
    <col min="8194" max="8194" width="59.5703125" style="130" customWidth="1"/>
    <col min="8195" max="8195" width="5.85546875" style="130" customWidth="1"/>
    <col min="8196" max="8197" width="15" style="130" customWidth="1"/>
    <col min="8198" max="8198" width="11.28515625" style="130" bestFit="1" customWidth="1"/>
    <col min="8199" max="8448" width="9.140625" style="130"/>
    <col min="8449" max="8449" width="5" style="130" customWidth="1"/>
    <col min="8450" max="8450" width="59.5703125" style="130" customWidth="1"/>
    <col min="8451" max="8451" width="5.85546875" style="130" customWidth="1"/>
    <col min="8452" max="8453" width="15" style="130" customWidth="1"/>
    <col min="8454" max="8454" width="11.28515625" style="130" bestFit="1" customWidth="1"/>
    <col min="8455" max="8704" width="9.140625" style="130"/>
    <col min="8705" max="8705" width="5" style="130" customWidth="1"/>
    <col min="8706" max="8706" width="59.5703125" style="130" customWidth="1"/>
    <col min="8707" max="8707" width="5.85546875" style="130" customWidth="1"/>
    <col min="8708" max="8709" width="15" style="130" customWidth="1"/>
    <col min="8710" max="8710" width="11.28515625" style="130" bestFit="1" customWidth="1"/>
    <col min="8711" max="8960" width="9.140625" style="130"/>
    <col min="8961" max="8961" width="5" style="130" customWidth="1"/>
    <col min="8962" max="8962" width="59.5703125" style="130" customWidth="1"/>
    <col min="8963" max="8963" width="5.85546875" style="130" customWidth="1"/>
    <col min="8964" max="8965" width="15" style="130" customWidth="1"/>
    <col min="8966" max="8966" width="11.28515625" style="130" bestFit="1" customWidth="1"/>
    <col min="8967" max="9216" width="9.140625" style="130"/>
    <col min="9217" max="9217" width="5" style="130" customWidth="1"/>
    <col min="9218" max="9218" width="59.5703125" style="130" customWidth="1"/>
    <col min="9219" max="9219" width="5.85546875" style="130" customWidth="1"/>
    <col min="9220" max="9221" width="15" style="130" customWidth="1"/>
    <col min="9222" max="9222" width="11.28515625" style="130" bestFit="1" customWidth="1"/>
    <col min="9223" max="9472" width="9.140625" style="130"/>
    <col min="9473" max="9473" width="5" style="130" customWidth="1"/>
    <col min="9474" max="9474" width="59.5703125" style="130" customWidth="1"/>
    <col min="9475" max="9475" width="5.85546875" style="130" customWidth="1"/>
    <col min="9476" max="9477" width="15" style="130" customWidth="1"/>
    <col min="9478" max="9478" width="11.28515625" style="130" bestFit="1" customWidth="1"/>
    <col min="9479" max="9728" width="9.140625" style="130"/>
    <col min="9729" max="9729" width="5" style="130" customWidth="1"/>
    <col min="9730" max="9730" width="59.5703125" style="130" customWidth="1"/>
    <col min="9731" max="9731" width="5.85546875" style="130" customWidth="1"/>
    <col min="9732" max="9733" width="15" style="130" customWidth="1"/>
    <col min="9734" max="9734" width="11.28515625" style="130" bestFit="1" customWidth="1"/>
    <col min="9735" max="9984" width="9.140625" style="130"/>
    <col min="9985" max="9985" width="5" style="130" customWidth="1"/>
    <col min="9986" max="9986" width="59.5703125" style="130" customWidth="1"/>
    <col min="9987" max="9987" width="5.85546875" style="130" customWidth="1"/>
    <col min="9988" max="9989" width="15" style="130" customWidth="1"/>
    <col min="9990" max="9990" width="11.28515625" style="130" bestFit="1" customWidth="1"/>
    <col min="9991" max="10240" width="9.140625" style="130"/>
    <col min="10241" max="10241" width="5" style="130" customWidth="1"/>
    <col min="10242" max="10242" width="59.5703125" style="130" customWidth="1"/>
    <col min="10243" max="10243" width="5.85546875" style="130" customWidth="1"/>
    <col min="10244" max="10245" width="15" style="130" customWidth="1"/>
    <col min="10246" max="10246" width="11.28515625" style="130" bestFit="1" customWidth="1"/>
    <col min="10247" max="10496" width="9.140625" style="130"/>
    <col min="10497" max="10497" width="5" style="130" customWidth="1"/>
    <col min="10498" max="10498" width="59.5703125" style="130" customWidth="1"/>
    <col min="10499" max="10499" width="5.85546875" style="130" customWidth="1"/>
    <col min="10500" max="10501" width="15" style="130" customWidth="1"/>
    <col min="10502" max="10502" width="11.28515625" style="130" bestFit="1" customWidth="1"/>
    <col min="10503" max="10752" width="9.140625" style="130"/>
    <col min="10753" max="10753" width="5" style="130" customWidth="1"/>
    <col min="10754" max="10754" width="59.5703125" style="130" customWidth="1"/>
    <col min="10755" max="10755" width="5.85546875" style="130" customWidth="1"/>
    <col min="10756" max="10757" width="15" style="130" customWidth="1"/>
    <col min="10758" max="10758" width="11.28515625" style="130" bestFit="1" customWidth="1"/>
    <col min="10759" max="11008" width="9.140625" style="130"/>
    <col min="11009" max="11009" width="5" style="130" customWidth="1"/>
    <col min="11010" max="11010" width="59.5703125" style="130" customWidth="1"/>
    <col min="11011" max="11011" width="5.85546875" style="130" customWidth="1"/>
    <col min="11012" max="11013" width="15" style="130" customWidth="1"/>
    <col min="11014" max="11014" width="11.28515625" style="130" bestFit="1" customWidth="1"/>
    <col min="11015" max="11264" width="9.140625" style="130"/>
    <col min="11265" max="11265" width="5" style="130" customWidth="1"/>
    <col min="11266" max="11266" width="59.5703125" style="130" customWidth="1"/>
    <col min="11267" max="11267" width="5.85546875" style="130" customWidth="1"/>
    <col min="11268" max="11269" width="15" style="130" customWidth="1"/>
    <col min="11270" max="11270" width="11.28515625" style="130" bestFit="1" customWidth="1"/>
    <col min="11271" max="11520" width="9.140625" style="130"/>
    <col min="11521" max="11521" width="5" style="130" customWidth="1"/>
    <col min="11522" max="11522" width="59.5703125" style="130" customWidth="1"/>
    <col min="11523" max="11523" width="5.85546875" style="130" customWidth="1"/>
    <col min="11524" max="11525" width="15" style="130" customWidth="1"/>
    <col min="11526" max="11526" width="11.28515625" style="130" bestFit="1" customWidth="1"/>
    <col min="11527" max="11776" width="9.140625" style="130"/>
    <col min="11777" max="11777" width="5" style="130" customWidth="1"/>
    <col min="11778" max="11778" width="59.5703125" style="130" customWidth="1"/>
    <col min="11779" max="11779" width="5.85546875" style="130" customWidth="1"/>
    <col min="11780" max="11781" width="15" style="130" customWidth="1"/>
    <col min="11782" max="11782" width="11.28515625" style="130" bestFit="1" customWidth="1"/>
    <col min="11783" max="12032" width="9.140625" style="130"/>
    <col min="12033" max="12033" width="5" style="130" customWidth="1"/>
    <col min="12034" max="12034" width="59.5703125" style="130" customWidth="1"/>
    <col min="12035" max="12035" width="5.85546875" style="130" customWidth="1"/>
    <col min="12036" max="12037" width="15" style="130" customWidth="1"/>
    <col min="12038" max="12038" width="11.28515625" style="130" bestFit="1" customWidth="1"/>
    <col min="12039" max="12288" width="9.140625" style="130"/>
    <col min="12289" max="12289" width="5" style="130" customWidth="1"/>
    <col min="12290" max="12290" width="59.5703125" style="130" customWidth="1"/>
    <col min="12291" max="12291" width="5.85546875" style="130" customWidth="1"/>
    <col min="12292" max="12293" width="15" style="130" customWidth="1"/>
    <col min="12294" max="12294" width="11.28515625" style="130" bestFit="1" customWidth="1"/>
    <col min="12295" max="12544" width="9.140625" style="130"/>
    <col min="12545" max="12545" width="5" style="130" customWidth="1"/>
    <col min="12546" max="12546" width="59.5703125" style="130" customWidth="1"/>
    <col min="12547" max="12547" width="5.85546875" style="130" customWidth="1"/>
    <col min="12548" max="12549" width="15" style="130" customWidth="1"/>
    <col min="12550" max="12550" width="11.28515625" style="130" bestFit="1" customWidth="1"/>
    <col min="12551" max="12800" width="9.140625" style="130"/>
    <col min="12801" max="12801" width="5" style="130" customWidth="1"/>
    <col min="12802" max="12802" width="59.5703125" style="130" customWidth="1"/>
    <col min="12803" max="12803" width="5.85546875" style="130" customWidth="1"/>
    <col min="12804" max="12805" width="15" style="130" customWidth="1"/>
    <col min="12806" max="12806" width="11.28515625" style="130" bestFit="1" customWidth="1"/>
    <col min="12807" max="13056" width="9.140625" style="130"/>
    <col min="13057" max="13057" width="5" style="130" customWidth="1"/>
    <col min="13058" max="13058" width="59.5703125" style="130" customWidth="1"/>
    <col min="13059" max="13059" width="5.85546875" style="130" customWidth="1"/>
    <col min="13060" max="13061" width="15" style="130" customWidth="1"/>
    <col min="13062" max="13062" width="11.28515625" style="130" bestFit="1" customWidth="1"/>
    <col min="13063" max="13312" width="9.140625" style="130"/>
    <col min="13313" max="13313" width="5" style="130" customWidth="1"/>
    <col min="13314" max="13314" width="59.5703125" style="130" customWidth="1"/>
    <col min="13315" max="13315" width="5.85546875" style="130" customWidth="1"/>
    <col min="13316" max="13317" width="15" style="130" customWidth="1"/>
    <col min="13318" max="13318" width="11.28515625" style="130" bestFit="1" customWidth="1"/>
    <col min="13319" max="13568" width="9.140625" style="130"/>
    <col min="13569" max="13569" width="5" style="130" customWidth="1"/>
    <col min="13570" max="13570" width="59.5703125" style="130" customWidth="1"/>
    <col min="13571" max="13571" width="5.85546875" style="130" customWidth="1"/>
    <col min="13572" max="13573" width="15" style="130" customWidth="1"/>
    <col min="13574" max="13574" width="11.28515625" style="130" bestFit="1" customWidth="1"/>
    <col min="13575" max="13824" width="9.140625" style="130"/>
    <col min="13825" max="13825" width="5" style="130" customWidth="1"/>
    <col min="13826" max="13826" width="59.5703125" style="130" customWidth="1"/>
    <col min="13827" max="13827" width="5.85546875" style="130" customWidth="1"/>
    <col min="13828" max="13829" width="15" style="130" customWidth="1"/>
    <col min="13830" max="13830" width="11.28515625" style="130" bestFit="1" customWidth="1"/>
    <col min="13831" max="14080" width="9.140625" style="130"/>
    <col min="14081" max="14081" width="5" style="130" customWidth="1"/>
    <col min="14082" max="14082" width="59.5703125" style="130" customWidth="1"/>
    <col min="14083" max="14083" width="5.85546875" style="130" customWidth="1"/>
    <col min="14084" max="14085" width="15" style="130" customWidth="1"/>
    <col min="14086" max="14086" width="11.28515625" style="130" bestFit="1" customWidth="1"/>
    <col min="14087" max="14336" width="9.140625" style="130"/>
    <col min="14337" max="14337" width="5" style="130" customWidth="1"/>
    <col min="14338" max="14338" width="59.5703125" style="130" customWidth="1"/>
    <col min="14339" max="14339" width="5.85546875" style="130" customWidth="1"/>
    <col min="14340" max="14341" width="15" style="130" customWidth="1"/>
    <col min="14342" max="14342" width="11.28515625" style="130" bestFit="1" customWidth="1"/>
    <col min="14343" max="14592" width="9.140625" style="130"/>
    <col min="14593" max="14593" width="5" style="130" customWidth="1"/>
    <col min="14594" max="14594" width="59.5703125" style="130" customWidth="1"/>
    <col min="14595" max="14595" width="5.85546875" style="130" customWidth="1"/>
    <col min="14596" max="14597" width="15" style="130" customWidth="1"/>
    <col min="14598" max="14598" width="11.28515625" style="130" bestFit="1" customWidth="1"/>
    <col min="14599" max="14848" width="9.140625" style="130"/>
    <col min="14849" max="14849" width="5" style="130" customWidth="1"/>
    <col min="14850" max="14850" width="59.5703125" style="130" customWidth="1"/>
    <col min="14851" max="14851" width="5.85546875" style="130" customWidth="1"/>
    <col min="14852" max="14853" width="15" style="130" customWidth="1"/>
    <col min="14854" max="14854" width="11.28515625" style="130" bestFit="1" customWidth="1"/>
    <col min="14855" max="15104" width="9.140625" style="130"/>
    <col min="15105" max="15105" width="5" style="130" customWidth="1"/>
    <col min="15106" max="15106" width="59.5703125" style="130" customWidth="1"/>
    <col min="15107" max="15107" width="5.85546875" style="130" customWidth="1"/>
    <col min="15108" max="15109" width="15" style="130" customWidth="1"/>
    <col min="15110" max="15110" width="11.28515625" style="130" bestFit="1" customWidth="1"/>
    <col min="15111" max="15360" width="9.140625" style="130"/>
    <col min="15361" max="15361" width="5" style="130" customWidth="1"/>
    <col min="15362" max="15362" width="59.5703125" style="130" customWidth="1"/>
    <col min="15363" max="15363" width="5.85546875" style="130" customWidth="1"/>
    <col min="15364" max="15365" width="15" style="130" customWidth="1"/>
    <col min="15366" max="15366" width="11.28515625" style="130" bestFit="1" customWidth="1"/>
    <col min="15367" max="15616" width="9.140625" style="130"/>
    <col min="15617" max="15617" width="5" style="130" customWidth="1"/>
    <col min="15618" max="15618" width="59.5703125" style="130" customWidth="1"/>
    <col min="15619" max="15619" width="5.85546875" style="130" customWidth="1"/>
    <col min="15620" max="15621" width="15" style="130" customWidth="1"/>
    <col min="15622" max="15622" width="11.28515625" style="130" bestFit="1" customWidth="1"/>
    <col min="15623" max="15872" width="9.140625" style="130"/>
    <col min="15873" max="15873" width="5" style="130" customWidth="1"/>
    <col min="15874" max="15874" width="59.5703125" style="130" customWidth="1"/>
    <col min="15875" max="15875" width="5.85546875" style="130" customWidth="1"/>
    <col min="15876" max="15877" width="15" style="130" customWidth="1"/>
    <col min="15878" max="15878" width="11.28515625" style="130" bestFit="1" customWidth="1"/>
    <col min="15879" max="16128" width="9.140625" style="130"/>
    <col min="16129" max="16129" width="5" style="130" customWidth="1"/>
    <col min="16130" max="16130" width="59.5703125" style="130" customWidth="1"/>
    <col min="16131" max="16131" width="5.85546875" style="130" customWidth="1"/>
    <col min="16132" max="16133" width="15" style="130" customWidth="1"/>
    <col min="16134" max="16134" width="11.28515625" style="130" bestFit="1" customWidth="1"/>
    <col min="16135" max="16384" width="9.140625" style="130"/>
  </cols>
  <sheetData>
    <row r="1" spans="1:5" ht="53.25" customHeight="1">
      <c r="A1" s="811" t="s">
        <v>598</v>
      </c>
      <c r="B1" s="815"/>
      <c r="C1" s="815"/>
      <c r="D1" s="815"/>
      <c r="E1" s="815"/>
    </row>
    <row r="2" spans="1:5" ht="25.5" customHeight="1" thickBot="1">
      <c r="A2" s="131" t="s">
        <v>451</v>
      </c>
      <c r="B2" s="132" t="s">
        <v>1</v>
      </c>
      <c r="C2" s="131" t="s">
        <v>0</v>
      </c>
      <c r="D2" s="133" t="s">
        <v>29</v>
      </c>
      <c r="E2" s="133" t="s">
        <v>200</v>
      </c>
    </row>
    <row r="3" spans="1:5" ht="24.75" customHeight="1">
      <c r="A3" s="134" t="s">
        <v>30</v>
      </c>
      <c r="B3" s="135" t="s">
        <v>27</v>
      </c>
      <c r="C3" s="136"/>
      <c r="D3" s="158"/>
      <c r="E3" s="137"/>
    </row>
    <row r="4" spans="1:5" ht="17.25" customHeight="1">
      <c r="A4" s="159" t="s">
        <v>202</v>
      </c>
      <c r="B4" s="160" t="s">
        <v>453</v>
      </c>
      <c r="C4" s="159"/>
      <c r="D4" s="161">
        <f>SUM(D5:D34)</f>
        <v>249246589.88999999</v>
      </c>
      <c r="E4" s="161">
        <f>SUM(E5:E34)</f>
        <v>355337931.70000005</v>
      </c>
    </row>
    <row r="5" spans="1:5" ht="17.25" customHeight="1">
      <c r="A5" s="138" t="s">
        <v>31</v>
      </c>
      <c r="B5" s="139" t="s">
        <v>2</v>
      </c>
      <c r="C5" s="138" t="s">
        <v>454</v>
      </c>
      <c r="D5" s="162">
        <v>2476367.13</v>
      </c>
      <c r="E5" s="140">
        <v>2306670.4700000002</v>
      </c>
    </row>
    <row r="6" spans="1:5" ht="17.25" customHeight="1">
      <c r="A6" s="141" t="s">
        <v>39</v>
      </c>
      <c r="B6" s="142" t="s">
        <v>3</v>
      </c>
      <c r="C6" s="141" t="s">
        <v>455</v>
      </c>
      <c r="D6" s="163">
        <v>330863.68</v>
      </c>
      <c r="E6" s="143">
        <v>885878.63</v>
      </c>
    </row>
    <row r="7" spans="1:5" ht="17.25" customHeight="1">
      <c r="A7" s="141" t="s">
        <v>40</v>
      </c>
      <c r="B7" s="142" t="s">
        <v>456</v>
      </c>
      <c r="C7" s="141" t="s">
        <v>457</v>
      </c>
      <c r="D7" s="163">
        <v>386278.16</v>
      </c>
      <c r="E7" s="143"/>
    </row>
    <row r="8" spans="1:5" ht="17.25" customHeight="1">
      <c r="A8" s="141" t="s">
        <v>49</v>
      </c>
      <c r="B8" s="142" t="s">
        <v>4</v>
      </c>
      <c r="C8" s="141" t="s">
        <v>458</v>
      </c>
      <c r="D8" s="163"/>
      <c r="E8" s="143"/>
    </row>
    <row r="9" spans="1:5" ht="17.25" customHeight="1">
      <c r="A9" s="141" t="s">
        <v>50</v>
      </c>
      <c r="B9" s="142" t="s">
        <v>5</v>
      </c>
      <c r="C9" s="141" t="s">
        <v>459</v>
      </c>
      <c r="D9" s="163">
        <v>70787831.239999995</v>
      </c>
      <c r="E9" s="143">
        <v>152351378.24000001</v>
      </c>
    </row>
    <row r="10" spans="1:5" ht="17.25" customHeight="1">
      <c r="A10" s="141" t="s">
        <v>56</v>
      </c>
      <c r="B10" s="142" t="s">
        <v>6</v>
      </c>
      <c r="C10" s="141" t="s">
        <v>460</v>
      </c>
      <c r="D10" s="163"/>
      <c r="E10" s="143"/>
    </row>
    <row r="11" spans="1:5" ht="17.25" customHeight="1">
      <c r="A11" s="141" t="s">
        <v>211</v>
      </c>
      <c r="B11" s="142" t="s">
        <v>7</v>
      </c>
      <c r="C11" s="141" t="s">
        <v>461</v>
      </c>
      <c r="D11" s="163"/>
      <c r="E11" s="143"/>
    </row>
    <row r="12" spans="1:5" ht="17.25" customHeight="1">
      <c r="A12" s="141" t="s">
        <v>213</v>
      </c>
      <c r="B12" s="142" t="s">
        <v>8</v>
      </c>
      <c r="C12" s="141" t="s">
        <v>462</v>
      </c>
      <c r="D12" s="163">
        <v>47605090.359999999</v>
      </c>
      <c r="E12" s="143">
        <v>57363248.810000002</v>
      </c>
    </row>
    <row r="13" spans="1:5" ht="17.25" customHeight="1">
      <c r="A13" s="141" t="s">
        <v>216</v>
      </c>
      <c r="B13" s="142" t="s">
        <v>9</v>
      </c>
      <c r="C13" s="141" t="s">
        <v>463</v>
      </c>
      <c r="D13" s="163">
        <v>10412096</v>
      </c>
      <c r="E13" s="143">
        <v>10298331</v>
      </c>
    </row>
    <row r="14" spans="1:5" ht="17.25" customHeight="1">
      <c r="A14" s="141" t="s">
        <v>292</v>
      </c>
      <c r="B14" s="142" t="s">
        <v>10</v>
      </c>
      <c r="C14" s="141" t="s">
        <v>464</v>
      </c>
      <c r="D14" s="163">
        <v>3607469</v>
      </c>
      <c r="E14" s="143">
        <v>3740253</v>
      </c>
    </row>
    <row r="15" spans="1:5" ht="17.25" customHeight="1">
      <c r="A15" s="141" t="s">
        <v>295</v>
      </c>
      <c r="B15" s="142" t="s">
        <v>465</v>
      </c>
      <c r="C15" s="141" t="s">
        <v>466</v>
      </c>
      <c r="D15" s="163"/>
      <c r="E15" s="143"/>
    </row>
    <row r="16" spans="1:5" ht="17.25" customHeight="1">
      <c r="A16" s="141" t="s">
        <v>297</v>
      </c>
      <c r="B16" s="142" t="s">
        <v>11</v>
      </c>
      <c r="C16" s="141" t="s">
        <v>467</v>
      </c>
      <c r="D16" s="163"/>
      <c r="E16" s="143"/>
    </row>
    <row r="17" spans="1:5" ht="17.25" customHeight="1">
      <c r="A17" s="141" t="s">
        <v>300</v>
      </c>
      <c r="B17" s="142" t="s">
        <v>468</v>
      </c>
      <c r="C17" s="141" t="s">
        <v>469</v>
      </c>
      <c r="D17" s="163"/>
      <c r="E17" s="143"/>
    </row>
    <row r="18" spans="1:5" ht="17.25" customHeight="1">
      <c r="A18" s="141" t="s">
        <v>302</v>
      </c>
      <c r="B18" s="142" t="s">
        <v>12</v>
      </c>
      <c r="C18" s="141" t="s">
        <v>470</v>
      </c>
      <c r="D18" s="163"/>
      <c r="E18" s="143"/>
    </row>
    <row r="19" spans="1:5" ht="17.25" customHeight="1">
      <c r="A19" s="141" t="s">
        <v>305</v>
      </c>
      <c r="B19" s="142" t="s">
        <v>13</v>
      </c>
      <c r="C19" s="141" t="s">
        <v>471</v>
      </c>
      <c r="D19" s="163"/>
      <c r="E19" s="143"/>
    </row>
    <row r="20" spans="1:5" ht="17.25" customHeight="1">
      <c r="A20" s="141" t="s">
        <v>308</v>
      </c>
      <c r="B20" s="142" t="s">
        <v>303</v>
      </c>
      <c r="C20" s="141" t="s">
        <v>472</v>
      </c>
      <c r="D20" s="163">
        <v>9704046.1999999993</v>
      </c>
      <c r="E20" s="143">
        <v>6628457</v>
      </c>
    </row>
    <row r="21" spans="1:5" ht="17.25" customHeight="1">
      <c r="A21" s="141" t="s">
        <v>313</v>
      </c>
      <c r="B21" s="142" t="s">
        <v>14</v>
      </c>
      <c r="C21" s="141" t="s">
        <v>473</v>
      </c>
      <c r="D21" s="163">
        <v>1616</v>
      </c>
      <c r="E21" s="143">
        <v>339</v>
      </c>
    </row>
    <row r="22" spans="1:5" ht="17.25" customHeight="1">
      <c r="A22" s="141" t="s">
        <v>316</v>
      </c>
      <c r="B22" s="142" t="s">
        <v>474</v>
      </c>
      <c r="C22" s="141" t="s">
        <v>475</v>
      </c>
      <c r="D22" s="163"/>
      <c r="E22" s="143"/>
    </row>
    <row r="23" spans="1:5" ht="17.25" customHeight="1">
      <c r="A23" s="141" t="s">
        <v>319</v>
      </c>
      <c r="B23" s="142" t="s">
        <v>16</v>
      </c>
      <c r="C23" s="141" t="s">
        <v>476</v>
      </c>
      <c r="D23" s="163">
        <v>130936</v>
      </c>
      <c r="E23" s="143"/>
    </row>
    <row r="24" spans="1:5" ht="17.25" customHeight="1">
      <c r="A24" s="141" t="s">
        <v>322</v>
      </c>
      <c r="B24" s="142" t="s">
        <v>19</v>
      </c>
      <c r="C24" s="141" t="s">
        <v>477</v>
      </c>
      <c r="D24" s="163"/>
      <c r="E24" s="143"/>
    </row>
    <row r="25" spans="1:5" ht="17.25" customHeight="1">
      <c r="A25" s="141" t="s">
        <v>324</v>
      </c>
      <c r="B25" s="142" t="s">
        <v>17</v>
      </c>
      <c r="C25" s="141" t="s">
        <v>478</v>
      </c>
      <c r="D25" s="163">
        <v>119007</v>
      </c>
      <c r="E25" s="143">
        <v>255274.5</v>
      </c>
    </row>
    <row r="26" spans="1:5" ht="17.25" customHeight="1">
      <c r="A26" s="141" t="s">
        <v>327</v>
      </c>
      <c r="B26" s="142" t="s">
        <v>479</v>
      </c>
      <c r="C26" s="141" t="s">
        <v>480</v>
      </c>
      <c r="D26" s="163"/>
      <c r="E26" s="143"/>
    </row>
    <row r="27" spans="1:5" ht="17.25" customHeight="1">
      <c r="A27" s="141" t="s">
        <v>330</v>
      </c>
      <c r="B27" s="142" t="s">
        <v>481</v>
      </c>
      <c r="C27" s="141" t="s">
        <v>482</v>
      </c>
      <c r="D27" s="163">
        <v>46089314.920000002</v>
      </c>
      <c r="E27" s="143"/>
    </row>
    <row r="28" spans="1:5" ht="17.25" customHeight="1">
      <c r="A28" s="141" t="s">
        <v>332</v>
      </c>
      <c r="B28" s="142" t="s">
        <v>483</v>
      </c>
      <c r="C28" s="141" t="s">
        <v>484</v>
      </c>
      <c r="D28" s="163">
        <v>48477528.060000002</v>
      </c>
      <c r="E28" s="143"/>
    </row>
    <row r="29" spans="1:5" ht="17.25" customHeight="1">
      <c r="A29" s="141" t="s">
        <v>334</v>
      </c>
      <c r="B29" s="142" t="s">
        <v>485</v>
      </c>
      <c r="C29" s="141" t="s">
        <v>486</v>
      </c>
      <c r="D29" s="163"/>
      <c r="E29" s="143">
        <v>43786284.25</v>
      </c>
    </row>
    <row r="30" spans="1:5" ht="17.25" customHeight="1">
      <c r="A30" s="141" t="s">
        <v>336</v>
      </c>
      <c r="B30" s="142" t="s">
        <v>487</v>
      </c>
      <c r="C30" s="141" t="s">
        <v>488</v>
      </c>
      <c r="D30" s="163"/>
      <c r="E30" s="143">
        <v>26160233</v>
      </c>
    </row>
    <row r="31" spans="1:5" ht="17.25" customHeight="1">
      <c r="A31" s="141" t="s">
        <v>434</v>
      </c>
      <c r="B31" s="142" t="s">
        <v>489</v>
      </c>
      <c r="C31" s="141" t="s">
        <v>490</v>
      </c>
      <c r="D31" s="163"/>
      <c r="E31" s="143"/>
    </row>
    <row r="32" spans="1:5" ht="17.25" customHeight="1">
      <c r="A32" s="141" t="s">
        <v>437</v>
      </c>
      <c r="B32" s="142" t="s">
        <v>491</v>
      </c>
      <c r="C32" s="141" t="s">
        <v>492</v>
      </c>
      <c r="D32" s="163"/>
      <c r="E32" s="143">
        <v>24099789.91</v>
      </c>
    </row>
    <row r="33" spans="1:6" ht="17.25" customHeight="1">
      <c r="A33" s="141" t="s">
        <v>440</v>
      </c>
      <c r="B33" s="142" t="s">
        <v>493</v>
      </c>
      <c r="C33" s="141" t="s">
        <v>494</v>
      </c>
      <c r="D33" s="163"/>
      <c r="E33" s="143">
        <v>3631205.6</v>
      </c>
    </row>
    <row r="34" spans="1:6" ht="17.25" customHeight="1" thickBot="1">
      <c r="A34" s="144" t="s">
        <v>442</v>
      </c>
      <c r="B34" s="145" t="s">
        <v>495</v>
      </c>
      <c r="C34" s="144" t="s">
        <v>496</v>
      </c>
      <c r="D34" s="164">
        <v>9118146.1400000006</v>
      </c>
      <c r="E34" s="146">
        <v>23830588.289999999</v>
      </c>
    </row>
    <row r="35" spans="1:6" ht="17.25" customHeight="1">
      <c r="A35" s="136" t="s">
        <v>218</v>
      </c>
      <c r="B35" s="147" t="s">
        <v>74</v>
      </c>
      <c r="C35" s="136"/>
      <c r="D35" s="158">
        <f>SUM(D36:D40)</f>
        <v>0</v>
      </c>
      <c r="E35" s="137"/>
    </row>
    <row r="36" spans="1:6" ht="17.25" customHeight="1">
      <c r="A36" s="138" t="s">
        <v>31</v>
      </c>
      <c r="B36" s="139" t="s">
        <v>18</v>
      </c>
      <c r="C36" s="138" t="s">
        <v>497</v>
      </c>
      <c r="D36" s="162"/>
      <c r="E36" s="140"/>
    </row>
    <row r="37" spans="1:6" ht="17.25" customHeight="1">
      <c r="A37" s="141" t="s">
        <v>39</v>
      </c>
      <c r="B37" s="142" t="s">
        <v>15</v>
      </c>
      <c r="C37" s="141" t="s">
        <v>498</v>
      </c>
      <c r="D37" s="163"/>
      <c r="E37" s="143"/>
    </row>
    <row r="38" spans="1:6" ht="17.25" customHeight="1">
      <c r="A38" s="141" t="s">
        <v>40</v>
      </c>
      <c r="B38" s="142" t="s">
        <v>499</v>
      </c>
      <c r="C38" s="141" t="s">
        <v>500</v>
      </c>
      <c r="D38" s="163"/>
      <c r="E38" s="143"/>
    </row>
    <row r="39" spans="1:6" ht="17.25" customHeight="1">
      <c r="A39" s="141" t="s">
        <v>49</v>
      </c>
      <c r="B39" s="142" t="s">
        <v>501</v>
      </c>
      <c r="C39" s="141" t="s">
        <v>502</v>
      </c>
      <c r="D39" s="163"/>
      <c r="E39" s="143"/>
    </row>
    <row r="40" spans="1:6" ht="17.25" customHeight="1" thickBot="1">
      <c r="A40" s="141" t="s">
        <v>50</v>
      </c>
      <c r="B40" s="142" t="s">
        <v>503</v>
      </c>
      <c r="C40" s="141" t="s">
        <v>504</v>
      </c>
      <c r="D40" s="163"/>
      <c r="E40" s="143"/>
    </row>
    <row r="41" spans="1:6" ht="17.25" customHeight="1">
      <c r="A41" s="136" t="s">
        <v>233</v>
      </c>
      <c r="B41" s="147" t="s">
        <v>505</v>
      </c>
      <c r="C41" s="136"/>
      <c r="D41" s="158">
        <f>SUM(D42:D43)</f>
        <v>0</v>
      </c>
      <c r="E41" s="137"/>
    </row>
    <row r="42" spans="1:6" ht="17.25" customHeight="1">
      <c r="A42" s="138" t="s">
        <v>39</v>
      </c>
      <c r="B42" s="139" t="s">
        <v>506</v>
      </c>
      <c r="C42" s="138" t="s">
        <v>507</v>
      </c>
      <c r="D42" s="162"/>
      <c r="E42" s="140"/>
    </row>
    <row r="43" spans="1:6" ht="17.25" customHeight="1" thickBot="1">
      <c r="A43" s="141" t="s">
        <v>49</v>
      </c>
      <c r="B43" s="142" t="s">
        <v>508</v>
      </c>
      <c r="C43" s="141" t="s">
        <v>509</v>
      </c>
      <c r="D43" s="163"/>
      <c r="E43" s="143"/>
    </row>
    <row r="44" spans="1:6" ht="30" customHeight="1" thickTop="1" thickBot="1">
      <c r="A44" s="808" t="s">
        <v>510</v>
      </c>
      <c r="B44" s="816"/>
      <c r="C44" s="817"/>
      <c r="D44" s="165">
        <f>D4+D35+D41</f>
        <v>249246589.88999999</v>
      </c>
      <c r="E44" s="165">
        <f>E4+E35+E41</f>
        <v>355337931.70000005</v>
      </c>
      <c r="F44" s="130">
        <f ca="1">SUM(F15:F44)</f>
        <v>0</v>
      </c>
    </row>
    <row r="45" spans="1:6" ht="24" customHeight="1">
      <c r="A45" s="134" t="s">
        <v>57</v>
      </c>
      <c r="B45" s="135" t="s">
        <v>28</v>
      </c>
      <c r="C45" s="136"/>
      <c r="D45" s="158"/>
      <c r="E45" s="137"/>
    </row>
    <row r="46" spans="1:6" ht="17.25" customHeight="1">
      <c r="A46" s="159" t="s">
        <v>202</v>
      </c>
      <c r="B46" s="160" t="s">
        <v>511</v>
      </c>
      <c r="C46" s="159"/>
      <c r="D46" s="161">
        <f>SUM(D47:D70)</f>
        <v>453324115.34999996</v>
      </c>
      <c r="E46" s="161">
        <f>SUM(E47:E70)</f>
        <v>488537786.80000001</v>
      </c>
    </row>
    <row r="47" spans="1:6" ht="17.25" customHeight="1">
      <c r="A47" s="138" t="s">
        <v>31</v>
      </c>
      <c r="B47" s="139" t="s">
        <v>512</v>
      </c>
      <c r="C47" s="138" t="s">
        <v>513</v>
      </c>
      <c r="D47" s="162"/>
      <c r="E47" s="140"/>
    </row>
    <row r="48" spans="1:6" ht="17.25" customHeight="1">
      <c r="A48" s="141" t="s">
        <v>39</v>
      </c>
      <c r="B48" s="142" t="s">
        <v>514</v>
      </c>
      <c r="C48" s="141" t="s">
        <v>515</v>
      </c>
      <c r="D48" s="163">
        <v>245746581.44</v>
      </c>
      <c r="E48" s="143">
        <v>6169039.5800000001</v>
      </c>
    </row>
    <row r="49" spans="1:5" ht="17.25" customHeight="1">
      <c r="A49" s="141" t="s">
        <v>40</v>
      </c>
      <c r="B49" s="142" t="s">
        <v>516</v>
      </c>
      <c r="C49" s="141" t="s">
        <v>517</v>
      </c>
      <c r="D49" s="163"/>
      <c r="E49" s="143">
        <v>242922880.99000001</v>
      </c>
    </row>
    <row r="50" spans="1:5" ht="17.25" customHeight="1">
      <c r="A50" s="141" t="s">
        <v>49</v>
      </c>
      <c r="B50" s="142" t="s">
        <v>518</v>
      </c>
      <c r="C50" s="141" t="s">
        <v>519</v>
      </c>
      <c r="D50" s="163"/>
      <c r="E50" s="143"/>
    </row>
    <row r="51" spans="1:5" ht="17.25" customHeight="1">
      <c r="A51" s="141" t="s">
        <v>50</v>
      </c>
      <c r="B51" s="142" t="s">
        <v>520</v>
      </c>
      <c r="C51" s="141" t="s">
        <v>521</v>
      </c>
      <c r="D51" s="163"/>
      <c r="E51" s="143"/>
    </row>
    <row r="52" spans="1:5" ht="17.25" customHeight="1">
      <c r="A52" s="141" t="s">
        <v>56</v>
      </c>
      <c r="B52" s="142" t="s">
        <v>522</v>
      </c>
      <c r="C52" s="141" t="s">
        <v>523</v>
      </c>
      <c r="D52" s="163"/>
      <c r="E52" s="143"/>
    </row>
    <row r="53" spans="1:5" ht="17.25" customHeight="1">
      <c r="A53" s="141" t="s">
        <v>213</v>
      </c>
      <c r="B53" s="142" t="s">
        <v>524</v>
      </c>
      <c r="C53" s="141" t="s">
        <v>525</v>
      </c>
      <c r="D53" s="163"/>
      <c r="E53" s="143"/>
    </row>
    <row r="54" spans="1:5" ht="17.25" customHeight="1">
      <c r="A54" s="141" t="s">
        <v>216</v>
      </c>
      <c r="B54" s="142" t="s">
        <v>526</v>
      </c>
      <c r="C54" s="141" t="s">
        <v>527</v>
      </c>
      <c r="D54" s="163"/>
      <c r="E54" s="143"/>
    </row>
    <row r="55" spans="1:5" ht="17.25" customHeight="1">
      <c r="A55" s="141" t="s">
        <v>231</v>
      </c>
      <c r="B55" s="142" t="s">
        <v>528</v>
      </c>
      <c r="C55" s="141" t="s">
        <v>529</v>
      </c>
      <c r="D55" s="163"/>
      <c r="E55" s="143"/>
    </row>
    <row r="56" spans="1:5" ht="17.25" customHeight="1">
      <c r="A56" s="141" t="s">
        <v>292</v>
      </c>
      <c r="B56" s="142" t="s">
        <v>530</v>
      </c>
      <c r="C56" s="141" t="s">
        <v>531</v>
      </c>
      <c r="D56" s="163"/>
      <c r="E56" s="143"/>
    </row>
    <row r="57" spans="1:5" ht="17.25" customHeight="1">
      <c r="A57" s="141" t="s">
        <v>295</v>
      </c>
      <c r="B57" s="142" t="s">
        <v>532</v>
      </c>
      <c r="C57" s="141" t="s">
        <v>533</v>
      </c>
      <c r="D57" s="163"/>
      <c r="E57" s="143"/>
    </row>
    <row r="58" spans="1:5" ht="17.25" customHeight="1">
      <c r="A58" s="141" t="s">
        <v>297</v>
      </c>
      <c r="B58" s="142" t="s">
        <v>20</v>
      </c>
      <c r="C58" s="141" t="s">
        <v>534</v>
      </c>
      <c r="D58" s="163"/>
      <c r="E58" s="143"/>
    </row>
    <row r="59" spans="1:5" ht="17.25" customHeight="1">
      <c r="A59" s="141" t="s">
        <v>300</v>
      </c>
      <c r="B59" s="142" t="s">
        <v>21</v>
      </c>
      <c r="C59" s="141" t="s">
        <v>535</v>
      </c>
      <c r="D59" s="163"/>
      <c r="E59" s="143"/>
    </row>
    <row r="60" spans="1:5" ht="17.25" customHeight="1">
      <c r="A60" s="141" t="s">
        <v>302</v>
      </c>
      <c r="B60" s="142" t="s">
        <v>22</v>
      </c>
      <c r="C60" s="141" t="s">
        <v>536</v>
      </c>
      <c r="D60" s="163"/>
      <c r="E60" s="143"/>
    </row>
    <row r="61" spans="1:5" ht="17.25" customHeight="1">
      <c r="A61" s="141" t="s">
        <v>305</v>
      </c>
      <c r="B61" s="142" t="s">
        <v>23</v>
      </c>
      <c r="C61" s="141" t="s">
        <v>537</v>
      </c>
      <c r="D61" s="163"/>
      <c r="E61" s="143"/>
    </row>
    <row r="62" spans="1:5" ht="17.25" customHeight="1">
      <c r="A62" s="141" t="s">
        <v>308</v>
      </c>
      <c r="B62" s="142" t="s">
        <v>14</v>
      </c>
      <c r="C62" s="141" t="s">
        <v>538</v>
      </c>
      <c r="D62" s="163">
        <v>10356317.83</v>
      </c>
      <c r="E62" s="143">
        <v>10827302.26</v>
      </c>
    </row>
    <row r="63" spans="1:5" ht="17.25" customHeight="1">
      <c r="A63" s="141" t="s">
        <v>311</v>
      </c>
      <c r="B63" s="142" t="s">
        <v>474</v>
      </c>
      <c r="C63" s="141" t="s">
        <v>539</v>
      </c>
      <c r="D63" s="163"/>
      <c r="E63" s="143"/>
    </row>
    <row r="64" spans="1:5" ht="17.25" customHeight="1">
      <c r="A64" s="141" t="s">
        <v>313</v>
      </c>
      <c r="B64" s="142" t="s">
        <v>540</v>
      </c>
      <c r="C64" s="141" t="s">
        <v>541</v>
      </c>
      <c r="D64" s="163">
        <v>16500</v>
      </c>
      <c r="E64" s="143"/>
    </row>
    <row r="65" spans="1:5" ht="17.25" customHeight="1">
      <c r="A65" s="141" t="s">
        <v>316</v>
      </c>
      <c r="B65" s="142" t="s">
        <v>542</v>
      </c>
      <c r="C65" s="141" t="s">
        <v>543</v>
      </c>
      <c r="D65" s="163">
        <v>5134906.76</v>
      </c>
      <c r="E65" s="143"/>
    </row>
    <row r="66" spans="1:5" ht="17.25" customHeight="1">
      <c r="A66" s="141" t="s">
        <v>319</v>
      </c>
      <c r="B66" s="142" t="s">
        <v>544</v>
      </c>
      <c r="C66" s="141" t="s">
        <v>545</v>
      </c>
      <c r="D66" s="163"/>
      <c r="E66" s="143"/>
    </row>
    <row r="67" spans="1:5" ht="17.25" customHeight="1">
      <c r="A67" s="141" t="s">
        <v>322</v>
      </c>
      <c r="B67" s="142" t="s">
        <v>546</v>
      </c>
      <c r="C67" s="141" t="s">
        <v>547</v>
      </c>
      <c r="D67" s="818">
        <v>234402679.41999999</v>
      </c>
      <c r="E67" s="143">
        <v>225212620.63999999</v>
      </c>
    </row>
    <row r="68" spans="1:5" ht="17.25" customHeight="1">
      <c r="A68" s="141" t="s">
        <v>324</v>
      </c>
      <c r="B68" s="142" t="s">
        <v>548</v>
      </c>
      <c r="C68" s="141" t="s">
        <v>549</v>
      </c>
      <c r="D68" s="819"/>
      <c r="E68" s="143">
        <v>21902178</v>
      </c>
    </row>
    <row r="69" spans="1:5" ht="17.25" customHeight="1">
      <c r="A69" s="141" t="s">
        <v>327</v>
      </c>
      <c r="B69" s="142" t="s">
        <v>550</v>
      </c>
      <c r="C69" s="141" t="s">
        <v>551</v>
      </c>
      <c r="D69" s="163"/>
      <c r="E69" s="143"/>
    </row>
    <row r="70" spans="1:5" ht="17.25" customHeight="1" thickBot="1">
      <c r="A70" s="141" t="s">
        <v>330</v>
      </c>
      <c r="B70" s="142" t="s">
        <v>552</v>
      </c>
      <c r="C70" s="141" t="s">
        <v>553</v>
      </c>
      <c r="D70" s="163">
        <v>-42332870.100000001</v>
      </c>
      <c r="E70" s="143">
        <v>-18496234.670000002</v>
      </c>
    </row>
    <row r="71" spans="1:5" ht="17.25" customHeight="1">
      <c r="A71" s="136" t="s">
        <v>218</v>
      </c>
      <c r="B71" s="147" t="s">
        <v>554</v>
      </c>
      <c r="C71" s="136"/>
      <c r="D71" s="158"/>
      <c r="E71" s="137">
        <f>SUM(E72:E77)</f>
        <v>4393816.33</v>
      </c>
    </row>
    <row r="72" spans="1:5" ht="17.25" customHeight="1">
      <c r="A72" s="138" t="s">
        <v>31</v>
      </c>
      <c r="B72" s="139" t="s">
        <v>555</v>
      </c>
      <c r="C72" s="138" t="s">
        <v>556</v>
      </c>
      <c r="D72" s="162"/>
      <c r="E72" s="140"/>
    </row>
    <row r="73" spans="1:5" ht="17.25" customHeight="1">
      <c r="A73" s="141" t="s">
        <v>39</v>
      </c>
      <c r="B73" s="142" t="s">
        <v>15</v>
      </c>
      <c r="C73" s="141" t="s">
        <v>557</v>
      </c>
      <c r="D73" s="163"/>
      <c r="E73" s="143">
        <v>4393816.33</v>
      </c>
    </row>
    <row r="74" spans="1:5" ht="17.25" customHeight="1">
      <c r="A74" s="141" t="s">
        <v>40</v>
      </c>
      <c r="B74" s="142" t="s">
        <v>558</v>
      </c>
      <c r="C74" s="141" t="s">
        <v>559</v>
      </c>
      <c r="D74" s="163"/>
      <c r="E74" s="143"/>
    </row>
    <row r="75" spans="1:5" ht="17.25" customHeight="1">
      <c r="A75" s="141" t="s">
        <v>49</v>
      </c>
      <c r="B75" s="142" t="s">
        <v>560</v>
      </c>
      <c r="C75" s="141" t="s">
        <v>561</v>
      </c>
      <c r="D75" s="163"/>
      <c r="E75" s="143"/>
    </row>
    <row r="76" spans="1:5" ht="17.25" customHeight="1">
      <c r="A76" s="141" t="s">
        <v>50</v>
      </c>
      <c r="B76" s="142" t="s">
        <v>24</v>
      </c>
      <c r="C76" s="141" t="s">
        <v>562</v>
      </c>
      <c r="D76" s="163"/>
      <c r="E76" s="143"/>
    </row>
    <row r="77" spans="1:5" ht="17.25" customHeight="1" thickBot="1">
      <c r="A77" s="141" t="s">
        <v>56</v>
      </c>
      <c r="B77" s="142" t="s">
        <v>563</v>
      </c>
      <c r="C77" s="141" t="s">
        <v>564</v>
      </c>
      <c r="D77" s="163"/>
      <c r="E77" s="143"/>
    </row>
    <row r="78" spans="1:5" ht="17.25" customHeight="1">
      <c r="A78" s="136" t="s">
        <v>233</v>
      </c>
      <c r="B78" s="147" t="s">
        <v>565</v>
      </c>
      <c r="C78" s="136"/>
      <c r="D78" s="158"/>
      <c r="E78" s="137"/>
    </row>
    <row r="79" spans="1:5" ht="17.25" customHeight="1">
      <c r="A79" s="138" t="s">
        <v>31</v>
      </c>
      <c r="B79" s="139" t="s">
        <v>566</v>
      </c>
      <c r="C79" s="138" t="s">
        <v>567</v>
      </c>
      <c r="D79" s="162"/>
      <c r="E79" s="140"/>
    </row>
    <row r="80" spans="1:5" ht="17.25" customHeight="1">
      <c r="A80" s="141" t="s">
        <v>39</v>
      </c>
      <c r="B80" s="142" t="s">
        <v>568</v>
      </c>
      <c r="C80" s="141" t="s">
        <v>569</v>
      </c>
      <c r="D80" s="163"/>
      <c r="E80" s="143"/>
    </row>
    <row r="81" spans="1:6" ht="17.25" customHeight="1">
      <c r="A81" s="141" t="s">
        <v>40</v>
      </c>
      <c r="B81" s="142" t="s">
        <v>570</v>
      </c>
      <c r="C81" s="141" t="s">
        <v>571</v>
      </c>
      <c r="D81" s="163"/>
      <c r="E81" s="143"/>
    </row>
    <row r="82" spans="1:6" ht="17.25" customHeight="1">
      <c r="A82" s="141" t="s">
        <v>49</v>
      </c>
      <c r="B82" s="142" t="s">
        <v>572</v>
      </c>
      <c r="C82" s="141" t="s">
        <v>573</v>
      </c>
      <c r="D82" s="163"/>
      <c r="E82" s="143"/>
    </row>
    <row r="83" spans="1:6" ht="17.25" customHeight="1">
      <c r="A83" s="141" t="s">
        <v>50</v>
      </c>
      <c r="B83" s="142" t="s">
        <v>574</v>
      </c>
      <c r="C83" s="141" t="s">
        <v>575</v>
      </c>
      <c r="D83" s="163"/>
      <c r="E83" s="143"/>
    </row>
    <row r="84" spans="1:6" ht="17.25" customHeight="1">
      <c r="A84" s="141" t="s">
        <v>56</v>
      </c>
      <c r="B84" s="142" t="s">
        <v>576</v>
      </c>
      <c r="C84" s="141" t="s">
        <v>577</v>
      </c>
      <c r="D84" s="163"/>
      <c r="E84" s="143"/>
    </row>
    <row r="85" spans="1:6" ht="17.25" customHeight="1">
      <c r="A85" s="141" t="s">
        <v>211</v>
      </c>
      <c r="B85" s="142" t="s">
        <v>578</v>
      </c>
      <c r="C85" s="141" t="s">
        <v>579</v>
      </c>
      <c r="D85" s="163"/>
      <c r="E85" s="143"/>
    </row>
    <row r="86" spans="1:6" ht="17.25" customHeight="1" thickBot="1">
      <c r="A86" s="141" t="s">
        <v>216</v>
      </c>
      <c r="B86" s="142" t="s">
        <v>580</v>
      </c>
      <c r="C86" s="141" t="s">
        <v>581</v>
      </c>
      <c r="D86" s="163"/>
      <c r="E86" s="143"/>
    </row>
    <row r="87" spans="1:6" ht="17.25" customHeight="1">
      <c r="A87" s="136" t="s">
        <v>248</v>
      </c>
      <c r="B87" s="147" t="s">
        <v>582</v>
      </c>
      <c r="C87" s="136"/>
      <c r="D87" s="158"/>
      <c r="E87" s="137"/>
    </row>
    <row r="88" spans="1:6" ht="17.25" customHeight="1">
      <c r="A88" s="138" t="s">
        <v>31</v>
      </c>
      <c r="B88" s="139" t="s">
        <v>583</v>
      </c>
      <c r="C88" s="138" t="s">
        <v>584</v>
      </c>
      <c r="D88" s="162"/>
      <c r="E88" s="140"/>
    </row>
    <row r="89" spans="1:6" ht="17.25" customHeight="1">
      <c r="A89" s="141" t="s">
        <v>39</v>
      </c>
      <c r="B89" s="142" t="s">
        <v>585</v>
      </c>
      <c r="C89" s="141" t="s">
        <v>586</v>
      </c>
      <c r="D89" s="163"/>
      <c r="E89" s="143"/>
    </row>
    <row r="90" spans="1:6" ht="17.25" customHeight="1">
      <c r="A90" s="141" t="s">
        <v>40</v>
      </c>
      <c r="B90" s="142" t="s">
        <v>587</v>
      </c>
      <c r="C90" s="141" t="s">
        <v>588</v>
      </c>
      <c r="D90" s="163"/>
      <c r="E90" s="143"/>
    </row>
    <row r="91" spans="1:6" ht="17.25" customHeight="1" thickBot="1">
      <c r="A91" s="144" t="s">
        <v>49</v>
      </c>
      <c r="B91" s="145" t="s">
        <v>589</v>
      </c>
      <c r="C91" s="144" t="s">
        <v>590</v>
      </c>
      <c r="D91" s="164"/>
      <c r="E91" s="146"/>
    </row>
    <row r="92" spans="1:6" ht="30" customHeight="1" thickTop="1" thickBot="1">
      <c r="A92" s="808" t="s">
        <v>591</v>
      </c>
      <c r="B92" s="820"/>
      <c r="C92" s="821"/>
      <c r="D92" s="166">
        <f>D46+D71+D78+D87</f>
        <v>453324115.34999996</v>
      </c>
      <c r="E92" s="166">
        <f>E46+E71+E78+E87</f>
        <v>492931603.13</v>
      </c>
    </row>
    <row r="93" spans="1:6" ht="24.75" customHeight="1">
      <c r="A93" s="136" t="s">
        <v>592</v>
      </c>
      <c r="B93" s="147" t="s">
        <v>80</v>
      </c>
      <c r="C93" s="136"/>
      <c r="D93" s="158"/>
      <c r="E93" s="137"/>
    </row>
    <row r="94" spans="1:6" ht="17.25" customHeight="1">
      <c r="A94" s="138" t="s">
        <v>31</v>
      </c>
      <c r="B94" s="139" t="s">
        <v>593</v>
      </c>
      <c r="C94" s="138" t="s">
        <v>594</v>
      </c>
      <c r="D94" s="167"/>
      <c r="E94" s="168">
        <f>E92-E44</f>
        <v>137593671.42999995</v>
      </c>
      <c r="F94" s="151"/>
    </row>
    <row r="95" spans="1:6" ht="17.25" customHeight="1">
      <c r="A95" s="141" t="s">
        <v>39</v>
      </c>
      <c r="B95" s="142" t="s">
        <v>25</v>
      </c>
      <c r="C95" s="141" t="s">
        <v>595</v>
      </c>
      <c r="D95" s="163"/>
      <c r="E95" s="143"/>
    </row>
    <row r="96" spans="1:6" ht="17.25" customHeight="1" thickBot="1">
      <c r="A96" s="144" t="s">
        <v>40</v>
      </c>
      <c r="B96" s="145" t="s">
        <v>26</v>
      </c>
      <c r="C96" s="144" t="s">
        <v>596</v>
      </c>
      <c r="D96" s="164"/>
      <c r="E96" s="146"/>
    </row>
    <row r="97" spans="1:5" ht="30" customHeight="1" thickTop="1">
      <c r="A97" s="152" t="s">
        <v>49</v>
      </c>
      <c r="B97" s="153" t="s">
        <v>597</v>
      </c>
      <c r="C97" s="154" t="s">
        <v>594</v>
      </c>
      <c r="D97" s="169">
        <f>D92-D44</f>
        <v>204077525.45999998</v>
      </c>
      <c r="E97" s="155">
        <f>SUM(E94:E96)</f>
        <v>137593671.42999995</v>
      </c>
    </row>
    <row r="98" spans="1:5">
      <c r="A98" s="156"/>
      <c r="B98" s="156"/>
      <c r="C98" s="156"/>
      <c r="D98" s="170"/>
    </row>
  </sheetData>
  <mergeCells count="4">
    <mergeCell ref="A1:E1"/>
    <mergeCell ref="A44:C44"/>
    <mergeCell ref="D67:D68"/>
    <mergeCell ref="A92:C92"/>
  </mergeCells>
  <printOptions horizontalCentered="1"/>
  <pageMargins left="0.15748031496062992" right="0.15748031496062992" top="0.39370078740157483" bottom="0.35433070866141736" header="0.15748031496062992" footer="0.15748031496062992"/>
  <pageSetup paperSize="9" scale="96" orientation="portrait" r:id="rId1"/>
  <headerFooter>
    <oddHeader>&amp;R&amp;"Times New Roman,Obyčejné"&amp;10Příloha č. 8</oddHeader>
    <oddFooter>&amp;L&amp;"Times New Roman,Obyčejné"&amp;8Závěrečný účet 2010</oddFooter>
  </headerFooter>
  <rowBreaks count="2" manualBreakCount="2">
    <brk id="44" max="4" man="1"/>
    <brk id="92" max="4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N34"/>
  <sheetViews>
    <sheetView view="pageBreakPreview" zoomScale="85" zoomScaleNormal="100" zoomScaleSheetLayoutView="85" workbookViewId="0">
      <selection activeCell="A21" sqref="A21:M21"/>
    </sheetView>
  </sheetViews>
  <sheetFormatPr defaultColWidth="44.42578125" defaultRowHeight="15"/>
  <cols>
    <col min="1" max="1" width="38" style="2" customWidth="1"/>
    <col min="2" max="2" width="15.5703125" style="2" hidden="1" customWidth="1"/>
    <col min="3" max="5" width="15.7109375" style="2" hidden="1" customWidth="1"/>
    <col min="6" max="9" width="15.7109375" style="2" customWidth="1"/>
    <col min="10" max="13" width="15.85546875" style="2" customWidth="1"/>
    <col min="14" max="16384" width="44.42578125" style="2"/>
  </cols>
  <sheetData>
    <row r="1" spans="1:13" ht="59.25" customHeight="1">
      <c r="A1" s="831" t="s">
        <v>851</v>
      </c>
      <c r="B1" s="832"/>
      <c r="C1" s="832"/>
      <c r="D1" s="832"/>
      <c r="E1" s="832"/>
      <c r="F1" s="832"/>
      <c r="G1" s="832"/>
      <c r="H1" s="832"/>
      <c r="I1" s="832"/>
      <c r="J1" s="833"/>
      <c r="K1" s="833"/>
      <c r="L1" s="833"/>
      <c r="M1" s="833"/>
    </row>
    <row r="2" spans="1:13" ht="21.75" customHeight="1">
      <c r="A2" s="837" t="s">
        <v>105</v>
      </c>
      <c r="B2" s="827" t="s">
        <v>96</v>
      </c>
      <c r="C2" s="828"/>
      <c r="D2" s="828"/>
      <c r="E2" s="828"/>
      <c r="F2" s="828"/>
      <c r="G2" s="828"/>
      <c r="H2" s="828"/>
      <c r="I2" s="828"/>
      <c r="J2" s="829"/>
      <c r="K2" s="829"/>
      <c r="L2" s="829"/>
      <c r="M2" s="830"/>
    </row>
    <row r="3" spans="1:13" ht="21" customHeight="1">
      <c r="A3" s="838"/>
      <c r="B3" s="834">
        <v>2008</v>
      </c>
      <c r="C3" s="835"/>
      <c r="D3" s="835"/>
      <c r="E3" s="836"/>
      <c r="F3" s="823">
        <v>2009</v>
      </c>
      <c r="G3" s="824"/>
      <c r="H3" s="825"/>
      <c r="I3" s="826"/>
      <c r="J3" s="823">
        <v>2010</v>
      </c>
      <c r="K3" s="824"/>
      <c r="L3" s="825"/>
      <c r="M3" s="826"/>
    </row>
    <row r="4" spans="1:13" ht="23.25" customHeight="1">
      <c r="A4" s="839"/>
      <c r="B4" s="587" t="s">
        <v>101</v>
      </c>
      <c r="C4" s="588" t="s">
        <v>98</v>
      </c>
      <c r="D4" s="588" t="s">
        <v>99</v>
      </c>
      <c r="E4" s="588" t="s">
        <v>97</v>
      </c>
      <c r="F4" s="562" t="s">
        <v>101</v>
      </c>
      <c r="G4" s="563" t="s">
        <v>98</v>
      </c>
      <c r="H4" s="563" t="s">
        <v>99</v>
      </c>
      <c r="I4" s="564" t="s">
        <v>97</v>
      </c>
      <c r="J4" s="562" t="s">
        <v>101</v>
      </c>
      <c r="K4" s="563" t="s">
        <v>98</v>
      </c>
      <c r="L4" s="563" t="s">
        <v>99</v>
      </c>
      <c r="M4" s="564" t="s">
        <v>97</v>
      </c>
    </row>
    <row r="5" spans="1:13" ht="33" customHeight="1">
      <c r="A5" s="572" t="s">
        <v>174</v>
      </c>
      <c r="B5" s="35">
        <v>27876437.370000001</v>
      </c>
      <c r="C5" s="3">
        <v>4536424.26</v>
      </c>
      <c r="D5" s="3">
        <v>0</v>
      </c>
      <c r="E5" s="3">
        <f>B5+C5-D5</f>
        <v>32412861.630000003</v>
      </c>
      <c r="F5" s="559">
        <f t="shared" ref="F5:F12" si="0">E5</f>
        <v>32412861.630000003</v>
      </c>
      <c r="G5" s="560">
        <v>5318129.05</v>
      </c>
      <c r="H5" s="560">
        <v>206997.5</v>
      </c>
      <c r="I5" s="561">
        <f>F5+G5-H5</f>
        <v>37523993.18</v>
      </c>
      <c r="J5" s="559">
        <f>I5</f>
        <v>37523993.18</v>
      </c>
      <c r="K5" s="560">
        <v>192000</v>
      </c>
      <c r="L5" s="560">
        <v>0</v>
      </c>
      <c r="M5" s="561">
        <f t="shared" ref="M5:M12" si="1">J5+K5-L5</f>
        <v>37715993.18</v>
      </c>
    </row>
    <row r="6" spans="1:13" ht="33" customHeight="1">
      <c r="A6" s="573" t="s">
        <v>175</v>
      </c>
      <c r="B6" s="35">
        <v>2838326.05</v>
      </c>
      <c r="C6" s="3">
        <v>625215.54</v>
      </c>
      <c r="D6" s="3">
        <v>540345</v>
      </c>
      <c r="E6" s="3">
        <f t="shared" ref="E6:E12" si="2">B6+C6-D6</f>
        <v>2923196.59</v>
      </c>
      <c r="F6" s="53">
        <f t="shared" si="0"/>
        <v>2923196.59</v>
      </c>
      <c r="G6" s="40">
        <v>121018.24000000001</v>
      </c>
      <c r="H6" s="40">
        <v>60566.239999999998</v>
      </c>
      <c r="I6" s="41">
        <f t="shared" ref="I6:I12" si="3">F6+G6-H6</f>
        <v>2983648.59</v>
      </c>
      <c r="J6" s="53">
        <f t="shared" ref="J6:J12" si="4">I6</f>
        <v>2983648.59</v>
      </c>
      <c r="K6" s="40">
        <v>170461.3</v>
      </c>
      <c r="L6" s="40">
        <v>36107</v>
      </c>
      <c r="M6" s="41">
        <f t="shared" si="1"/>
        <v>3118002.8899999997</v>
      </c>
    </row>
    <row r="7" spans="1:13" ht="33" customHeight="1">
      <c r="A7" s="574" t="s">
        <v>104</v>
      </c>
      <c r="B7" s="35">
        <v>2859442978.9200001</v>
      </c>
      <c r="C7" s="3">
        <v>279251345.80000001</v>
      </c>
      <c r="D7" s="3">
        <v>94788597.260000005</v>
      </c>
      <c r="E7" s="3">
        <f t="shared" si="2"/>
        <v>3043905727.46</v>
      </c>
      <c r="F7" s="53">
        <f t="shared" si="0"/>
        <v>3043905727.46</v>
      </c>
      <c r="G7" s="40">
        <v>195644386.38</v>
      </c>
      <c r="H7" s="40">
        <v>94608577.180000007</v>
      </c>
      <c r="I7" s="41">
        <f t="shared" si="3"/>
        <v>3144941536.6600003</v>
      </c>
      <c r="J7" s="53">
        <f t="shared" si="4"/>
        <v>3144941536.6600003</v>
      </c>
      <c r="K7" s="40">
        <v>403585864.98000002</v>
      </c>
      <c r="L7" s="40">
        <v>146395183.11000001</v>
      </c>
      <c r="M7" s="41">
        <f t="shared" si="1"/>
        <v>3402132218.5300002</v>
      </c>
    </row>
    <row r="8" spans="1:13" ht="33" customHeight="1">
      <c r="A8" s="573" t="s">
        <v>170</v>
      </c>
      <c r="B8" s="35">
        <v>81839970.599999994</v>
      </c>
      <c r="C8" s="3">
        <v>2710840.36</v>
      </c>
      <c r="D8" s="3">
        <v>17180080.449999999</v>
      </c>
      <c r="E8" s="3">
        <f t="shared" si="2"/>
        <v>67370730.50999999</v>
      </c>
      <c r="F8" s="53">
        <f t="shared" si="0"/>
        <v>67370730.50999999</v>
      </c>
      <c r="G8" s="40">
        <v>5812226.6299999999</v>
      </c>
      <c r="H8" s="40">
        <v>6384395.25</v>
      </c>
      <c r="I8" s="41">
        <f t="shared" si="3"/>
        <v>66798561.889999986</v>
      </c>
      <c r="J8" s="53">
        <f t="shared" si="4"/>
        <v>66798561.889999986</v>
      </c>
      <c r="K8" s="40">
        <v>4512490.7</v>
      </c>
      <c r="L8" s="40">
        <v>8014500.3399999999</v>
      </c>
      <c r="M8" s="41">
        <f t="shared" si="1"/>
        <v>63296552.249999985</v>
      </c>
    </row>
    <row r="9" spans="1:13" ht="33" customHeight="1">
      <c r="A9" s="573" t="s">
        <v>181</v>
      </c>
      <c r="B9" s="35">
        <v>0</v>
      </c>
      <c r="C9" s="3">
        <v>400000</v>
      </c>
      <c r="D9" s="3"/>
      <c r="E9" s="3">
        <f t="shared" si="2"/>
        <v>400000</v>
      </c>
      <c r="F9" s="53">
        <f t="shared" si="0"/>
        <v>400000</v>
      </c>
      <c r="G9" s="40">
        <v>0</v>
      </c>
      <c r="H9" s="40">
        <v>0</v>
      </c>
      <c r="I9" s="41">
        <f t="shared" si="3"/>
        <v>400000</v>
      </c>
      <c r="J9" s="53">
        <f t="shared" si="4"/>
        <v>400000</v>
      </c>
      <c r="K9" s="40">
        <v>150000</v>
      </c>
      <c r="L9" s="40">
        <v>0</v>
      </c>
      <c r="M9" s="41">
        <f t="shared" si="1"/>
        <v>550000</v>
      </c>
    </row>
    <row r="10" spans="1:13" ht="33" customHeight="1">
      <c r="A10" s="573" t="s">
        <v>171</v>
      </c>
      <c r="B10" s="35">
        <v>53598748.280000001</v>
      </c>
      <c r="C10" s="3">
        <v>7503010.8700000001</v>
      </c>
      <c r="D10" s="3">
        <v>8410229.6799999997</v>
      </c>
      <c r="E10" s="3">
        <f t="shared" si="2"/>
        <v>52691529.469999999</v>
      </c>
      <c r="F10" s="53">
        <f t="shared" si="0"/>
        <v>52691529.469999999</v>
      </c>
      <c r="G10" s="40">
        <v>4712461.18</v>
      </c>
      <c r="H10" s="40">
        <v>9403770.0399999991</v>
      </c>
      <c r="I10" s="41">
        <f t="shared" si="3"/>
        <v>48000220.609999999</v>
      </c>
      <c r="J10" s="53">
        <f t="shared" si="4"/>
        <v>48000220.609999999</v>
      </c>
      <c r="K10" s="40">
        <v>6490860.7599999998</v>
      </c>
      <c r="L10" s="40">
        <v>10014653.51</v>
      </c>
      <c r="M10" s="41">
        <f t="shared" si="1"/>
        <v>44476427.859999999</v>
      </c>
    </row>
    <row r="11" spans="1:13" ht="33" customHeight="1">
      <c r="A11" s="574" t="s">
        <v>103</v>
      </c>
      <c r="B11" s="35">
        <v>2164690339.75</v>
      </c>
      <c r="C11" s="3">
        <v>70448435</v>
      </c>
      <c r="D11" s="3">
        <v>62486055</v>
      </c>
      <c r="E11" s="3">
        <f t="shared" si="2"/>
        <v>2172652719.75</v>
      </c>
      <c r="F11" s="53">
        <f t="shared" si="0"/>
        <v>2172652719.75</v>
      </c>
      <c r="G11" s="40">
        <v>7116178.75</v>
      </c>
      <c r="H11" s="40">
        <v>39630961</v>
      </c>
      <c r="I11" s="41">
        <f t="shared" si="3"/>
        <v>2140137937.5</v>
      </c>
      <c r="J11" s="53">
        <f t="shared" si="4"/>
        <v>2140137937.5</v>
      </c>
      <c r="K11" s="40">
        <v>21950383.949999999</v>
      </c>
      <c r="L11" s="40">
        <v>53949816</v>
      </c>
      <c r="M11" s="41">
        <f t="shared" si="1"/>
        <v>2108138505.4499998</v>
      </c>
    </row>
    <row r="12" spans="1:13" ht="33" customHeight="1" thickBot="1">
      <c r="A12" s="575" t="s">
        <v>100</v>
      </c>
      <c r="B12" s="35">
        <v>1166589</v>
      </c>
      <c r="C12" s="3">
        <v>118960</v>
      </c>
      <c r="D12" s="3">
        <v>99960</v>
      </c>
      <c r="E12" s="3">
        <f t="shared" si="2"/>
        <v>1185589</v>
      </c>
      <c r="F12" s="557">
        <f t="shared" si="0"/>
        <v>1185589</v>
      </c>
      <c r="G12" s="554">
        <v>30000</v>
      </c>
      <c r="H12" s="554">
        <v>0</v>
      </c>
      <c r="I12" s="558">
        <f t="shared" si="3"/>
        <v>1215589</v>
      </c>
      <c r="J12" s="557">
        <f t="shared" si="4"/>
        <v>1215589</v>
      </c>
      <c r="K12" s="554">
        <v>369644</v>
      </c>
      <c r="L12" s="554">
        <v>0</v>
      </c>
      <c r="M12" s="558">
        <f t="shared" si="1"/>
        <v>1585233</v>
      </c>
    </row>
    <row r="13" spans="1:13" s="1" customFormat="1" ht="33" customHeight="1" thickTop="1" thickBot="1">
      <c r="A13" s="568" t="s">
        <v>102</v>
      </c>
      <c r="B13" s="569">
        <f>SUM(B5:B12)</f>
        <v>5191453389.9700003</v>
      </c>
      <c r="C13" s="570">
        <f t="shared" ref="C13:G13" si="5">SUM(C5:C12)</f>
        <v>365594231.83000004</v>
      </c>
      <c r="D13" s="570">
        <f t="shared" si="5"/>
        <v>183505267.39000002</v>
      </c>
      <c r="E13" s="570">
        <f t="shared" si="5"/>
        <v>5373542354.4099998</v>
      </c>
      <c r="F13" s="571">
        <f t="shared" si="5"/>
        <v>5373542354.4099998</v>
      </c>
      <c r="G13" s="571">
        <f t="shared" si="5"/>
        <v>218754400.22999999</v>
      </c>
      <c r="H13" s="571">
        <f t="shared" ref="H13" si="6">SUM(H5:H12)</f>
        <v>150295267.21000001</v>
      </c>
      <c r="I13" s="571">
        <f t="shared" ref="I13:L13" si="7">SUM(I5:I12)</f>
        <v>5442001487.4300003</v>
      </c>
      <c r="J13" s="571">
        <f t="shared" si="7"/>
        <v>5442001487.4300003</v>
      </c>
      <c r="K13" s="571">
        <f t="shared" si="7"/>
        <v>437421705.69</v>
      </c>
      <c r="L13" s="571">
        <f t="shared" si="7"/>
        <v>218410259.96000001</v>
      </c>
      <c r="M13" s="571">
        <f t="shared" ref="M13" si="8">SUM(M5:M12)</f>
        <v>5661012933.1599998</v>
      </c>
    </row>
    <row r="14" spans="1:13" ht="33" customHeight="1">
      <c r="A14" s="589" t="s">
        <v>47</v>
      </c>
      <c r="B14" s="35">
        <v>166040160.69</v>
      </c>
      <c r="C14" s="3">
        <v>180313291.28999999</v>
      </c>
      <c r="D14" s="3">
        <v>227616904.77000001</v>
      </c>
      <c r="E14" s="3">
        <f>B14+C14-D14</f>
        <v>118736547.21000001</v>
      </c>
      <c r="F14" s="559">
        <v>118736547.20999999</v>
      </c>
      <c r="G14" s="560">
        <v>157906127.97</v>
      </c>
      <c r="H14" s="560">
        <v>163672953.03999999</v>
      </c>
      <c r="I14" s="561">
        <f>F14+G14-H14</f>
        <v>112969722.14000002</v>
      </c>
      <c r="J14" s="559">
        <v>112969722.14</v>
      </c>
      <c r="K14" s="560">
        <v>171332204.28999999</v>
      </c>
      <c r="L14" s="560">
        <v>227370034.97999999</v>
      </c>
      <c r="M14" s="561">
        <f>J14+K14-L14</f>
        <v>56931891.450000018</v>
      </c>
    </row>
    <row r="15" spans="1:13" ht="33" customHeight="1">
      <c r="A15" s="590" t="s">
        <v>37</v>
      </c>
      <c r="B15" s="35">
        <v>1597149.38</v>
      </c>
      <c r="C15" s="3">
        <v>3564490.42</v>
      </c>
      <c r="D15" s="3">
        <v>5161639.8</v>
      </c>
      <c r="E15" s="3">
        <f>B15+C15-D15</f>
        <v>0</v>
      </c>
      <c r="F15" s="53">
        <v>0</v>
      </c>
      <c r="G15" s="40">
        <v>5917104.8399999999</v>
      </c>
      <c r="H15" s="40">
        <v>5567601.8399999999</v>
      </c>
      <c r="I15" s="41">
        <f>F15+G15-H15</f>
        <v>349503</v>
      </c>
      <c r="J15" s="53">
        <v>349503</v>
      </c>
      <c r="K15" s="40">
        <v>480000</v>
      </c>
      <c r="L15" s="40">
        <v>358719</v>
      </c>
      <c r="M15" s="41">
        <f>J15+K15-L15</f>
        <v>470784</v>
      </c>
    </row>
    <row r="16" spans="1:13" ht="33" customHeight="1">
      <c r="A16" s="590" t="s">
        <v>176</v>
      </c>
      <c r="B16" s="35">
        <v>0</v>
      </c>
      <c r="C16" s="3">
        <v>15288000</v>
      </c>
      <c r="D16" s="3">
        <v>288000</v>
      </c>
      <c r="E16" s="3">
        <f>B16+C16-D16</f>
        <v>15000000</v>
      </c>
      <c r="F16" s="54">
        <v>15000000</v>
      </c>
      <c r="G16" s="44">
        <v>0</v>
      </c>
      <c r="H16" s="44">
        <v>15000000</v>
      </c>
      <c r="I16" s="45">
        <f>F16+G16-H16</f>
        <v>0</v>
      </c>
      <c r="J16" s="54">
        <v>0</v>
      </c>
      <c r="K16" s="44">
        <v>0</v>
      </c>
      <c r="L16" s="44">
        <v>0</v>
      </c>
      <c r="M16" s="45">
        <v>0</v>
      </c>
    </row>
    <row r="17" spans="1:14" ht="39.75" customHeight="1">
      <c r="A17" s="591" t="s">
        <v>853</v>
      </c>
      <c r="B17" s="584"/>
      <c r="C17" s="584"/>
      <c r="D17" s="584"/>
      <c r="E17" s="584"/>
      <c r="F17" s="576">
        <v>0</v>
      </c>
      <c r="G17" s="577">
        <v>0</v>
      </c>
      <c r="H17" s="577">
        <v>0</v>
      </c>
      <c r="I17" s="578">
        <v>0</v>
      </c>
      <c r="J17" s="576">
        <v>6000000</v>
      </c>
      <c r="K17" s="577">
        <v>0</v>
      </c>
      <c r="L17" s="577">
        <v>2700000</v>
      </c>
      <c r="M17" s="578">
        <f>J17+K17-L17</f>
        <v>3300000</v>
      </c>
    </row>
    <row r="18" spans="1:14" ht="33" customHeight="1" thickBot="1">
      <c r="A18" s="592" t="s">
        <v>852</v>
      </c>
      <c r="B18" s="584"/>
      <c r="C18" s="584"/>
      <c r="D18" s="584"/>
      <c r="E18" s="584"/>
      <c r="F18" s="576">
        <v>0</v>
      </c>
      <c r="G18" s="577">
        <v>0</v>
      </c>
      <c r="H18" s="577">
        <v>0</v>
      </c>
      <c r="I18" s="578">
        <v>0</v>
      </c>
      <c r="J18" s="576">
        <v>0</v>
      </c>
      <c r="K18" s="577">
        <v>258499</v>
      </c>
      <c r="L18" s="577">
        <v>0</v>
      </c>
      <c r="M18" s="578">
        <f>J18+K18-L18</f>
        <v>258499</v>
      </c>
    </row>
    <row r="19" spans="1:14" ht="33" customHeight="1" thickTop="1" thickBot="1">
      <c r="A19" s="580" t="s">
        <v>102</v>
      </c>
      <c r="B19" s="581">
        <f>SUM(B13:B16)</f>
        <v>5359090700.04</v>
      </c>
      <c r="C19" s="582">
        <f>SUM(C13:C16)</f>
        <v>564760013.53999996</v>
      </c>
      <c r="D19" s="582">
        <f>SUM(D13:D16)</f>
        <v>416571811.96000004</v>
      </c>
      <c r="E19" s="582">
        <f>SUM(E13:E16)</f>
        <v>5507278901.6199999</v>
      </c>
      <c r="F19" s="583">
        <f t="shared" ref="F19:M19" si="9">SUM(F13:F18)</f>
        <v>5507278901.6199999</v>
      </c>
      <c r="G19" s="583">
        <f t="shared" si="9"/>
        <v>382577633.03999996</v>
      </c>
      <c r="H19" s="583">
        <f t="shared" si="9"/>
        <v>334535822.08999997</v>
      </c>
      <c r="I19" s="583">
        <f t="shared" si="9"/>
        <v>5555320712.5700006</v>
      </c>
      <c r="J19" s="583">
        <f t="shared" si="9"/>
        <v>5561320712.5700006</v>
      </c>
      <c r="K19" s="583">
        <f t="shared" si="9"/>
        <v>609492408.98000002</v>
      </c>
      <c r="L19" s="583">
        <f t="shared" si="9"/>
        <v>448839013.94</v>
      </c>
      <c r="M19" s="583">
        <f t="shared" si="9"/>
        <v>5721974107.6099997</v>
      </c>
    </row>
    <row r="20" spans="1:14" ht="15.75" thickTop="1">
      <c r="A20" s="585"/>
      <c r="B20" s="586"/>
      <c r="C20" s="586"/>
      <c r="D20" s="586"/>
      <c r="E20" s="586"/>
      <c r="F20" s="586"/>
      <c r="G20" s="586"/>
      <c r="H20" s="586"/>
      <c r="I20" s="586"/>
      <c r="J20" s="586"/>
      <c r="K20" s="586"/>
      <c r="L20" s="586"/>
      <c r="M20" s="586"/>
    </row>
    <row r="21" spans="1:14" ht="57.75" customHeight="1">
      <c r="A21" s="840" t="s">
        <v>867</v>
      </c>
      <c r="B21" s="840"/>
      <c r="C21" s="840"/>
      <c r="D21" s="840"/>
      <c r="E21" s="840"/>
      <c r="F21" s="840"/>
      <c r="G21" s="840"/>
      <c r="H21" s="840"/>
      <c r="I21" s="840"/>
      <c r="J21" s="840"/>
      <c r="K21" s="840"/>
      <c r="L21" s="840"/>
      <c r="M21" s="840"/>
    </row>
    <row r="22" spans="1:14">
      <c r="A22" s="579"/>
      <c r="B22" s="579"/>
      <c r="C22" s="579"/>
      <c r="D22" s="579"/>
      <c r="E22" s="579"/>
      <c r="F22" s="579"/>
      <c r="G22" s="579"/>
      <c r="H22" s="579"/>
      <c r="I22" s="579"/>
      <c r="J22" s="579"/>
      <c r="K22" s="579"/>
      <c r="L22" s="579"/>
      <c r="M22" s="579"/>
      <c r="N22" s="567"/>
    </row>
    <row r="23" spans="1:14">
      <c r="A23" s="822"/>
      <c r="B23" s="822"/>
      <c r="C23" s="822"/>
      <c r="D23" s="822"/>
      <c r="E23" s="822"/>
      <c r="F23" s="822"/>
      <c r="G23" s="822"/>
      <c r="H23" s="822"/>
      <c r="I23" s="822"/>
      <c r="J23" s="822"/>
      <c r="K23" s="822"/>
      <c r="L23" s="822"/>
      <c r="M23" s="822"/>
    </row>
    <row r="24" spans="1:14">
      <c r="A24" s="579"/>
      <c r="B24" s="579"/>
      <c r="C24" s="579"/>
      <c r="D24" s="579"/>
      <c r="E24" s="579"/>
      <c r="F24" s="579"/>
      <c r="G24" s="579"/>
      <c r="H24" s="579"/>
      <c r="I24" s="579"/>
      <c r="J24" s="579"/>
      <c r="K24" s="579"/>
      <c r="L24" s="579"/>
      <c r="M24" s="579"/>
    </row>
    <row r="25" spans="1:14">
      <c r="A25" s="579"/>
      <c r="B25" s="579"/>
      <c r="C25" s="579"/>
      <c r="D25" s="579"/>
      <c r="E25" s="579"/>
      <c r="F25" s="579"/>
      <c r="G25" s="579"/>
      <c r="H25" s="579"/>
      <c r="I25" s="579"/>
      <c r="J25" s="579"/>
      <c r="K25" s="579"/>
      <c r="L25" s="579"/>
      <c r="M25" s="579"/>
    </row>
    <row r="26" spans="1:14">
      <c r="A26" s="579"/>
      <c r="B26" s="579"/>
      <c r="C26" s="579"/>
      <c r="D26" s="579"/>
      <c r="E26" s="579"/>
      <c r="F26" s="579"/>
      <c r="G26" s="579"/>
      <c r="H26" s="579"/>
      <c r="I26" s="579"/>
      <c r="J26" s="579"/>
      <c r="K26" s="579"/>
      <c r="L26" s="579"/>
      <c r="M26" s="579"/>
    </row>
    <row r="27" spans="1:14">
      <c r="A27" s="579"/>
      <c r="B27" s="579"/>
      <c r="C27" s="579"/>
      <c r="D27" s="579"/>
      <c r="E27" s="579"/>
      <c r="F27" s="579"/>
      <c r="G27" s="579"/>
      <c r="H27" s="579"/>
      <c r="I27" s="579"/>
      <c r="J27" s="579"/>
      <c r="K27" s="579"/>
      <c r="L27" s="579"/>
      <c r="M27" s="579"/>
    </row>
    <row r="28" spans="1:14">
      <c r="A28" s="579"/>
      <c r="B28" s="579"/>
      <c r="C28" s="579"/>
      <c r="D28" s="579"/>
      <c r="E28" s="579"/>
      <c r="F28" s="579"/>
      <c r="G28" s="579"/>
      <c r="H28" s="579"/>
      <c r="I28" s="579"/>
      <c r="J28" s="579"/>
      <c r="K28" s="579"/>
      <c r="L28" s="579"/>
      <c r="M28" s="579"/>
    </row>
    <row r="29" spans="1:14">
      <c r="A29" s="579"/>
      <c r="B29" s="579"/>
      <c r="C29" s="579"/>
      <c r="D29" s="579"/>
      <c r="E29" s="579"/>
      <c r="F29" s="579"/>
      <c r="G29" s="579"/>
      <c r="H29" s="579"/>
      <c r="I29" s="579"/>
      <c r="J29" s="579"/>
      <c r="K29" s="579"/>
      <c r="L29" s="579"/>
      <c r="M29" s="579"/>
    </row>
    <row r="30" spans="1:14">
      <c r="A30" s="579"/>
      <c r="B30" s="579"/>
      <c r="C30" s="579"/>
      <c r="D30" s="579"/>
      <c r="E30" s="579"/>
      <c r="F30" s="579"/>
      <c r="G30" s="579"/>
      <c r="H30" s="579"/>
      <c r="I30" s="579"/>
      <c r="J30" s="579"/>
      <c r="K30" s="579"/>
      <c r="L30" s="579"/>
      <c r="M30" s="579"/>
    </row>
    <row r="31" spans="1:14">
      <c r="A31" s="579"/>
      <c r="B31" s="579"/>
      <c r="C31" s="579"/>
      <c r="D31" s="579"/>
      <c r="E31" s="579"/>
      <c r="F31" s="579"/>
      <c r="G31" s="579"/>
      <c r="H31" s="579"/>
      <c r="I31" s="579"/>
      <c r="J31" s="579"/>
      <c r="K31" s="579"/>
      <c r="L31" s="579"/>
      <c r="M31" s="579"/>
    </row>
    <row r="32" spans="1:14">
      <c r="A32" s="579"/>
      <c r="B32" s="579"/>
      <c r="C32" s="579"/>
      <c r="D32" s="579"/>
      <c r="E32" s="579"/>
      <c r="F32" s="579"/>
      <c r="G32" s="579"/>
      <c r="H32" s="579"/>
      <c r="I32" s="579"/>
      <c r="J32" s="579"/>
      <c r="K32" s="579"/>
      <c r="L32" s="579"/>
      <c r="M32" s="579"/>
    </row>
    <row r="33" spans="1:13">
      <c r="A33" s="579"/>
      <c r="B33" s="579"/>
      <c r="C33" s="579"/>
      <c r="D33" s="579"/>
      <c r="E33" s="579"/>
      <c r="F33" s="579"/>
      <c r="G33" s="579"/>
      <c r="H33" s="579"/>
      <c r="I33" s="579"/>
      <c r="J33" s="579"/>
      <c r="K33" s="579"/>
      <c r="L33" s="579"/>
      <c r="M33" s="579"/>
    </row>
    <row r="34" spans="1:13">
      <c r="A34" s="579"/>
      <c r="B34" s="579"/>
      <c r="C34" s="579"/>
      <c r="D34" s="579"/>
      <c r="E34" s="579"/>
      <c r="F34" s="579"/>
      <c r="G34" s="579"/>
      <c r="H34" s="579"/>
      <c r="I34" s="579"/>
      <c r="J34" s="579"/>
      <c r="K34" s="579"/>
      <c r="L34" s="579"/>
      <c r="M34" s="579"/>
    </row>
  </sheetData>
  <mergeCells count="8">
    <mergeCell ref="A23:M23"/>
    <mergeCell ref="J3:M3"/>
    <mergeCell ref="B2:M2"/>
    <mergeCell ref="A1:M1"/>
    <mergeCell ref="B3:E3"/>
    <mergeCell ref="A2:A4"/>
    <mergeCell ref="F3:I3"/>
    <mergeCell ref="A21:M21"/>
  </mergeCells>
  <printOptions horizontalCentered="1"/>
  <pageMargins left="0.23622047244094491" right="0.15748031496062992" top="0.55118110236220474" bottom="0.59055118110236227" header="0.31496062992125984" footer="0.31496062992125984"/>
  <pageSetup paperSize="9" scale="75" fitToHeight="2" orientation="landscape" r:id="rId1"/>
  <headerFooter>
    <oddHeader>&amp;R&amp;"Times New Roman,Obyčejné"Příloha č. 9</oddHeader>
    <oddFooter>&amp;L&amp;"Times New Roman,Obyčejné"&amp;9Závěrečný účet 2010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11</vt:i4>
      </vt:variant>
    </vt:vector>
  </HeadingPairs>
  <TitlesOfParts>
    <vt:vector size="23" baseType="lpstr">
      <vt:lpstr>1 příjmy </vt:lpstr>
      <vt:lpstr>2 výdaje</vt:lpstr>
      <vt:lpstr>3 VH MČ 2010- nákl. a výn. zd</vt:lpstr>
      <vt:lpstr>4 Výsledky hospodaření PO</vt:lpstr>
      <vt:lpstr>5 Rozvaha hl.č.</vt:lpstr>
      <vt:lpstr>6 Rozvaha zd.č.</vt:lpstr>
      <vt:lpstr>7 Výkaz zisku a ztráty hl.č.</vt:lpstr>
      <vt:lpstr>8 Výkaz zisku a ztráty zd.č.</vt:lpstr>
      <vt:lpstr>9 Majetek MČ</vt:lpstr>
      <vt:lpstr>10 Majetek organizací zříz.MČ</vt:lpstr>
      <vt:lpstr>11 Vyúčtování FV</vt:lpstr>
      <vt:lpstr>List1</vt:lpstr>
      <vt:lpstr>'1 příjmy '!Oblast_tisku</vt:lpstr>
      <vt:lpstr>'10 Majetek organizací zříz.MČ'!Oblast_tisku</vt:lpstr>
      <vt:lpstr>'11 Vyúčtování FV'!Oblast_tisku</vt:lpstr>
      <vt:lpstr>'2 výdaje'!Oblast_tisku</vt:lpstr>
      <vt:lpstr>'3 VH MČ 2010- nákl. a výn. zd'!Oblast_tisku</vt:lpstr>
      <vt:lpstr>'4 Výsledky hospodaření PO'!Oblast_tisku</vt:lpstr>
      <vt:lpstr>'5 Rozvaha hl.č.'!Oblast_tisku</vt:lpstr>
      <vt:lpstr>'6 Rozvaha zd.č.'!Oblast_tisku</vt:lpstr>
      <vt:lpstr>'7 Výkaz zisku a ztráty hl.č.'!Oblast_tisku</vt:lpstr>
      <vt:lpstr>'8 Výkaz zisku a ztráty zd.č.'!Oblast_tisku</vt:lpstr>
      <vt:lpstr>'9 Majetek MČ'!Oblast_tisku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2011-05-12T09:24:43Z</cp:lastPrinted>
  <dcterms:created xsi:type="dcterms:W3CDTF">2010-03-22T09:22:24Z</dcterms:created>
  <dcterms:modified xsi:type="dcterms:W3CDTF">2011-05-12T09:25:04Z</dcterms:modified>
</cp:coreProperties>
</file>