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15" yWindow="-345" windowWidth="21720" windowHeight="9540" tabRatio="946" firstSheet="2" activeTab="6"/>
  </bookViews>
  <sheets>
    <sheet name="ROZVAHA HL.Č." sheetId="2" r:id="rId1"/>
    <sheet name="ROZVAHA zd.č." sheetId="4" r:id="rId2"/>
    <sheet name="VÝKAZ Z a Z" sheetId="1" r:id="rId3"/>
    <sheet name="MAJETEK" sheetId="3" r:id="rId4"/>
    <sheet name="MAJETEK ORGANIZACÍ" sheetId="7" r:id="rId5"/>
    <sheet name="VÝSLEDKY HOSPODAŘENÍ PO" sheetId="5" r:id="rId6"/>
    <sheet name="VYÚČTOVÁNÍ FV" sheetId="6" r:id="rId7"/>
  </sheets>
  <definedNames>
    <definedName name="_xlnm.Print_Area" localSheetId="3">MAJETEK!$A$1:$I$17</definedName>
    <definedName name="_xlnm.Print_Area" localSheetId="5">'VÝSLEDKY HOSPODAŘENÍ PO'!$A$1:$I$38</definedName>
    <definedName name="_xlnm.Print_Area" localSheetId="6">'VYÚČTOVÁNÍ FV'!$A$1:$B$67</definedName>
  </definedNames>
  <calcPr calcId="125725"/>
</workbook>
</file>

<file path=xl/calcChain.xml><?xml version="1.0" encoding="utf-8"?>
<calcChain xmlns="http://schemas.openxmlformats.org/spreadsheetml/2006/main">
  <c r="F12" i="7"/>
  <c r="G12"/>
  <c r="H12"/>
  <c r="I12"/>
  <c r="E12" l="1"/>
  <c r="D12" l="1"/>
  <c r="C12"/>
  <c r="B12"/>
  <c r="F224" i="4"/>
  <c r="E224"/>
  <c r="F171"/>
  <c r="E171"/>
  <c r="F105"/>
  <c r="C17" i="3"/>
  <c r="D17"/>
  <c r="E17"/>
  <c r="F17"/>
  <c r="G17"/>
  <c r="H17"/>
  <c r="B17"/>
  <c r="I17"/>
  <c r="I16"/>
  <c r="E16"/>
  <c r="D66" i="1"/>
  <c r="D35"/>
  <c r="I15" i="3"/>
  <c r="I14"/>
  <c r="E15"/>
  <c r="E14"/>
  <c r="F280" i="4"/>
  <c r="E280"/>
  <c r="F260"/>
  <c r="F245"/>
  <c r="E245"/>
  <c r="E260"/>
  <c r="F257"/>
  <c r="E257"/>
  <c r="F177"/>
  <c r="E177"/>
  <c r="F126"/>
  <c r="F120"/>
  <c r="E120"/>
  <c r="E126" s="1"/>
  <c r="E105"/>
  <c r="F84"/>
  <c r="F106" s="1"/>
  <c r="E84"/>
  <c r="E106" s="1"/>
  <c r="F224" i="2"/>
  <c r="F263"/>
  <c r="E263"/>
  <c r="F234"/>
  <c r="E234"/>
  <c r="F223"/>
  <c r="E223"/>
  <c r="F193"/>
  <c r="E193"/>
  <c r="F181"/>
  <c r="E181"/>
  <c r="F174"/>
  <c r="E174"/>
  <c r="F162"/>
  <c r="F133"/>
  <c r="E133"/>
  <c r="E162" s="1"/>
  <c r="F118"/>
  <c r="F124" s="1"/>
  <c r="E118"/>
  <c r="E124" s="1"/>
  <c r="F35"/>
  <c r="E35"/>
  <c r="E5" s="1"/>
  <c r="F5"/>
  <c r="B64" i="6"/>
  <c r="B57"/>
  <c r="B47"/>
  <c r="B43"/>
  <c r="B26"/>
  <c r="B19"/>
  <c r="B9"/>
  <c r="B20" s="1"/>
  <c r="E37" i="5"/>
  <c r="B37"/>
  <c r="E35"/>
  <c r="I34"/>
  <c r="H34"/>
  <c r="G34"/>
  <c r="F34"/>
  <c r="D34"/>
  <c r="C34"/>
  <c r="E33"/>
  <c r="B33"/>
  <c r="E32"/>
  <c r="E31"/>
  <c r="B31"/>
  <c r="E30"/>
  <c r="E29"/>
  <c r="B29"/>
  <c r="E28"/>
  <c r="E27"/>
  <c r="B27"/>
  <c r="E26"/>
  <c r="B26"/>
  <c r="E25"/>
  <c r="E24"/>
  <c r="B24"/>
  <c r="E23"/>
  <c r="E22"/>
  <c r="E21"/>
  <c r="E20"/>
  <c r="E19"/>
  <c r="B34"/>
  <c r="I18"/>
  <c r="H18"/>
  <c r="G18"/>
  <c r="F18"/>
  <c r="D18"/>
  <c r="C18"/>
  <c r="E17"/>
  <c r="E16"/>
  <c r="E15"/>
  <c r="E14"/>
  <c r="E13"/>
  <c r="E12"/>
  <c r="E11"/>
  <c r="E10"/>
  <c r="E9"/>
  <c r="E8"/>
  <c r="E7"/>
  <c r="E6"/>
  <c r="E5"/>
  <c r="F283" i="2"/>
  <c r="H13" i="3"/>
  <c r="C13"/>
  <c r="D13"/>
  <c r="G13"/>
  <c r="B13"/>
  <c r="F10"/>
  <c r="I10" s="1"/>
  <c r="E6"/>
  <c r="F6" s="1"/>
  <c r="I6" s="1"/>
  <c r="E7"/>
  <c r="F7" s="1"/>
  <c r="I7" s="1"/>
  <c r="E8"/>
  <c r="F8" s="1"/>
  <c r="I8" s="1"/>
  <c r="E9"/>
  <c r="F9" s="1"/>
  <c r="I9" s="1"/>
  <c r="E10"/>
  <c r="E11"/>
  <c r="F11" s="1"/>
  <c r="I11" s="1"/>
  <c r="E12"/>
  <c r="F12" s="1"/>
  <c r="I12" s="1"/>
  <c r="E5"/>
  <c r="E13" s="1"/>
  <c r="F83" i="2"/>
  <c r="F105" s="1"/>
  <c r="E83"/>
  <c r="E105" s="1"/>
  <c r="F73"/>
  <c r="E73"/>
  <c r="F262" i="4" l="1"/>
  <c r="F225" s="1"/>
  <c r="E262"/>
  <c r="E225" s="1"/>
  <c r="E282" s="1"/>
  <c r="F64"/>
  <c r="F172" s="1"/>
  <c r="F282"/>
  <c r="F63" i="2"/>
  <c r="F170" s="1"/>
  <c r="E64" i="4"/>
  <c r="E172" s="1"/>
  <c r="E224" i="2"/>
  <c r="E283"/>
  <c r="E63"/>
  <c r="E170" s="1"/>
  <c r="B58" i="6"/>
  <c r="F5" i="3"/>
  <c r="E18" i="5"/>
  <c r="E34"/>
  <c r="B18"/>
  <c r="B65" i="6"/>
  <c r="B67" s="1"/>
  <c r="D67" i="1"/>
  <c r="D70" s="1"/>
  <c r="F13" i="3" l="1"/>
  <c r="I5"/>
  <c r="I13" s="1"/>
</calcChain>
</file>

<file path=xl/sharedStrings.xml><?xml version="1.0" encoding="utf-8"?>
<sst xmlns="http://schemas.openxmlformats.org/spreadsheetml/2006/main" count="939" uniqueCount="501">
  <si>
    <t>Hospodářská činnost</t>
  </si>
  <si>
    <t>Účet</t>
  </si>
  <si>
    <t>Název položky</t>
  </si>
  <si>
    <t>Spotřeba materiálu</t>
  </si>
  <si>
    <t>Spotřeba energie</t>
  </si>
  <si>
    <t>Spotřeba ostatních neskladovatelných dodávek</t>
  </si>
  <si>
    <t>Prodané zboží</t>
  </si>
  <si>
    <t>Opravy a udržování</t>
  </si>
  <si>
    <t>Cestovné</t>
  </si>
  <si>
    <t>Náklady na reprezentaci</t>
  </si>
  <si>
    <t>Ostatní služby</t>
  </si>
  <si>
    <t>Mzdové náklady</t>
  </si>
  <si>
    <t>Zákonné sociální pojištění</t>
  </si>
  <si>
    <t>Ostatní sociální pojištění</t>
  </si>
  <si>
    <t>Zákonné sociální náklady</t>
  </si>
  <si>
    <t>Ostatní sociální náklady</t>
  </si>
  <si>
    <t>Daň silniční</t>
  </si>
  <si>
    <t>Daň z nemovitostí</t>
  </si>
  <si>
    <t>Ostatní daně a poplatky</t>
  </si>
  <si>
    <t>Smluvní pokuty a úroky z prodlení</t>
  </si>
  <si>
    <t>Ostatní pokuty a penále</t>
  </si>
  <si>
    <t>Odpis pohledávky</t>
  </si>
  <si>
    <t>Úroky</t>
  </si>
  <si>
    <t>Kursové ztráty</t>
  </si>
  <si>
    <t>Dary</t>
  </si>
  <si>
    <t>Manka a škody</t>
  </si>
  <si>
    <t>Jiné ostatní náklady</t>
  </si>
  <si>
    <t>Zůstatková cena prodaného DNM a DHM</t>
  </si>
  <si>
    <t>Prodané cenné papíry a podíly</t>
  </si>
  <si>
    <t>Prodaný materiál</t>
  </si>
  <si>
    <t>Tvorba zákonných rezerv</t>
  </si>
  <si>
    <t>Tvorba zákonných opravných položek</t>
  </si>
  <si>
    <t>Tržby za vlastní výrobky</t>
  </si>
  <si>
    <t>Tržby z prodeje služeb</t>
  </si>
  <si>
    <t>Tržby za prodané zboží</t>
  </si>
  <si>
    <t>Změna stavu zásob nedokončené výroby</t>
  </si>
  <si>
    <t>Změna stavu zásob polotovarů</t>
  </si>
  <si>
    <t>Změna stavu zásob výrobků</t>
  </si>
  <si>
    <t>Změna stavu zvířat</t>
  </si>
  <si>
    <t>Aktivace materiálu a zboží</t>
  </si>
  <si>
    <t>Aktivace vnitroorganizačních služeb</t>
  </si>
  <si>
    <t>Aktivace dlouhodobého nehmotného majetku</t>
  </si>
  <si>
    <t>Aktivace dlouhodobého hmotného majetku</t>
  </si>
  <si>
    <t>Platby za odepsané pohledávky</t>
  </si>
  <si>
    <t>Kursové zisky</t>
  </si>
  <si>
    <t>Zúčtování fondů</t>
  </si>
  <si>
    <t>Jiné ostatní výnosy</t>
  </si>
  <si>
    <t>Tržby z prodeje dlouhodobého NM a HM</t>
  </si>
  <si>
    <t>Výnosy z dlouhodobého finančního majetku</t>
  </si>
  <si>
    <t>Tržby z prodeje cenných papírů a podílů</t>
  </si>
  <si>
    <t>Tržby z prodeje materiálu</t>
  </si>
  <si>
    <t>Výnosy z krátkodobého finančního majetku</t>
  </si>
  <si>
    <t>Zúčtování zákonných rezerv</t>
  </si>
  <si>
    <t>Zúčtování zákonných opravných položek</t>
  </si>
  <si>
    <t>Příspěvky a dotace na provoz</t>
  </si>
  <si>
    <t>Daň z příjmů</t>
  </si>
  <si>
    <t>Dodatečné odvody daně z příjmů</t>
  </si>
  <si>
    <t>Odpisy dlouhodobého nehmot. a hmot. Majetku</t>
  </si>
  <si>
    <t>Náklady</t>
  </si>
  <si>
    <t>celkem                     součet položek 32 až 57</t>
  </si>
  <si>
    <t>Výsledek k hospodaření po zdanění    položka 59-60-61 (+/-)</t>
  </si>
  <si>
    <t>celkem                     součet položek 1 až 30</t>
  </si>
  <si>
    <t>Výsledek hospodaření před zdaněním   rozdíl položek 58-31</t>
  </si>
  <si>
    <t>Výnosy</t>
  </si>
  <si>
    <t>Stav k 1.1.</t>
  </si>
  <si>
    <t>Stav k 31. 12.</t>
  </si>
  <si>
    <t>A.</t>
  </si>
  <si>
    <t>STÁLÁ AKTIVA (součet položek 09+15+26+33+41+206)</t>
  </si>
  <si>
    <t>1.</t>
  </si>
  <si>
    <t>DLOUHODOBÝ NEHMOTNÝ MAJETEK</t>
  </si>
  <si>
    <t>Nehmotné výsledky výzkumu a vývoje</t>
  </si>
  <si>
    <t>Software</t>
  </si>
  <si>
    <t>Ocenitelná práva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</si>
  <si>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</si>
  <si>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</si>
  <si>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</si>
  <si>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</si>
  <si>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celkem</t>
  </si>
  <si>
    <t>součet položek 02 až 08</t>
  </si>
  <si>
    <t>2.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</si>
  <si>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</si>
  <si>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</si>
  <si>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</si>
  <si>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</si>
  <si>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nehmot. majetku</t>
  </si>
  <si>
    <t>Oprávky k ostatnímu dlouhodobému nehmot. majetku</t>
  </si>
  <si>
    <t>Oprávky k dlouhodobému nehmotnému majetku celkem</t>
  </si>
  <si>
    <t>součet položek 10 až 14</t>
  </si>
  <si>
    <t>3.</t>
  </si>
  <si>
    <t>DLOUHODOBÝ HMOTNÝ MAJETEK</t>
  </si>
  <si>
    <t>Pozemky</t>
  </si>
  <si>
    <t>Umělecká díla a předměty</t>
  </si>
  <si>
    <t>Stavby</t>
  </si>
  <si>
    <t>Samostatné movité věci a soubory movitých věcí</t>
  </si>
  <si>
    <t>Pěstitelské celky trvalých porostů</t>
  </si>
  <si>
    <t>Základní stádo a tažná zvířata</t>
  </si>
  <si>
    <t>Drobný dlouhodobý hmotný majetek</t>
  </si>
  <si>
    <t>Ostatní dlouhodobý hmotný majetek</t>
  </si>
  <si>
    <t>Nedokončený dlouhodobý hmotný majetek</t>
  </si>
  <si>
    <t>Poskytnuté zálohy na dlouhodobý hmotný majetek</t>
  </si>
  <si>
    <t>Dlouhodobý hmotný majetek celkem</t>
  </si>
  <si>
    <t>součet položek 16 až 25</t>
  </si>
  <si>
    <t>4.</t>
  </si>
  <si>
    <t>OPRÁVKY K DLOUHODOBÉMU HMOTNÉMU MAJETKU</t>
  </si>
  <si>
    <t>Oprávky ke stavbám</t>
  </si>
  <si>
    <t>Oprávky k samost.mov.věcem a soubor.movitých věc</t>
  </si>
  <si>
    <t>Oprávky k pěstitelským celkům trvalých porostů</t>
  </si>
  <si>
    <t>Oprávky k základnímu stádu a tažným zvířatům</t>
  </si>
  <si>
    <t>Oprávky k drobnému dlouhodob. hmotnému majetku</t>
  </si>
  <si>
    <t>Oprávky k ostatnímu dlouhodob. hmotnému majetku</t>
  </si>
  <si>
    <t>Oprávky k dlouhodobému hmotnému majetku celkem</t>
  </si>
  <si>
    <t>součet položek 27 až 32</t>
  </si>
  <si>
    <t>5.</t>
  </si>
  <si>
    <t>DLOUHODOBÝ FINANČNÍ MAJETEK</t>
  </si>
  <si>
    <t>Majetkové účasti v osobách s rozhodujícím vlivem</t>
  </si>
  <si>
    <t>Majetkové účasti v osobách s podstatným vlivem</t>
  </si>
  <si>
    <t>Dlužné cenné papíry držené do splatnosti</t>
  </si>
  <si>
    <t>Půjčky osobám ve skupině</t>
  </si>
  <si>
    <t>Ostatní dlouhodobé půjčky</t>
  </si>
  <si>
    <t>Ostatní dlouhodobý finanční majetek</t>
  </si>
  <si>
    <t>Pořizovaný dlouhodobý finanční majetek</t>
  </si>
  <si>
    <t>Dlouhodobý finanční majetek celkem</t>
  </si>
  <si>
    <t>součet položek 34 až 40</t>
  </si>
  <si>
    <t>6.</t>
  </si>
  <si>
    <t>MAJETEK PŘEVZATÝ K PRIVATIZACI</t>
  </si>
  <si>
    <t>Majetek převzatý k privatizaci</t>
  </si>
  <si>
    <t>X</t>
  </si>
  <si>
    <t>Majetek převzatý k privatizaci v pronájmu</t>
  </si>
  <si>
    <t>Majetek převzatý k privatizaci celkem</t>
  </si>
  <si>
    <t>součet položek 204 a 205</t>
  </si>
  <si>
    <t>B.</t>
  </si>
  <si>
    <t>OBĚŽNÁ AKTIVA (součet položek 51+75+89+119+124)</t>
  </si>
  <si>
    <t>ZÁSOBY</t>
  </si>
  <si>
    <t>Materiál na skladě</t>
  </si>
  <si>
    <t xml:space="preserve">Pořízení materiálu a Materiál na cestě     </t>
  </si>
  <si>
    <t xml:space="preserve"> 111nebo119</t>
  </si>
  <si>
    <t>Nedokončená výroba</t>
  </si>
  <si>
    <t>Polotovary vlastní výroby</t>
  </si>
  <si>
    <t>Výrobky</t>
  </si>
  <si>
    <t>Zvířata</t>
  </si>
  <si>
    <t>Zboží na skladě</t>
  </si>
  <si>
    <t xml:space="preserve">Pořízení zboží a Zboží na cestě           </t>
  </si>
  <si>
    <t xml:space="preserve"> 131ebo139</t>
  </si>
  <si>
    <t>Zásoby celkem  (součet položek 43 až 50)</t>
  </si>
  <si>
    <t>POHLEDÁVKY</t>
  </si>
  <si>
    <t>Odběratelé</t>
  </si>
  <si>
    <t>Směnky k inkasu</t>
  </si>
  <si>
    <t>Pohledávky za eskontované cenné papíry</t>
  </si>
  <si>
    <t>Poskytnuté provozní zálohy</t>
  </si>
  <si>
    <t>Pohledávky za rozpočtové příjmy</t>
  </si>
  <si>
    <t>Ostatní pohledávky</t>
  </si>
  <si>
    <t>Pohledávky zaniklé ČKA</t>
  </si>
  <si>
    <t>Pohledávky z výběru daní a cel</t>
  </si>
  <si>
    <t>součet položek 52 až 57, 214 a 215</t>
  </si>
  <si>
    <t>Pohledávky za účastníky sdružení</t>
  </si>
  <si>
    <t>Sociální zabezpečení a zdravotní pojištění</t>
  </si>
  <si>
    <t>Ostatní přímé daně</t>
  </si>
  <si>
    <t>Daň z přidané hodnoty</t>
  </si>
  <si>
    <t>Pohledávky z pevných termínových operací a opcí</t>
  </si>
  <si>
    <t>součet položek 61 až 64</t>
  </si>
  <si>
    <t>Pohledávky v zahraničí</t>
  </si>
  <si>
    <t>Pohledávky tuzemské</t>
  </si>
  <si>
    <t>součet položek 207 a 208</t>
  </si>
  <si>
    <t>Nároky na dotace a ostatní zúčtování se SR</t>
  </si>
  <si>
    <t>Nároky na dotace a ost.zúčtování s rozpočtem ÚSC</t>
  </si>
  <si>
    <t>součet položek 67+68</t>
  </si>
  <si>
    <t>Pohledávky za zaměstnanci</t>
  </si>
  <si>
    <t>Pohledávky z vydaných dluhopisů</t>
  </si>
  <si>
    <t>Jiné pohledávky</t>
  </si>
  <si>
    <t>Opravná položka k pohledávkám</t>
  </si>
  <si>
    <t>součet položek 70 až 73</t>
  </si>
  <si>
    <r>
      <t xml:space="preserve">Pohledávky celkem </t>
    </r>
    <r>
      <rPr>
        <b/>
        <sz val="10"/>
        <color theme="1"/>
        <rFont val="Times New Roman"/>
        <family val="1"/>
        <charset val="238"/>
      </rPr>
      <t>(součet pol.58+59+60+65+66+209+69+74)</t>
    </r>
  </si>
  <si>
    <t>FINANČNÍ MAJETEK</t>
  </si>
  <si>
    <t>Pokladna</t>
  </si>
  <si>
    <t>Peníze na cestě</t>
  </si>
  <si>
    <t>Ceniny</t>
  </si>
  <si>
    <t>součet položek 76 až 78</t>
  </si>
  <si>
    <t>Běžný účet</t>
  </si>
  <si>
    <t>Běžný účet fondu kulturních a sociálních potřeb</t>
  </si>
  <si>
    <t>Ostatní běžné účty</t>
  </si>
  <si>
    <t>Vklady v zahraniční měně v tuzemských bankách</t>
  </si>
  <si>
    <t>Účty spravovaných prostředků</t>
  </si>
  <si>
    <t>Souhrnné účty</t>
  </si>
  <si>
    <t>Účty pro sdílení daní, cel a dělené správy</t>
  </si>
  <si>
    <t>součet položek 80 až 82, 210, 216, 217 a 218</t>
  </si>
  <si>
    <t>Majetkové cenné papíry</t>
  </si>
  <si>
    <t>Dlužné cenné papíry</t>
  </si>
  <si>
    <t>Ostatní cenné papíry</t>
  </si>
  <si>
    <t>Pořízení krátkodobého finančního majetku</t>
  </si>
  <si>
    <t>součet položek 84 až 87</t>
  </si>
  <si>
    <t>Finanční majetek celkem (součet položek 79+83+88)</t>
  </si>
  <si>
    <t xml:space="preserve">ÚČTY ROZPOČTOVÉHO HOSPODAŘENÍ A DALŠÍ ÚČTY MAJÍCÍ VZTAH K ROZPOČTOVÉMU </t>
  </si>
  <si>
    <t>HOSPODAŘENÍ A ÚČTY MIMOROZPOČTOVÝCH PROSTŘEDKŮ</t>
  </si>
  <si>
    <t>Základní běžný účet</t>
  </si>
  <si>
    <t>Vkladový výdajový účet</t>
  </si>
  <si>
    <t>Příjmový účet</t>
  </si>
  <si>
    <t>Běžné účty peněžních fondů</t>
  </si>
  <si>
    <t>Běžné účty státních fondů</t>
  </si>
  <si>
    <t>Běžné účty finančních fondů</t>
  </si>
  <si>
    <t>součet položek 90 až 95</t>
  </si>
  <si>
    <t>Poskytnuté dotace OSS</t>
  </si>
  <si>
    <t>Poskytnuté dotace vkladovému výdajovému účtu</t>
  </si>
  <si>
    <t>Poskytnuté příspěvky a dotace PO</t>
  </si>
  <si>
    <t>Poskytnuté dotace ostatním subjektům</t>
  </si>
  <si>
    <t>součet položek 97 až 102</t>
  </si>
  <si>
    <t>Poskytnuté návratné fin.výpomoci mezi rozpočy</t>
  </si>
  <si>
    <t>Poskytnuté přechodné výpomoci PO</t>
  </si>
  <si>
    <t>Poskytnuté přechodné výpomoci podnik. sujektům</t>
  </si>
  <si>
    <t>Poskytnuté přechodné výpomoci ostat. organizacím</t>
  </si>
  <si>
    <t>Poskytnuté přechodné výpomoci fyzickým osobám</t>
  </si>
  <si>
    <t>součet položek 104 až 108</t>
  </si>
  <si>
    <t>Limity výdajů</t>
  </si>
  <si>
    <t>Zúčtování výdajů ÚSC</t>
  </si>
  <si>
    <t>Materiální náklady</t>
  </si>
  <si>
    <t>Služby a náklady nevýrobní pobahy</t>
  </si>
  <si>
    <t>Cestovné a ostatní výplaty fyzickým osobám</t>
  </si>
  <si>
    <t>Mzdové a ostatní osobní náklady</t>
  </si>
  <si>
    <t>Dávky sociálního zabezpečení</t>
  </si>
  <si>
    <t>Penále a poplatky</t>
  </si>
  <si>
    <t>Finanční náklady</t>
  </si>
  <si>
    <t>součet položek 112 až 117 a 219 až 222</t>
  </si>
  <si>
    <t>Prostředky rozpočtového hospodaření celkem</t>
  </si>
  <si>
    <t>součet položek 96+103+109+110+111+118</t>
  </si>
  <si>
    <t>PŘECHODNÉ ÚČTY AKTIVNÍ</t>
  </si>
  <si>
    <t>Náklady příštích období</t>
  </si>
  <si>
    <t>Příjmy příštích období</t>
  </si>
  <si>
    <t>Kurzové rozdíly aktivní</t>
  </si>
  <si>
    <t>Dohadné účty aktivní</t>
  </si>
  <si>
    <t>Přechodné účty aktivní celkem (součet položek 120 až 123)</t>
  </si>
  <si>
    <t>A K T I V A   C E L K E M</t>
  </si>
  <si>
    <t xml:space="preserve">        Stav k 1.1.</t>
  </si>
  <si>
    <t>C.</t>
  </si>
  <si>
    <t>VLASTNÍ ZDROJE KRYTÍ STÁLÝCH A OBĚŽNÝCH AKTIV CELKEM</t>
  </si>
  <si>
    <t>součet položek 130+131+213+138+141+151+158</t>
  </si>
  <si>
    <t>MAJETKOVÉ FONDY A ZVLÁŠTNÍ FONDY</t>
  </si>
  <si>
    <t>Fond dlouhodobého majetku</t>
  </si>
  <si>
    <t>Fond oběžných aktiv</t>
  </si>
  <si>
    <t>Fond hospodářské činnosti</t>
  </si>
  <si>
    <t xml:space="preserve">Oceňovací rozdíly z přecenění majet. a závazků </t>
  </si>
  <si>
    <t>+/-909</t>
  </si>
  <si>
    <t>Majetkové fondy celkem</t>
  </si>
  <si>
    <t>součet položek 127 až 129</t>
  </si>
  <si>
    <t>Fond privatizace</t>
  </si>
  <si>
    <t>Ostatní fondy</t>
  </si>
  <si>
    <t>součet položek 211 a 212</t>
  </si>
  <si>
    <t>FINANČNÍ A PENĚŽNÍ FONDY</t>
  </si>
  <si>
    <t>Fond odměn</t>
  </si>
  <si>
    <t>Fond kulturních a sociálních potřeb</t>
  </si>
  <si>
    <t>Fond rezervní</t>
  </si>
  <si>
    <t>Fond reprodukce majetku</t>
  </si>
  <si>
    <t>Peněžní fondy</t>
  </si>
  <si>
    <t>Jiné finanční fondy</t>
  </si>
  <si>
    <t>Finanční a peněžní fondy celkem</t>
  </si>
  <si>
    <t>součet položek 132 až 137</t>
  </si>
  <si>
    <t>ZVLÁŠTNÍ FONDY OSS</t>
  </si>
  <si>
    <t>Státní fondy</t>
  </si>
  <si>
    <t>Ostatní zvláštní fondy</t>
  </si>
  <si>
    <t>Fondy EU</t>
  </si>
  <si>
    <t>Zvláštní fondy OSS celkem</t>
  </si>
  <si>
    <t>součet položek 139, 140 a 203</t>
  </si>
  <si>
    <t>ZDROJE KRYTÍ PROSTŘEDKŮ ROZPOČTOVÉHO HOSPODAŘENÍ</t>
  </si>
  <si>
    <t>Financování výdajů OSS</t>
  </si>
  <si>
    <t>Financování výdajů ÚSC</t>
  </si>
  <si>
    <t>Bankovní účty k limitům OSS</t>
  </si>
  <si>
    <t>Vyúčtování rozp.příjmů z běžné činnosti OSS</t>
  </si>
  <si>
    <t>Vyúčtování rozp.příjmů z běžné činnosti ÚSC</t>
  </si>
  <si>
    <t>Vyúčtování rozp.příjmů z finančního majetku OSS</t>
  </si>
  <si>
    <t>Vyúčtování rozp.příjmů z finančního majetku ÚSC</t>
  </si>
  <si>
    <t>Zúčtování příjmů ÚSC</t>
  </si>
  <si>
    <t>Přijaté návratné finanční výpomoci mezi rozpočty</t>
  </si>
  <si>
    <t>Zdroje krytí prostředků rozpoč. hospodaření celkem</t>
  </si>
  <si>
    <t>součet položek 142 až 150</t>
  </si>
  <si>
    <t>VÝSLEDEK HOSPODAŘENÍ</t>
  </si>
  <si>
    <t>a) z hospodářské činnosti ÚSC a činnosti PO</t>
  </si>
  <si>
    <t xml:space="preserve">Výsledek hospodaření běžného účetního obd.  </t>
  </si>
  <si>
    <t>+/-963</t>
  </si>
  <si>
    <t xml:space="preserve">Nerozděl.zisk,neuhrazená ztráta minul. let  </t>
  </si>
  <si>
    <t>+/-932</t>
  </si>
  <si>
    <t xml:space="preserve">Výsledek hospodaření ve schvalovacím řízení </t>
  </si>
  <si>
    <t>+/-931</t>
  </si>
  <si>
    <t xml:space="preserve">b) Převod zúčtování příjmů a výdajů z min. let  </t>
  </si>
  <si>
    <t>+/-933</t>
  </si>
  <si>
    <t xml:space="preserve">c) Saldo výdajů a nákladů                      </t>
  </si>
  <si>
    <t>+/-964</t>
  </si>
  <si>
    <t xml:space="preserve">d) Saldo příjmů a výnosů                       </t>
  </si>
  <si>
    <t>+/-965</t>
  </si>
  <si>
    <t>součet položek 152 až 157</t>
  </si>
  <si>
    <t>D.</t>
  </si>
  <si>
    <t>CIZÍ ZDROJE</t>
  </si>
  <si>
    <t>součet položek 160+166+189+196+201</t>
  </si>
  <si>
    <t>REZERVY</t>
  </si>
  <si>
    <t>Rezervy zákonné</t>
  </si>
  <si>
    <t>DLOUHODOBÉ ZÁVAZKY</t>
  </si>
  <si>
    <t>Vydané dluhopisy</t>
  </si>
  <si>
    <t>Závazky z pronájmu</t>
  </si>
  <si>
    <t>Dlouhodobé přijaté zálohy</t>
  </si>
  <si>
    <t>Dlouhodobé směnky k úhradě</t>
  </si>
  <si>
    <t>Ostatní dlouhodobé závazky</t>
  </si>
  <si>
    <t>Dlouhodobé závazky celkem</t>
  </si>
  <si>
    <t>součet položek 161 až 165</t>
  </si>
  <si>
    <t>KRÁTKODOBÉ ZÁVAZKY</t>
  </si>
  <si>
    <t>Dodavatelé</t>
  </si>
  <si>
    <t>Směnky k úhradě</t>
  </si>
  <si>
    <t>Přijaté zálohy</t>
  </si>
  <si>
    <t>Ostatní závazky</t>
  </si>
  <si>
    <t>Závazky zaniklé ČKA</t>
  </si>
  <si>
    <t>Přijaté zálohy daní</t>
  </si>
  <si>
    <t>Závazky z výběru daní a cel</t>
  </si>
  <si>
    <t>Závazky ze sdílených daní a cel</t>
  </si>
  <si>
    <t>Závazky z pevných termínových operací a opcí</t>
  </si>
  <si>
    <t>součet položek 167 až 171 a 223 až 226</t>
  </si>
  <si>
    <t>Závazky z upsan.nesplacených cen.papírů a podílů</t>
  </si>
  <si>
    <t>Závazky k účastníkům sdružení</t>
  </si>
  <si>
    <t>součet položek 173 až 174</t>
  </si>
  <si>
    <t>Zaměstnanci</t>
  </si>
  <si>
    <t>Ostatní závazky vůči zaměstnancům</t>
  </si>
  <si>
    <t>součet položek 176 až 177</t>
  </si>
  <si>
    <t>Závazky ze sociál.zabezpečení a zdrav. pojištění</t>
  </si>
  <si>
    <t>součet položek 180 až 183</t>
  </si>
  <si>
    <t>Vypořádání přeplatků dotací a ost. závazků se SR</t>
  </si>
  <si>
    <t>Vypořádání přeplatků dotací a ost.záv. s rozp.ÚS</t>
  </si>
  <si>
    <t>C  349</t>
  </si>
  <si>
    <t>součet položek 185 až 186</t>
  </si>
  <si>
    <t>Jiné závazky</t>
  </si>
  <si>
    <t>Krátkodobé závazky celkem</t>
  </si>
  <si>
    <t>součet položek 172+175+178+179+184+187+188</t>
  </si>
  <si>
    <t>BANKOVNÍ ÚVĚRY A PŮJČKY</t>
  </si>
  <si>
    <t>Dlouhodobé bankovní úvěry</t>
  </si>
  <si>
    <t>Krátkodobé bankovní úvěry</t>
  </si>
  <si>
    <t>Eskontované krátkodobé dluhopisy (směnky)</t>
  </si>
  <si>
    <t>Vydané krátkodobé dluhopisy</t>
  </si>
  <si>
    <t>Ostatní krátkodobé závazky (finanční výpomoci)</t>
  </si>
  <si>
    <t>součet položek 193 až 194</t>
  </si>
  <si>
    <t>Bankovní úvěry a půjčky celkem</t>
  </si>
  <si>
    <t>součet položek 190+191+192+195</t>
  </si>
  <si>
    <t>PŘECHODNÉ ÚČTY PASÍVNÍ</t>
  </si>
  <si>
    <t>Výdaje příštích období</t>
  </si>
  <si>
    <t>Výnosy příštích období</t>
  </si>
  <si>
    <t>Kurzové rozdíly pasívní</t>
  </si>
  <si>
    <t>Dohadné účty pasívní</t>
  </si>
  <si>
    <t>Přechodné účty pasivní celkem (součet položek 197 až 200)</t>
  </si>
  <si>
    <t>součet položek 197 až 200</t>
  </si>
  <si>
    <t>VNITŘNÍ ZÚČTOVÁNÍ</t>
  </si>
  <si>
    <t>STÁLÁ AKTIVA</t>
  </si>
  <si>
    <t>součet položek 09+15+26+33+41+206</t>
  </si>
  <si>
    <t>Pořízení materiálu a Materiál na cestě     (111n</t>
  </si>
  <si>
    <t>ebo119</t>
  </si>
  <si>
    <t xml:space="preserve">Pořízení zboží a Zboží na cestě          </t>
  </si>
  <si>
    <t>131 nebo139</t>
  </si>
  <si>
    <t>Zásoby celkem (součet položek 43 až 50)</t>
  </si>
  <si>
    <t>Pohledávky celkem</t>
  </si>
  <si>
    <t>součet položek 58+59+60+65+66+209+69+74</t>
  </si>
  <si>
    <t>A K T I V A   C E L K E M  (součet položek 01+42)</t>
  </si>
  <si>
    <t>Zvláštní fondy OSS celkem (součet položek 139, 140 a 203)</t>
  </si>
  <si>
    <t xml:space="preserve">Výsledek hospodaření běžného účetního obd. </t>
  </si>
  <si>
    <t xml:space="preserve">Nerozděl.zisk,neuhrazená ztráta minul. let </t>
  </si>
  <si>
    <t xml:space="preserve">c) Saldo výdajů a nákladů                       </t>
  </si>
  <si>
    <t xml:space="preserve">d) Saldo příjmů a výnosů                        </t>
  </si>
  <si>
    <t>CIZÍ ZDROJE (součet položek 160+166+189+196+201)</t>
  </si>
  <si>
    <t>Dlouhodobé závazky celkem (součet položek 161 až 165)</t>
  </si>
  <si>
    <t>Vypořádání přeplatků dotací a ost.záv. s rozp.ÚSC</t>
  </si>
  <si>
    <t>P A S I V A   C E L K E M součet položek 126+159</t>
  </si>
  <si>
    <t>rok</t>
  </si>
  <si>
    <t>konečný stav</t>
  </si>
  <si>
    <t>přírůstek</t>
  </si>
  <si>
    <t>úbytek</t>
  </si>
  <si>
    <t>032 - Umělecké předměty</t>
  </si>
  <si>
    <t>026 - Ostatní dlouhodobý hmotný majetek 
           (koně)</t>
  </si>
  <si>
    <t>počáteční stav</t>
  </si>
  <si>
    <t>Celkem</t>
  </si>
  <si>
    <t>031 - Pozemky</t>
  </si>
  <si>
    <t>021 - Budovy, stavby</t>
  </si>
  <si>
    <t>Finanční majetek celkem   (součet položek 79+83+88)</t>
  </si>
  <si>
    <t>Finanční a peněžní fondy celkem (součet položek 132 až 137)</t>
  </si>
  <si>
    <t>Rozvaha  2009</t>
  </si>
  <si>
    <t xml:space="preserve">   Přechodné účty pasivní celkem (součet položek 197 až 200)</t>
  </si>
  <si>
    <t>Položka číslo</t>
  </si>
  <si>
    <t>A K T I V A  -  Název položky</t>
  </si>
  <si>
    <t>účet, druh majetku</t>
  </si>
  <si>
    <t>NÁZEV ORGANIZACE</t>
  </si>
  <si>
    <t>HLAVNÍ ČINNOST</t>
  </si>
  <si>
    <t>DOPLŇKOVÁ ČINNOST</t>
  </si>
  <si>
    <t>ODVOD</t>
  </si>
  <si>
    <t>CELKEM</t>
  </si>
  <si>
    <t>FOND</t>
  </si>
  <si>
    <t xml:space="preserve">FOND </t>
  </si>
  <si>
    <t>MČ</t>
  </si>
  <si>
    <t>HMP</t>
  </si>
  <si>
    <t>ODMĚN</t>
  </si>
  <si>
    <t>REZERVNÍ</t>
  </si>
  <si>
    <t xml:space="preserve">ZŠ a MŠ Barrandov </t>
  </si>
  <si>
    <t>FZŠ Barrandov II.</t>
  </si>
  <si>
    <t>FZŠ Drtinova</t>
  </si>
  <si>
    <t>ZŠ a MŠ Grafická</t>
  </si>
  <si>
    <t>ZŠ Kořenského</t>
  </si>
  <si>
    <t>ZŠ Nepomucká</t>
  </si>
  <si>
    <t>ZŠ Plzeňská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</si>
  <si>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</si>
  <si>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</si>
  <si>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</si>
  <si>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</si>
  <si>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</si>
  <si>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</si>
  <si>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</si>
  <si>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</si>
  <si>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</si>
  <si>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</si>
  <si>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</si>
  <si>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</si>
  <si>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</si>
  <si>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</si>
  <si>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</si>
  <si>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Nám.14.října</t>
  </si>
  <si>
    <t>MŠ Peroutkova</t>
  </si>
  <si>
    <t>MŠ Peškova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</si>
  <si>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</si>
  <si>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</si>
  <si>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</si>
  <si>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</si>
  <si>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</si>
  <si>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</si>
  <si>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ZZ Smíchov</t>
  </si>
  <si>
    <t>KK Poštovka</t>
  </si>
  <si>
    <t>A/ Povinné odvody</t>
  </si>
  <si>
    <t>Odvody do státního rozpočtu</t>
  </si>
  <si>
    <t xml:space="preserve">z dotace na sociálně právní ochranu dětí </t>
  </si>
  <si>
    <t>z dotace na dávky sociální péče a hmotnou nouzi</t>
  </si>
  <si>
    <t xml:space="preserve">z dotace na výplatu příspěvku na péči dle zák. č. 108/2006 Sb. </t>
  </si>
  <si>
    <t>z dotace na krajský program prevence kriminality HMP 2009 -   resocializační tábor pro 24 dětí</t>
  </si>
  <si>
    <t>z dotace na podporu terénní práce</t>
  </si>
  <si>
    <t>Odvody do rozpočtu hlavního města</t>
  </si>
  <si>
    <t xml:space="preserve">z dotace na financování sociálních služeb </t>
  </si>
  <si>
    <t>z dotace na zkoušky zvláštní odborné způsobilosti</t>
  </si>
  <si>
    <t>z dotace na protidrogovou politiku školy od ZŠ a MŠ U Santošky</t>
  </si>
  <si>
    <t>z dotace na integraci žáků vratka od ZŠ Kořenského</t>
  </si>
  <si>
    <t>z dotace na dokrytí integrace žáků vratka od MŠ Slunéčko, Beníškové</t>
  </si>
  <si>
    <t>z dotace na dokrytí integrace žáků vratka od ZŠ Smíchov, Kořenského</t>
  </si>
  <si>
    <t>Povinné odvody celkem</t>
  </si>
  <si>
    <t>B/ Povinné doplatky od HMP</t>
  </si>
  <si>
    <t>Převody ze zdrojů státního rozpočtu</t>
  </si>
  <si>
    <t xml:space="preserve">na dokrytí vynaložených nákladů na volby do Evropského parlamentu </t>
  </si>
  <si>
    <t xml:space="preserve">Převody z rozpočtu hl.m.Prahy </t>
  </si>
  <si>
    <t>vratka přeplatku na místních poplatcích za rok 2009 (povinné odvody na HMP-místní poplatek ze psů nedoplatek 3.812,54 Kč a místní poplatek za rekreační pobyt přeplatek 46.445 Kč)</t>
  </si>
  <si>
    <t>Povinné doplatky od HMP celkem</t>
  </si>
  <si>
    <t>C/ Odvody do rozpočtu městské části od příspěvkových organizací</t>
  </si>
  <si>
    <t xml:space="preserve">MŠ Kudrnova </t>
  </si>
  <si>
    <t xml:space="preserve">MŠ Beníškové </t>
  </si>
  <si>
    <t xml:space="preserve">FZŠ Barrandov II. </t>
  </si>
  <si>
    <t xml:space="preserve">ZŠ Kořenského </t>
  </si>
  <si>
    <t xml:space="preserve">ZŠ a MŠ Grafická </t>
  </si>
  <si>
    <t xml:space="preserve">ZŠ Plzeňská </t>
  </si>
  <si>
    <t xml:space="preserve">ZŠ a MŠ U Santošky </t>
  </si>
  <si>
    <t xml:space="preserve">ZŠ a MŠ Radlická </t>
  </si>
  <si>
    <t>ZŠ a MŠ Barrandov</t>
  </si>
  <si>
    <t xml:space="preserve">ZŠ waldorfská </t>
  </si>
  <si>
    <t>ZŠ a MŠ U Tyršovy školy</t>
  </si>
  <si>
    <t>CSOP</t>
  </si>
  <si>
    <t xml:space="preserve">Celkem odvody </t>
  </si>
  <si>
    <t>Nedočerpané účelové granty z rozpočtu HMP sociální oblast (ÚZ 00081)</t>
  </si>
  <si>
    <t>Dílny tvořivosti, o.s.</t>
  </si>
  <si>
    <t xml:space="preserve">Celkem </t>
  </si>
  <si>
    <t>Krajské ředitelství policie hl.m.Prahy</t>
  </si>
  <si>
    <t>Vysoká škola manažerské informatiky a ekonomiky, a.s. (grant)</t>
  </si>
  <si>
    <t>Svatobor (grant)</t>
  </si>
  <si>
    <t>Spolek pro ochranu Prokopského a Dalejského údolí (grant)</t>
  </si>
  <si>
    <t>Sdružení rodičů a přátel dětských folklorních souborů Jaro (grant)</t>
  </si>
  <si>
    <t>ROPID - vyúčtování autobusové linky Žvahov PID 128</t>
  </si>
  <si>
    <t>CTECH, s.r.o. (grant z r. 2008)</t>
  </si>
  <si>
    <t>Život 90, o.s. (příspěvek na sociální služby)</t>
  </si>
  <si>
    <t>Odvody do rozpočtu městské části celkem</t>
  </si>
  <si>
    <t>E/ Městská část odvede či převede dále</t>
  </si>
  <si>
    <t>převod 6,4 % do sociálního fondu z objemu mezd za měsíc prosinec</t>
  </si>
  <si>
    <t>vratka z příspěvku při péči o osobu blízkou - odvod za měsíc prosinec (MHMP)</t>
  </si>
  <si>
    <t>převod ze sociálního fondu do rozpočtu (na základě skutečného čerpání penzij. připojištění a poměrná část na rekreaci za prosinec 2009)</t>
  </si>
  <si>
    <t>převod ze zdaňované činnosti do rozpočtu - refundace nákladů na mzdy a související odvody za prosinec dle skutečného čerpání)</t>
  </si>
  <si>
    <t>C E L K E M   ODVODY,  PŘEVODY  A  VYPOŘÁDÁNÍ</t>
  </si>
  <si>
    <t>Výsledek hospodaření za rok 2009</t>
  </si>
  <si>
    <t>CELKOVÝ  VÝSLEDEK   HOSPODAŘENÍ PO ODVODECH</t>
  </si>
  <si>
    <t>MŠ  Kurandové</t>
  </si>
  <si>
    <t>z dotace na dokrytí integrace žáků vratka od MŠ  Kurandové</t>
  </si>
  <si>
    <t>z dotace na dokrytí integrace žáků vratka od MŠ  Lohniského 830</t>
  </si>
  <si>
    <r>
      <t xml:space="preserve">II. Zdaňovaná činnost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>v Kč</t>
    </r>
  </si>
  <si>
    <r>
      <t xml:space="preserve">      I.Hlavní činnost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v Kč</t>
    </r>
  </si>
  <si>
    <t xml:space="preserve">Výkaz zisku a ztráty </t>
  </si>
  <si>
    <t>P A S I V A  -  Název položky</t>
  </si>
  <si>
    <t>Stav k 31.12.2009</t>
  </si>
  <si>
    <t>022 - Dlouhodobý hmotný majetek 
           nad 40 tis. Kč</t>
  </si>
  <si>
    <t>028 - Drobný dlouhodobý hmotný majetek 
           od 3-40 tis. Kč</t>
  </si>
  <si>
    <t>Celkem odvody od příspěvkových organizací</t>
  </si>
  <si>
    <t>D/ Ostatní odvody organizací</t>
  </si>
  <si>
    <r>
      <t xml:space="preserve">                             </t>
    </r>
    <r>
      <rPr>
        <b/>
        <sz val="14"/>
        <rFont val="Times New Roman"/>
        <family val="1"/>
        <charset val="238"/>
      </rPr>
      <t xml:space="preserve">                  Vyúčtování finančních vztahů za rok 2009                                     </t>
    </r>
    <r>
      <rPr>
        <sz val="11"/>
        <rFont val="Times New Roman"/>
        <family val="1"/>
        <charset val="238"/>
      </rPr>
      <t>v Kč</t>
    </r>
  </si>
  <si>
    <t>Nedočerpané účelové příspěvky z rozpočtu městské části a granty</t>
  </si>
  <si>
    <t>013 - Dlouhodobý nehmotný majetek 
          nad 60 tis. Kč</t>
  </si>
  <si>
    <t>018 - Drobný dlouhodobý nehmotný majetek 
           (7-60 tis. |Kč)</t>
  </si>
  <si>
    <r>
      <t xml:space="preserve">      Přehled o pohybu dlouhodobého majetku                                                           
                                                                                 rok 2008 - 2009                                                                        </t>
    </r>
    <r>
      <rPr>
        <sz val="11"/>
        <color theme="1"/>
        <rFont val="Times New Roman"/>
        <family val="1"/>
        <charset val="238"/>
      </rPr>
      <t>v Kč</t>
    </r>
  </si>
  <si>
    <r>
      <t xml:space="preserve">   Zdaňovaná činnost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v  Kč</t>
    </r>
  </si>
  <si>
    <t>Zálohy na investice</t>
  </si>
  <si>
    <t>Pozn.: za rok 2009 je v přehledu také informační centrum Praha 5, o.p.s</t>
  </si>
  <si>
    <r>
      <t xml:space="preserve">      Přehled o pohybu dlouhodobého majetku  organizací                                                           
                                                                                 rok 2008 - 2009                                                                              </t>
    </r>
    <r>
      <rPr>
        <sz val="11"/>
        <color theme="1"/>
        <rFont val="Times New Roman"/>
        <family val="1"/>
        <charset val="238"/>
      </rPr>
      <t>v Kč</t>
    </r>
  </si>
  <si>
    <r>
      <t xml:space="preserve">                                  Výsledky hospodaření organizací zřízených MČ za rok 2009, příděly do fondů  a stanovení odvodů                                              </t>
    </r>
    <r>
      <rPr>
        <sz val="14"/>
        <rFont val="Times New Roman CE"/>
        <charset val="238"/>
      </rPr>
      <t>v</t>
    </r>
    <r>
      <rPr>
        <b/>
        <sz val="14"/>
        <rFont val="Times New Roman CE"/>
        <charset val="238"/>
      </rPr>
      <t xml:space="preserve">  </t>
    </r>
    <r>
      <rPr>
        <sz val="11"/>
        <rFont val="Times New Roman CE"/>
        <charset val="238"/>
      </rPr>
      <t>Kč</t>
    </r>
  </si>
  <si>
    <t>Informační centrum Praha 5, o.p.s.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</si>
</sst>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1"/>
      <name val="Arial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name val="Times New Roman CE"/>
      <charset val="238"/>
    </font>
    <font>
      <sz val="10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9" fontId="19" fillId="0" borderId="0" xfId="42" applyFont="1" applyBorder="1" applyAlignment="1">
      <alignment horizontal="center" vertical="center"/>
    </xf>
    <xf numFmtId="9" fontId="19" fillId="0" borderId="0" xfId="42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4" fontId="19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4" fontId="20" fillId="0" borderId="22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right" vertical="center"/>
    </xf>
    <xf numFmtId="4" fontId="19" fillId="0" borderId="22" xfId="0" applyNumberFormat="1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21" xfId="0" applyFont="1" applyBorder="1" applyAlignment="1">
      <alignment vertical="center" wrapText="1"/>
    </xf>
    <xf numFmtId="4" fontId="19" fillId="0" borderId="22" xfId="0" applyNumberFormat="1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4" fontId="20" fillId="0" borderId="23" xfId="0" applyNumberFormat="1" applyFont="1" applyBorder="1" applyAlignment="1">
      <alignment vertical="center"/>
    </xf>
    <xf numFmtId="4" fontId="20" fillId="0" borderId="12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17" xfId="0" applyFont="1" applyBorder="1" applyAlignment="1">
      <alignment vertical="center" wrapText="1"/>
    </xf>
    <xf numFmtId="0" fontId="27" fillId="0" borderId="17" xfId="0" applyFont="1" applyBorder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5" fillId="0" borderId="0" xfId="0" applyFont="1" applyFill="1" applyBorder="1" applyAlignment="1">
      <alignment horizontal="right" vertical="center"/>
    </xf>
    <xf numFmtId="4" fontId="35" fillId="0" borderId="0" xfId="0" applyNumberFormat="1" applyFont="1" applyFill="1"/>
    <xf numFmtId="0" fontId="35" fillId="0" borderId="0" xfId="0" applyFont="1" applyFill="1"/>
    <xf numFmtId="0" fontId="37" fillId="0" borderId="0" xfId="0" applyFont="1" applyFill="1" applyBorder="1" applyAlignment="1">
      <alignment vertical="center"/>
    </xf>
    <xf numFmtId="4" fontId="37" fillId="0" borderId="0" xfId="0" applyNumberFormat="1" applyFont="1" applyFill="1"/>
    <xf numFmtId="0" fontId="37" fillId="0" borderId="0" xfId="0" applyFont="1" applyFill="1"/>
    <xf numFmtId="0" fontId="36" fillId="0" borderId="0" xfId="0" applyFont="1" applyFill="1" applyBorder="1" applyAlignment="1">
      <alignment vertical="center"/>
    </xf>
    <xf numFmtId="4" fontId="36" fillId="0" borderId="0" xfId="0" applyNumberFormat="1" applyFont="1" applyFill="1"/>
    <xf numFmtId="0" fontId="36" fillId="0" borderId="0" xfId="0" applyFont="1" applyFill="1"/>
    <xf numFmtId="4" fontId="37" fillId="0" borderId="0" xfId="0" applyNumberFormat="1" applyFont="1" applyFill="1" applyBorder="1" applyAlignment="1">
      <alignment vertical="center"/>
    </xf>
    <xf numFmtId="0" fontId="35" fillId="0" borderId="0" xfId="0" applyFont="1" applyFill="1" applyAlignment="1">
      <alignment wrapText="1"/>
    </xf>
    <xf numFmtId="4" fontId="30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4" fontId="30" fillId="0" borderId="22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0" fillId="0" borderId="21" xfId="0" applyFont="1" applyBorder="1" applyAlignment="1">
      <alignment vertical="center" wrapText="1"/>
    </xf>
    <xf numFmtId="0" fontId="26" fillId="0" borderId="21" xfId="0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7" fillId="0" borderId="32" xfId="0" applyFont="1" applyFill="1" applyBorder="1" applyAlignment="1">
      <alignment vertical="center" wrapText="1"/>
    </xf>
    <xf numFmtId="4" fontId="38" fillId="0" borderId="22" xfId="0" applyNumberFormat="1" applyFont="1" applyFill="1" applyBorder="1" applyAlignment="1">
      <alignment horizontal="right" vertical="center" wrapText="1"/>
    </xf>
    <xf numFmtId="0" fontId="38" fillId="0" borderId="32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horizontal="justify" vertical="center" wrapText="1"/>
    </xf>
    <xf numFmtId="4" fontId="38" fillId="0" borderId="32" xfId="0" applyNumberFormat="1" applyFont="1" applyFill="1" applyBorder="1" applyAlignment="1">
      <alignment horizontal="right" vertical="center" wrapText="1"/>
    </xf>
    <xf numFmtId="0" fontId="34" fillId="0" borderId="32" xfId="0" applyFont="1" applyFill="1" applyBorder="1" applyAlignment="1">
      <alignment vertical="center" wrapText="1"/>
    </xf>
    <xf numFmtId="4" fontId="34" fillId="0" borderId="32" xfId="0" applyNumberFormat="1" applyFont="1" applyFill="1" applyBorder="1" applyAlignment="1">
      <alignment vertical="center"/>
    </xf>
    <xf numFmtId="0" fontId="34" fillId="0" borderId="33" xfId="0" applyFont="1" applyFill="1" applyBorder="1" applyAlignment="1">
      <alignment vertical="center" wrapText="1"/>
    </xf>
    <xf numFmtId="4" fontId="34" fillId="0" borderId="33" xfId="0" applyNumberFormat="1" applyFont="1" applyFill="1" applyBorder="1" applyAlignment="1">
      <alignment vertical="center"/>
    </xf>
    <xf numFmtId="4" fontId="38" fillId="0" borderId="22" xfId="0" applyNumberFormat="1" applyFont="1" applyFill="1" applyBorder="1" applyAlignment="1">
      <alignment horizontal="right" wrapText="1"/>
    </xf>
    <xf numFmtId="4" fontId="38" fillId="0" borderId="32" xfId="0" applyNumberFormat="1" applyFont="1" applyFill="1" applyBorder="1" applyAlignment="1">
      <alignment horizontal="right" wrapText="1"/>
    </xf>
    <xf numFmtId="4" fontId="38" fillId="0" borderId="32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>
      <alignment vertical="center"/>
    </xf>
    <xf numFmtId="4" fontId="36" fillId="0" borderId="31" xfId="0" applyNumberFormat="1" applyFont="1" applyFill="1" applyBorder="1" applyAlignment="1">
      <alignment vertical="center"/>
    </xf>
    <xf numFmtId="0" fontId="34" fillId="0" borderId="31" xfId="0" applyFont="1" applyFill="1" applyBorder="1" applyAlignment="1">
      <alignment horizontal="justify" vertical="center"/>
    </xf>
    <xf numFmtId="4" fontId="34" fillId="0" borderId="34" xfId="0" applyNumberFormat="1" applyFont="1" applyFill="1" applyBorder="1" applyAlignment="1">
      <alignment vertical="center"/>
    </xf>
    <xf numFmtId="0" fontId="37" fillId="0" borderId="21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horizontal="justify" vertical="center"/>
    </xf>
    <xf numFmtId="0" fontId="38" fillId="0" borderId="21" xfId="0" applyFont="1" applyFill="1" applyBorder="1" applyAlignment="1">
      <alignment horizontal="justify" vertical="center"/>
    </xf>
    <xf numFmtId="0" fontId="34" fillId="0" borderId="36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vertical="center"/>
    </xf>
    <xf numFmtId="4" fontId="38" fillId="0" borderId="35" xfId="0" applyNumberFormat="1" applyFont="1" applyFill="1" applyBorder="1" applyAlignment="1">
      <alignment horizontal="right" vertical="center" wrapText="1"/>
    </xf>
    <xf numFmtId="0" fontId="34" fillId="0" borderId="37" xfId="0" applyFont="1" applyFill="1" applyBorder="1" applyAlignment="1">
      <alignment vertical="center" wrapText="1"/>
    </xf>
    <xf numFmtId="4" fontId="34" fillId="0" borderId="36" xfId="0" applyNumberFormat="1" applyFont="1" applyFill="1" applyBorder="1" applyAlignment="1">
      <alignment vertical="center"/>
    </xf>
    <xf numFmtId="0" fontId="34" fillId="0" borderId="25" xfId="0" applyFont="1" applyFill="1" applyBorder="1" applyAlignment="1">
      <alignment vertical="center" wrapText="1"/>
    </xf>
    <xf numFmtId="4" fontId="34" fillId="0" borderId="25" xfId="0" applyNumberFormat="1" applyFont="1" applyFill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34" fillId="0" borderId="35" xfId="0" applyFont="1" applyFill="1" applyBorder="1" applyAlignment="1">
      <alignment vertical="center" wrapText="1"/>
    </xf>
    <xf numFmtId="4" fontId="34" fillId="0" borderId="35" xfId="0" applyNumberFormat="1" applyFont="1" applyFill="1" applyBorder="1" applyAlignment="1">
      <alignment vertical="center"/>
    </xf>
    <xf numFmtId="0" fontId="34" fillId="0" borderId="40" xfId="0" applyFont="1" applyFill="1" applyBorder="1" applyAlignment="1">
      <alignment vertical="center" wrapText="1"/>
    </xf>
    <xf numFmtId="4" fontId="34" fillId="0" borderId="40" xfId="0" applyNumberFormat="1" applyFont="1" applyFill="1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4" fontId="19" fillId="0" borderId="0" xfId="42" applyNumberFormat="1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21" xfId="0" applyNumberFormat="1" applyFont="1" applyBorder="1" applyAlignment="1">
      <alignment vertical="center"/>
    </xf>
    <xf numFmtId="4" fontId="20" fillId="0" borderId="11" xfId="0" applyNumberFormat="1" applyFont="1" applyBorder="1" applyAlignment="1">
      <alignment vertical="center"/>
    </xf>
    <xf numFmtId="0" fontId="19" fillId="0" borderId="42" xfId="0" applyFont="1" applyBorder="1" applyAlignment="1">
      <alignment vertical="center" wrapText="1"/>
    </xf>
    <xf numFmtId="4" fontId="19" fillId="0" borderId="43" xfId="0" applyNumberFormat="1" applyFont="1" applyBorder="1" applyAlignment="1">
      <alignment vertical="center"/>
    </xf>
    <xf numFmtId="4" fontId="19" fillId="0" borderId="44" xfId="0" applyNumberFormat="1" applyFont="1" applyBorder="1" applyAlignment="1">
      <alignment vertical="center"/>
    </xf>
    <xf numFmtId="0" fontId="19" fillId="0" borderId="45" xfId="0" applyFont="1" applyBorder="1" applyAlignment="1">
      <alignment vertical="center" wrapText="1"/>
    </xf>
    <xf numFmtId="4" fontId="19" fillId="0" borderId="46" xfId="0" applyNumberFormat="1" applyFont="1" applyBorder="1" applyAlignment="1">
      <alignment vertical="center"/>
    </xf>
    <xf numFmtId="4" fontId="19" fillId="0" borderId="47" xfId="0" applyNumberFormat="1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4" fontId="19" fillId="0" borderId="52" xfId="0" applyNumberFormat="1" applyFont="1" applyBorder="1" applyAlignment="1">
      <alignment vertical="center"/>
    </xf>
    <xf numFmtId="4" fontId="19" fillId="0" borderId="53" xfId="0" applyNumberFormat="1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4" fontId="20" fillId="0" borderId="27" xfId="0" applyNumberFormat="1" applyFont="1" applyBorder="1" applyAlignment="1">
      <alignment vertical="center"/>
    </xf>
    <xf numFmtId="4" fontId="19" fillId="0" borderId="54" xfId="0" applyNumberFormat="1" applyFont="1" applyBorder="1" applyAlignment="1">
      <alignment vertical="center"/>
    </xf>
    <xf numFmtId="4" fontId="19" fillId="0" borderId="55" xfId="0" applyNumberFormat="1" applyFont="1" applyBorder="1" applyAlignment="1">
      <alignment vertical="center"/>
    </xf>
    <xf numFmtId="4" fontId="19" fillId="0" borderId="56" xfId="0" applyNumberFormat="1" applyFont="1" applyBorder="1" applyAlignment="1">
      <alignment vertical="center"/>
    </xf>
    <xf numFmtId="4" fontId="20" fillId="0" borderId="57" xfId="0" applyNumberFormat="1" applyFont="1" applyBorder="1" applyAlignment="1">
      <alignment vertical="center"/>
    </xf>
    <xf numFmtId="4" fontId="19" fillId="0" borderId="42" xfId="0" applyNumberFormat="1" applyFont="1" applyBorder="1" applyAlignment="1">
      <alignment vertical="center"/>
    </xf>
    <xf numFmtId="4" fontId="19" fillId="0" borderId="45" xfId="0" applyNumberFormat="1" applyFont="1" applyBorder="1" applyAlignment="1">
      <alignment vertical="center"/>
    </xf>
    <xf numFmtId="4" fontId="19" fillId="0" borderId="51" xfId="0" applyNumberFormat="1" applyFont="1" applyBorder="1" applyAlignment="1">
      <alignment vertical="center"/>
    </xf>
    <xf numFmtId="4" fontId="20" fillId="0" borderId="26" xfId="0" applyNumberFormat="1" applyFont="1" applyBorder="1" applyAlignment="1">
      <alignment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8" fillId="0" borderId="26" xfId="0" applyFont="1" applyFill="1" applyBorder="1" applyAlignment="1">
      <alignment vertical="center"/>
    </xf>
    <xf numFmtId="4" fontId="31" fillId="0" borderId="27" xfId="0" applyNumberFormat="1" applyFont="1" applyFill="1" applyBorder="1" applyAlignment="1">
      <alignment vertical="center"/>
    </xf>
    <xf numFmtId="4" fontId="31" fillId="0" borderId="28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4" fillId="0" borderId="62" xfId="0" applyFont="1" applyFill="1" applyBorder="1" applyAlignment="1">
      <alignment vertical="center"/>
    </xf>
    <xf numFmtId="4" fontId="33" fillId="0" borderId="63" xfId="0" applyNumberFormat="1" applyFont="1" applyFill="1" applyBorder="1" applyAlignment="1">
      <alignment vertical="center"/>
    </xf>
    <xf numFmtId="4" fontId="33" fillId="0" borderId="64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0" fillId="0" borderId="10" xfId="0" applyBorder="1"/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3" fillId="0" borderId="29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30" xfId="0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19" fillId="0" borderId="17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49" fontId="23" fillId="0" borderId="24" xfId="0" applyNumberFormat="1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4" fontId="26" fillId="0" borderId="17" xfId="0" applyNumberFormat="1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29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horizontal="justify" vertical="center"/>
    </xf>
    <xf numFmtId="0" fontId="34" fillId="0" borderId="38" xfId="0" applyFont="1" applyFill="1" applyBorder="1" applyAlignment="1">
      <alignment vertical="center" wrapText="1"/>
    </xf>
    <xf numFmtId="0" fontId="0" fillId="0" borderId="39" xfId="0" applyBorder="1" applyAlignment="1">
      <alignment vertical="center"/>
    </xf>
    <xf numFmtId="0" fontId="36" fillId="0" borderId="21" xfId="0" applyFont="1" applyFill="1" applyBorder="1" applyAlignment="1">
      <alignment vertical="center" wrapText="1"/>
    </xf>
    <xf numFmtId="0" fontId="0" fillId="0" borderId="22" xfId="0" applyBorder="1" applyAlignment="1">
      <alignment wrapText="1"/>
    </xf>
    <xf numFmtId="0" fontId="34" fillId="0" borderId="0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cent" xfId="42" builtinId="5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3"/>
  <sheetViews>
    <sheetView view="pageLayout" topLeftCell="A125" zoomScaleNormal="100" zoomScaleSheetLayoutView="100" workbookViewId="0">
      <selection activeCell="A170" sqref="A170:XFD170"/>
    </sheetView>
  </sheetViews>
  <sheetFormatPr defaultColWidth="9" defaultRowHeight="15"/>
  <cols>
    <col min="1" max="1" width="4" style="10" customWidth="1"/>
    <col min="2" max="2" width="47.7109375" style="26" customWidth="1"/>
    <col min="3" max="3" width="8.42578125" style="10" customWidth="1"/>
    <col min="4" max="4" width="8" style="10" customWidth="1"/>
    <col min="5" max="6" width="17" style="23" customWidth="1"/>
    <col min="7" max="16384" width="9" style="10"/>
  </cols>
  <sheetData>
    <row r="1" spans="1:6" ht="33.75" customHeight="1">
      <c r="A1" s="11"/>
      <c r="B1" s="189" t="s">
        <v>374</v>
      </c>
      <c r="C1" s="189"/>
      <c r="D1" s="189"/>
      <c r="E1" s="189"/>
      <c r="F1" s="189"/>
    </row>
    <row r="2" spans="1:6" ht="26.25" customHeight="1">
      <c r="A2" s="190" t="s">
        <v>482</v>
      </c>
      <c r="B2" s="191"/>
      <c r="C2" s="191"/>
      <c r="D2" s="191"/>
      <c r="E2" s="191"/>
      <c r="F2" s="192"/>
    </row>
    <row r="3" spans="1:6" ht="17.25" customHeight="1">
      <c r="A3" s="175"/>
      <c r="B3" s="178" t="s">
        <v>377</v>
      </c>
      <c r="C3" s="178" t="s">
        <v>1</v>
      </c>
      <c r="D3" s="187" t="s">
        <v>376</v>
      </c>
      <c r="E3" s="178" t="s">
        <v>64</v>
      </c>
      <c r="F3" s="182" t="s">
        <v>65</v>
      </c>
    </row>
    <row r="4" spans="1:6" ht="17.25" customHeight="1">
      <c r="A4" s="176"/>
      <c r="B4" s="181"/>
      <c r="C4" s="180"/>
      <c r="D4" s="188"/>
      <c r="E4" s="181"/>
      <c r="F4" s="183"/>
    </row>
    <row r="5" spans="1:6" ht="17.25" customHeight="1">
      <c r="A5" s="32" t="s">
        <v>66</v>
      </c>
      <c r="B5" s="24" t="s">
        <v>67</v>
      </c>
      <c r="C5" s="4"/>
      <c r="D5" s="4">
        <v>1</v>
      </c>
      <c r="E5" s="25">
        <f>E14+E22+E35+E44+E61</f>
        <v>5507278901.6200008</v>
      </c>
      <c r="F5" s="131">
        <f>F14+F22+F35+F44+F61</f>
        <v>5555320712.5700006</v>
      </c>
    </row>
    <row r="6" spans="1:6" ht="17.25" customHeight="1">
      <c r="A6" s="34" t="s">
        <v>68</v>
      </c>
      <c r="B6" s="172" t="s">
        <v>69</v>
      </c>
      <c r="C6" s="177"/>
      <c r="D6" s="177"/>
      <c r="E6" s="177"/>
      <c r="F6" s="174"/>
    </row>
    <row r="7" spans="1:6" ht="17.25" customHeight="1">
      <c r="A7" s="34"/>
      <c r="B7" s="26" t="s">
        <v>70</v>
      </c>
      <c r="C7" s="10">
        <v>12</v>
      </c>
      <c r="D7" s="10">
        <v>2</v>
      </c>
      <c r="E7" s="23">
        <v>0</v>
      </c>
      <c r="F7" s="35">
        <v>0</v>
      </c>
    </row>
    <row r="8" spans="1:6" ht="17.25" customHeight="1">
      <c r="A8" s="34"/>
      <c r="B8" s="26" t="s">
        <v>71</v>
      </c>
      <c r="C8" s="10">
        <v>13</v>
      </c>
      <c r="D8" s="10">
        <v>3</v>
      </c>
      <c r="E8" s="27">
        <v>32412861.629999999</v>
      </c>
      <c r="F8" s="36">
        <v>37523993.18</v>
      </c>
    </row>
    <row r="9" spans="1:6" ht="17.25" customHeight="1">
      <c r="A9" s="34"/>
      <c r="B9" s="26" t="s">
        <v>72</v>
      </c>
      <c r="C9" s="10">
        <v>14</v>
      </c>
      <c r="D9" s="10">
        <v>4</v>
      </c>
      <c r="E9" s="23">
        <v>0</v>
      </c>
      <c r="F9" s="35">
        <v>0</v>
      </c>
    </row>
    <row r="10" spans="1:6" ht="17.25" customHeight="1">
      <c r="A10" s="34"/>
      <c r="B10" s="26" t="s">
        <v>73</v>
      </c>
      <c r="C10" s="10">
        <v>18</v>
      </c>
      <c r="D10" s="10">
        <v>5</v>
      </c>
      <c r="E10" s="27">
        <v>2923196.59</v>
      </c>
      <c r="F10" s="36">
        <v>2983648.59</v>
      </c>
    </row>
    <row r="11" spans="1:6" ht="17.25" customHeight="1">
      <c r="A11" s="34"/>
      <c r="B11" s="26" t="s">
        <v>74</v>
      </c>
      <c r="C11" s="10">
        <v>19</v>
      </c>
      <c r="D11" s="10">
        <v>6</v>
      </c>
      <c r="E11" s="23">
        <v>0</v>
      </c>
      <c r="F11" s="35">
        <v>0</v>
      </c>
    </row>
    <row r="12" spans="1:6" ht="17.25" customHeight="1">
      <c r="A12" s="34"/>
      <c r="B12" s="26" t="s">
        <v>75</v>
      </c>
      <c r="C12" s="10">
        <v>41</v>
      </c>
      <c r="D12" s="10">
        <v>7</v>
      </c>
      <c r="E12" s="23">
        <v>0</v>
      </c>
      <c r="F12" s="36">
        <v>349503</v>
      </c>
    </row>
    <row r="13" spans="1:6" ht="17.25" customHeight="1">
      <c r="A13" s="34"/>
      <c r="B13" s="26" t="s">
        <v>76</v>
      </c>
      <c r="C13" s="10">
        <v>51</v>
      </c>
      <c r="D13" s="10">
        <v>8</v>
      </c>
      <c r="E13" s="23">
        <v>0</v>
      </c>
      <c r="F13" s="35">
        <v>0</v>
      </c>
    </row>
    <row r="14" spans="1:6" ht="17.25" customHeight="1">
      <c r="A14" s="34"/>
      <c r="B14" s="26" t="s">
        <v>77</v>
      </c>
      <c r="D14" s="10">
        <v>9</v>
      </c>
      <c r="E14" s="27">
        <v>35336058.219999999</v>
      </c>
      <c r="F14" s="36">
        <v>40857144.770000003</v>
      </c>
    </row>
    <row r="15" spans="1:6" ht="17.25" customHeight="1">
      <c r="A15" s="34"/>
      <c r="B15" s="26" t="s">
        <v>78</v>
      </c>
      <c r="F15" s="35"/>
    </row>
    <row r="16" spans="1:6" ht="17.25" customHeight="1">
      <c r="A16" s="34" t="s">
        <v>79</v>
      </c>
      <c r="B16" s="172" t="s">
        <v>80</v>
      </c>
      <c r="C16" s="177"/>
      <c r="D16" s="177"/>
      <c r="E16" s="177"/>
      <c r="F16" s="174"/>
    </row>
    <row r="17" spans="1:6" ht="17.25" customHeight="1">
      <c r="A17" s="34"/>
      <c r="B17" s="26" t="s">
        <v>81</v>
      </c>
      <c r="C17" s="10">
        <v>72</v>
      </c>
      <c r="D17" s="10">
        <v>10</v>
      </c>
      <c r="E17" s="23">
        <v>0</v>
      </c>
      <c r="F17" s="35">
        <v>0</v>
      </c>
    </row>
    <row r="18" spans="1:6" ht="17.25" customHeight="1">
      <c r="A18" s="34"/>
      <c r="B18" s="26" t="s">
        <v>82</v>
      </c>
      <c r="C18" s="10">
        <v>73</v>
      </c>
      <c r="D18" s="10">
        <v>11</v>
      </c>
      <c r="E18" s="23">
        <v>0</v>
      </c>
      <c r="F18" s="35">
        <v>0</v>
      </c>
    </row>
    <row r="19" spans="1:6" ht="17.25" customHeight="1">
      <c r="A19" s="34"/>
      <c r="B19" s="26" t="s">
        <v>83</v>
      </c>
      <c r="C19" s="10">
        <v>74</v>
      </c>
      <c r="D19" s="10">
        <v>12</v>
      </c>
      <c r="E19" s="23">
        <v>0</v>
      </c>
      <c r="F19" s="35">
        <v>0</v>
      </c>
    </row>
    <row r="20" spans="1:6" ht="17.25" customHeight="1">
      <c r="A20" s="34"/>
      <c r="B20" s="26" t="s">
        <v>84</v>
      </c>
      <c r="C20" s="10">
        <v>78</v>
      </c>
      <c r="D20" s="10">
        <v>13</v>
      </c>
      <c r="E20" s="23">
        <v>0</v>
      </c>
      <c r="F20" s="35">
        <v>0</v>
      </c>
    </row>
    <row r="21" spans="1:6" ht="17.25" customHeight="1">
      <c r="A21" s="34"/>
      <c r="B21" s="26" t="s">
        <v>85</v>
      </c>
      <c r="C21" s="10">
        <v>79</v>
      </c>
      <c r="D21" s="10">
        <v>14</v>
      </c>
      <c r="E21" s="23">
        <v>0</v>
      </c>
      <c r="F21" s="35">
        <v>0</v>
      </c>
    </row>
    <row r="22" spans="1:6" ht="17.25" customHeight="1">
      <c r="A22" s="34"/>
      <c r="B22" s="26" t="s">
        <v>86</v>
      </c>
      <c r="D22" s="10">
        <v>15</v>
      </c>
      <c r="E22" s="23">
        <v>0</v>
      </c>
      <c r="F22" s="35">
        <v>0</v>
      </c>
    </row>
    <row r="23" spans="1:6" ht="17.25" customHeight="1">
      <c r="A23" s="34"/>
      <c r="B23" s="26" t="s">
        <v>87</v>
      </c>
      <c r="F23" s="35"/>
    </row>
    <row r="24" spans="1:6" ht="17.25" customHeight="1">
      <c r="A24" s="34" t="s">
        <v>88</v>
      </c>
      <c r="B24" s="172" t="s">
        <v>89</v>
      </c>
      <c r="C24" s="177"/>
      <c r="D24" s="177"/>
      <c r="E24" s="177"/>
      <c r="F24" s="174"/>
    </row>
    <row r="25" spans="1:6" ht="17.25" customHeight="1">
      <c r="A25" s="34"/>
      <c r="B25" s="26" t="s">
        <v>90</v>
      </c>
      <c r="C25" s="10">
        <v>31</v>
      </c>
      <c r="D25" s="10">
        <v>16</v>
      </c>
      <c r="E25" s="27">
        <v>2172652719.75</v>
      </c>
      <c r="F25" s="36">
        <v>2140137937.5</v>
      </c>
    </row>
    <row r="26" spans="1:6" ht="17.25" customHeight="1">
      <c r="A26" s="34"/>
      <c r="B26" s="26" t="s">
        <v>91</v>
      </c>
      <c r="C26" s="10">
        <v>32</v>
      </c>
      <c r="D26" s="10">
        <v>17</v>
      </c>
      <c r="E26" s="27">
        <v>1185589</v>
      </c>
      <c r="F26" s="36">
        <v>1215589</v>
      </c>
    </row>
    <row r="27" spans="1:6" ht="17.25" customHeight="1">
      <c r="A27" s="34"/>
      <c r="B27" s="26" t="s">
        <v>92</v>
      </c>
      <c r="C27" s="10">
        <v>21</v>
      </c>
      <c r="D27" s="10">
        <v>18</v>
      </c>
      <c r="E27" s="27">
        <v>3043905727.46</v>
      </c>
      <c r="F27" s="36">
        <v>3144941536.6599998</v>
      </c>
    </row>
    <row r="28" spans="1:6" ht="17.25" customHeight="1">
      <c r="A28" s="34"/>
      <c r="B28" s="26" t="s">
        <v>93</v>
      </c>
      <c r="C28" s="10">
        <v>22</v>
      </c>
      <c r="D28" s="10">
        <v>19</v>
      </c>
      <c r="E28" s="27">
        <v>67370730.510000005</v>
      </c>
      <c r="F28" s="36">
        <v>66798561.890000001</v>
      </c>
    </row>
    <row r="29" spans="1:6" ht="17.25" customHeight="1">
      <c r="A29" s="34"/>
      <c r="B29" s="26" t="s">
        <v>94</v>
      </c>
      <c r="C29" s="10">
        <v>25</v>
      </c>
      <c r="D29" s="10">
        <v>20</v>
      </c>
      <c r="E29" s="23">
        <v>0</v>
      </c>
      <c r="F29" s="35">
        <v>0</v>
      </c>
    </row>
    <row r="30" spans="1:6" ht="17.25" customHeight="1">
      <c r="A30" s="34"/>
      <c r="B30" s="26" t="s">
        <v>95</v>
      </c>
      <c r="C30" s="10">
        <v>26</v>
      </c>
      <c r="D30" s="10">
        <v>21</v>
      </c>
      <c r="E30" s="27">
        <v>400000</v>
      </c>
      <c r="F30" s="36">
        <v>400000</v>
      </c>
    </row>
    <row r="31" spans="1:6" ht="17.25" customHeight="1">
      <c r="A31" s="34"/>
      <c r="B31" s="125" t="s">
        <v>96</v>
      </c>
      <c r="C31" s="130">
        <v>28</v>
      </c>
      <c r="D31" s="130">
        <v>22</v>
      </c>
      <c r="E31" s="27">
        <v>52691529.469999999</v>
      </c>
      <c r="F31" s="36">
        <v>48000220.609999999</v>
      </c>
    </row>
    <row r="32" spans="1:6" ht="17.25" customHeight="1">
      <c r="A32" s="34"/>
      <c r="B32" s="125" t="s">
        <v>97</v>
      </c>
      <c r="C32" s="130">
        <v>29</v>
      </c>
      <c r="D32" s="130">
        <v>23</v>
      </c>
      <c r="E32" s="78">
        <v>0</v>
      </c>
      <c r="F32" s="35">
        <v>0</v>
      </c>
    </row>
    <row r="33" spans="1:6" ht="17.25" customHeight="1">
      <c r="A33" s="34"/>
      <c r="B33" s="125" t="s">
        <v>98</v>
      </c>
      <c r="C33" s="130">
        <v>42</v>
      </c>
      <c r="D33" s="130">
        <v>24</v>
      </c>
      <c r="E33" s="27">
        <v>118736547.20999999</v>
      </c>
      <c r="F33" s="36">
        <v>112969722.14</v>
      </c>
    </row>
    <row r="34" spans="1:6" ht="17.25" customHeight="1">
      <c r="A34" s="34"/>
      <c r="B34" s="125" t="s">
        <v>99</v>
      </c>
      <c r="C34" s="130">
        <v>52</v>
      </c>
      <c r="D34" s="130">
        <v>25</v>
      </c>
      <c r="E34" s="27">
        <v>15000000</v>
      </c>
      <c r="F34" s="35">
        <v>0</v>
      </c>
    </row>
    <row r="35" spans="1:6" ht="17.25" customHeight="1">
      <c r="A35" s="34"/>
      <c r="B35" s="125" t="s">
        <v>100</v>
      </c>
      <c r="C35" s="130"/>
      <c r="D35" s="130">
        <v>26</v>
      </c>
      <c r="E35" s="27">
        <f>SUM(E25:E34)</f>
        <v>5471942843.4000006</v>
      </c>
      <c r="F35" s="36">
        <f>SUM(F25:F34)</f>
        <v>5514463567.8000002</v>
      </c>
    </row>
    <row r="36" spans="1:6" ht="17.25" customHeight="1">
      <c r="A36" s="34"/>
      <c r="B36" s="125" t="s">
        <v>101</v>
      </c>
      <c r="C36" s="130"/>
      <c r="D36" s="130"/>
      <c r="E36" s="78"/>
      <c r="F36" s="35"/>
    </row>
    <row r="37" spans="1:6" ht="17.25" customHeight="1">
      <c r="A37" s="34" t="s">
        <v>102</v>
      </c>
      <c r="B37" s="172" t="s">
        <v>103</v>
      </c>
      <c r="C37" s="173"/>
      <c r="D37" s="173"/>
      <c r="E37" s="173"/>
      <c r="F37" s="174"/>
    </row>
    <row r="38" spans="1:6" ht="17.25" customHeight="1">
      <c r="A38" s="34"/>
      <c r="B38" s="26" t="s">
        <v>104</v>
      </c>
      <c r="C38" s="10">
        <v>81</v>
      </c>
      <c r="D38" s="10">
        <v>27</v>
      </c>
      <c r="E38" s="23">
        <v>0</v>
      </c>
      <c r="F38" s="35">
        <v>0</v>
      </c>
    </row>
    <row r="39" spans="1:6" ht="17.25" customHeight="1">
      <c r="A39" s="34"/>
      <c r="B39" s="26" t="s">
        <v>105</v>
      </c>
      <c r="C39" s="10">
        <v>82</v>
      </c>
      <c r="D39" s="10">
        <v>28</v>
      </c>
      <c r="E39" s="23">
        <v>0</v>
      </c>
      <c r="F39" s="35">
        <v>0</v>
      </c>
    </row>
    <row r="40" spans="1:6" ht="17.25" customHeight="1">
      <c r="A40" s="34"/>
      <c r="B40" s="26" t="s">
        <v>106</v>
      </c>
      <c r="C40" s="10">
        <v>85</v>
      </c>
      <c r="D40" s="10">
        <v>29</v>
      </c>
      <c r="E40" s="23">
        <v>0</v>
      </c>
      <c r="F40" s="35">
        <v>0</v>
      </c>
    </row>
    <row r="41" spans="1:6" ht="17.25" customHeight="1">
      <c r="A41" s="34"/>
      <c r="B41" s="26" t="s">
        <v>107</v>
      </c>
      <c r="C41" s="10">
        <v>86</v>
      </c>
      <c r="D41" s="10">
        <v>30</v>
      </c>
      <c r="E41" s="23">
        <v>0</v>
      </c>
      <c r="F41" s="35">
        <v>0</v>
      </c>
    </row>
    <row r="42" spans="1:6" ht="17.25" customHeight="1">
      <c r="A42" s="34"/>
      <c r="B42" s="26" t="s">
        <v>108</v>
      </c>
      <c r="C42" s="10">
        <v>88</v>
      </c>
      <c r="D42" s="10">
        <v>31</v>
      </c>
      <c r="E42" s="23">
        <v>0</v>
      </c>
      <c r="F42" s="35">
        <v>0</v>
      </c>
    </row>
    <row r="43" spans="1:6" ht="17.25" customHeight="1">
      <c r="A43" s="34"/>
      <c r="B43" s="26" t="s">
        <v>109</v>
      </c>
      <c r="C43" s="10">
        <v>89</v>
      </c>
      <c r="D43" s="10">
        <v>32</v>
      </c>
      <c r="E43" s="23">
        <v>0</v>
      </c>
      <c r="F43" s="35">
        <v>0</v>
      </c>
    </row>
    <row r="44" spans="1:6" ht="17.25" customHeight="1">
      <c r="A44" s="34"/>
      <c r="B44" s="26" t="s">
        <v>110</v>
      </c>
      <c r="D44" s="10">
        <v>33</v>
      </c>
      <c r="E44" s="23">
        <v>0</v>
      </c>
      <c r="F44" s="35">
        <v>0</v>
      </c>
    </row>
    <row r="45" spans="1:6" ht="17.25" customHeight="1">
      <c r="A45" s="37"/>
      <c r="B45" s="7" t="s">
        <v>111</v>
      </c>
      <c r="C45" s="1"/>
      <c r="D45" s="1"/>
      <c r="E45" s="8"/>
      <c r="F45" s="38"/>
    </row>
    <row r="46" spans="1:6" ht="17.25" customHeight="1">
      <c r="A46" s="175"/>
      <c r="B46" s="178" t="s">
        <v>377</v>
      </c>
      <c r="C46" s="178" t="s">
        <v>1</v>
      </c>
      <c r="D46" s="187" t="s">
        <v>376</v>
      </c>
      <c r="E46" s="178" t="s">
        <v>64</v>
      </c>
      <c r="F46" s="182" t="s">
        <v>65</v>
      </c>
    </row>
    <row r="47" spans="1:6" ht="17.25" customHeight="1">
      <c r="A47" s="176"/>
      <c r="B47" s="179"/>
      <c r="C47" s="180"/>
      <c r="D47" s="188"/>
      <c r="E47" s="181"/>
      <c r="F47" s="183"/>
    </row>
    <row r="48" spans="1:6" ht="17.25" customHeight="1">
      <c r="A48" s="77" t="s">
        <v>112</v>
      </c>
      <c r="B48" s="172" t="s">
        <v>113</v>
      </c>
      <c r="C48" s="173"/>
      <c r="D48" s="173"/>
      <c r="E48" s="173"/>
      <c r="F48" s="174"/>
    </row>
    <row r="49" spans="1:6" ht="17.25" customHeight="1">
      <c r="A49" s="77"/>
      <c r="B49" s="73" t="s">
        <v>114</v>
      </c>
      <c r="C49" s="74">
        <v>61</v>
      </c>
      <c r="D49" s="74">
        <v>34</v>
      </c>
      <c r="E49" s="78">
        <v>0</v>
      </c>
      <c r="F49" s="35">
        <v>0</v>
      </c>
    </row>
    <row r="50" spans="1:6" ht="17.25" customHeight="1">
      <c r="A50" s="77"/>
      <c r="B50" s="73" t="s">
        <v>115</v>
      </c>
      <c r="C50" s="74">
        <v>62</v>
      </c>
      <c r="D50" s="74">
        <v>35</v>
      </c>
      <c r="E50" s="78">
        <v>0</v>
      </c>
      <c r="F50" s="35">
        <v>0</v>
      </c>
    </row>
    <row r="51" spans="1:6" ht="17.25" customHeight="1">
      <c r="A51" s="77"/>
      <c r="B51" s="73" t="s">
        <v>116</v>
      </c>
      <c r="C51" s="74">
        <v>63</v>
      </c>
      <c r="D51" s="74">
        <v>36</v>
      </c>
      <c r="E51" s="78">
        <v>0</v>
      </c>
      <c r="F51" s="35">
        <v>0</v>
      </c>
    </row>
    <row r="52" spans="1:6" ht="17.25" customHeight="1">
      <c r="A52" s="77"/>
      <c r="B52" s="73" t="s">
        <v>117</v>
      </c>
      <c r="C52" s="74">
        <v>66</v>
      </c>
      <c r="D52" s="74">
        <v>37</v>
      </c>
      <c r="E52" s="78">
        <v>0</v>
      </c>
      <c r="F52" s="35">
        <v>0</v>
      </c>
    </row>
    <row r="53" spans="1:6" ht="17.25" customHeight="1">
      <c r="A53" s="77"/>
      <c r="B53" s="73" t="s">
        <v>118</v>
      </c>
      <c r="C53" s="74">
        <v>67</v>
      </c>
      <c r="D53" s="74">
        <v>38</v>
      </c>
      <c r="E53" s="78">
        <v>0</v>
      </c>
      <c r="F53" s="35">
        <v>0</v>
      </c>
    </row>
    <row r="54" spans="1:6" ht="17.25" customHeight="1">
      <c r="A54" s="77"/>
      <c r="B54" s="73" t="s">
        <v>119</v>
      </c>
      <c r="C54" s="74">
        <v>69</v>
      </c>
      <c r="D54" s="74">
        <v>39</v>
      </c>
      <c r="E54" s="78">
        <v>0</v>
      </c>
      <c r="F54" s="35">
        <v>0</v>
      </c>
    </row>
    <row r="55" spans="1:6" ht="17.25" customHeight="1">
      <c r="A55" s="77"/>
      <c r="B55" s="73" t="s">
        <v>120</v>
      </c>
      <c r="C55" s="74">
        <v>43</v>
      </c>
      <c r="D55" s="74">
        <v>40</v>
      </c>
      <c r="E55" s="78">
        <v>0</v>
      </c>
      <c r="F55" s="35">
        <v>0</v>
      </c>
    </row>
    <row r="56" spans="1:6" ht="17.25" customHeight="1">
      <c r="A56" s="77"/>
      <c r="B56" s="73" t="s">
        <v>121</v>
      </c>
      <c r="C56" s="74"/>
      <c r="D56" s="74">
        <v>41</v>
      </c>
      <c r="E56" s="78">
        <v>0</v>
      </c>
      <c r="F56" s="35">
        <v>0</v>
      </c>
    </row>
    <row r="57" spans="1:6" ht="17.25" customHeight="1">
      <c r="A57" s="77"/>
      <c r="B57" s="73" t="s">
        <v>122</v>
      </c>
      <c r="C57" s="74"/>
      <c r="D57" s="74"/>
      <c r="E57" s="78"/>
      <c r="F57" s="35"/>
    </row>
    <row r="58" spans="1:6" ht="17.25" customHeight="1">
      <c r="A58" s="77" t="s">
        <v>123</v>
      </c>
      <c r="B58" s="172" t="s">
        <v>124</v>
      </c>
      <c r="C58" s="173"/>
      <c r="D58" s="173"/>
      <c r="E58" s="173"/>
      <c r="F58" s="174"/>
    </row>
    <row r="59" spans="1:6" ht="17.25" customHeight="1">
      <c r="A59" s="77"/>
      <c r="B59" s="73" t="s">
        <v>125</v>
      </c>
      <c r="C59" s="74">
        <v>64</v>
      </c>
      <c r="D59" s="74">
        <v>204</v>
      </c>
      <c r="E59" s="78" t="s">
        <v>126</v>
      </c>
      <c r="F59" s="35" t="s">
        <v>126</v>
      </c>
    </row>
    <row r="60" spans="1:6" ht="17.25" customHeight="1">
      <c r="A60" s="77"/>
      <c r="B60" s="73" t="s">
        <v>127</v>
      </c>
      <c r="C60" s="74">
        <v>65</v>
      </c>
      <c r="D60" s="74">
        <v>205</v>
      </c>
      <c r="E60" s="78" t="s">
        <v>126</v>
      </c>
      <c r="F60" s="35" t="s">
        <v>126</v>
      </c>
    </row>
    <row r="61" spans="1:6" ht="17.25" customHeight="1">
      <c r="A61" s="77"/>
      <c r="B61" s="73" t="s">
        <v>128</v>
      </c>
      <c r="C61" s="74"/>
      <c r="D61" s="74">
        <v>206</v>
      </c>
      <c r="E61" s="78">
        <v>0</v>
      </c>
      <c r="F61" s="35">
        <v>0</v>
      </c>
    </row>
    <row r="62" spans="1:6" ht="17.25" customHeight="1">
      <c r="A62" s="77"/>
      <c r="B62" s="73" t="s">
        <v>129</v>
      </c>
      <c r="C62" s="74"/>
      <c r="D62" s="74"/>
      <c r="E62" s="78"/>
      <c r="F62" s="35"/>
    </row>
    <row r="63" spans="1:6" ht="17.25" customHeight="1">
      <c r="A63" s="77" t="s">
        <v>130</v>
      </c>
      <c r="B63" s="75" t="s">
        <v>131</v>
      </c>
      <c r="C63" s="4"/>
      <c r="D63" s="4">
        <v>42</v>
      </c>
      <c r="E63" s="25">
        <f>E73+E105+E124+E162+E169</f>
        <v>413170635.11999995</v>
      </c>
      <c r="F63" s="33">
        <f>F73+F105+F124+F162+F169</f>
        <v>423199767.21999997</v>
      </c>
    </row>
    <row r="64" spans="1:6" ht="17.25" customHeight="1">
      <c r="A64" s="77" t="s">
        <v>68</v>
      </c>
      <c r="B64" s="172" t="s">
        <v>132</v>
      </c>
      <c r="C64" s="173"/>
      <c r="D64" s="173"/>
      <c r="E64" s="173"/>
      <c r="F64" s="174"/>
    </row>
    <row r="65" spans="1:6" ht="17.25" customHeight="1">
      <c r="A65" s="77"/>
      <c r="B65" s="73" t="s">
        <v>133</v>
      </c>
      <c r="C65" s="74">
        <v>112</v>
      </c>
      <c r="D65" s="74">
        <v>43</v>
      </c>
      <c r="E65" s="27">
        <v>39762.620000000003</v>
      </c>
      <c r="F65" s="36">
        <v>39782.75</v>
      </c>
    </row>
    <row r="66" spans="1:6" ht="17.25" customHeight="1">
      <c r="A66" s="77"/>
      <c r="B66" s="73" t="s">
        <v>134</v>
      </c>
      <c r="C66" s="28" t="s">
        <v>135</v>
      </c>
      <c r="D66" s="74">
        <v>44</v>
      </c>
      <c r="E66" s="78">
        <v>0</v>
      </c>
      <c r="F66" s="35">
        <v>0</v>
      </c>
    </row>
    <row r="67" spans="1:6" ht="17.25" customHeight="1">
      <c r="A67" s="77"/>
      <c r="B67" s="73" t="s">
        <v>136</v>
      </c>
      <c r="C67" s="74">
        <v>121</v>
      </c>
      <c r="D67" s="74">
        <v>45</v>
      </c>
      <c r="E67" s="78">
        <v>0</v>
      </c>
      <c r="F67" s="35">
        <v>0</v>
      </c>
    </row>
    <row r="68" spans="1:6" ht="17.25" customHeight="1">
      <c r="A68" s="77"/>
      <c r="B68" s="73" t="s">
        <v>137</v>
      </c>
      <c r="C68" s="74">
        <v>122</v>
      </c>
      <c r="D68" s="74">
        <v>46</v>
      </c>
      <c r="E68" s="78">
        <v>0</v>
      </c>
      <c r="F68" s="35">
        <v>0</v>
      </c>
    </row>
    <row r="69" spans="1:6" ht="17.25" customHeight="1">
      <c r="A69" s="77"/>
      <c r="B69" s="73" t="s">
        <v>138</v>
      </c>
      <c r="C69" s="74">
        <v>123</v>
      </c>
      <c r="D69" s="74">
        <v>47</v>
      </c>
      <c r="E69" s="78">
        <v>0</v>
      </c>
      <c r="F69" s="35">
        <v>0</v>
      </c>
    </row>
    <row r="70" spans="1:6" ht="17.25" customHeight="1">
      <c r="A70" s="77"/>
      <c r="B70" s="73" t="s">
        <v>139</v>
      </c>
      <c r="C70" s="74">
        <v>124</v>
      </c>
      <c r="D70" s="74">
        <v>48</v>
      </c>
      <c r="E70" s="78">
        <v>0</v>
      </c>
      <c r="F70" s="35">
        <v>0</v>
      </c>
    </row>
    <row r="71" spans="1:6" ht="17.25" customHeight="1">
      <c r="A71" s="77"/>
      <c r="B71" s="73" t="s">
        <v>140</v>
      </c>
      <c r="C71" s="74">
        <v>132</v>
      </c>
      <c r="D71" s="74">
        <v>49</v>
      </c>
      <c r="E71" s="78">
        <v>0</v>
      </c>
      <c r="F71" s="35">
        <v>0</v>
      </c>
    </row>
    <row r="72" spans="1:6" ht="17.25" customHeight="1">
      <c r="A72" s="77"/>
      <c r="B72" s="73" t="s">
        <v>141</v>
      </c>
      <c r="C72" s="29" t="s">
        <v>142</v>
      </c>
      <c r="D72" s="74">
        <v>50</v>
      </c>
      <c r="E72" s="78">
        <v>0</v>
      </c>
      <c r="F72" s="35">
        <v>0</v>
      </c>
    </row>
    <row r="73" spans="1:6" ht="17.25" customHeight="1">
      <c r="A73" s="77"/>
      <c r="B73" s="75" t="s">
        <v>143</v>
      </c>
      <c r="C73" s="4"/>
      <c r="D73" s="4">
        <v>51</v>
      </c>
      <c r="E73" s="25">
        <f>SUM(E65:E72)</f>
        <v>39762.620000000003</v>
      </c>
      <c r="F73" s="33">
        <f>SUM(F65:F72)</f>
        <v>39782.75</v>
      </c>
    </row>
    <row r="74" spans="1:6" ht="17.25" customHeight="1">
      <c r="A74" s="77" t="s">
        <v>79</v>
      </c>
      <c r="B74" s="172" t="s">
        <v>144</v>
      </c>
      <c r="C74" s="173"/>
      <c r="D74" s="173"/>
      <c r="E74" s="173"/>
      <c r="F74" s="174"/>
    </row>
    <row r="75" spans="1:6" ht="17.25" customHeight="1">
      <c r="A75" s="77"/>
      <c r="B75" s="73" t="s">
        <v>145</v>
      </c>
      <c r="C75" s="74">
        <v>311</v>
      </c>
      <c r="D75" s="74">
        <v>52</v>
      </c>
      <c r="E75" s="78">
        <v>0</v>
      </c>
      <c r="F75" s="35">
        <v>0</v>
      </c>
    </row>
    <row r="76" spans="1:6" ht="17.25" customHeight="1">
      <c r="A76" s="77"/>
      <c r="B76" s="73" t="s">
        <v>146</v>
      </c>
      <c r="C76" s="74">
        <v>312</v>
      </c>
      <c r="D76" s="74">
        <v>53</v>
      </c>
      <c r="E76" s="78">
        <v>0</v>
      </c>
      <c r="F76" s="35">
        <v>0</v>
      </c>
    </row>
    <row r="77" spans="1:6" ht="17.25" customHeight="1">
      <c r="A77" s="77"/>
      <c r="B77" s="73" t="s">
        <v>147</v>
      </c>
      <c r="C77" s="74">
        <v>313</v>
      </c>
      <c r="D77" s="74">
        <v>54</v>
      </c>
      <c r="E77" s="78">
        <v>0</v>
      </c>
      <c r="F77" s="35">
        <v>0</v>
      </c>
    </row>
    <row r="78" spans="1:6" ht="17.25" customHeight="1">
      <c r="A78" s="77"/>
      <c r="B78" s="73" t="s">
        <v>148</v>
      </c>
      <c r="C78" s="74">
        <v>314</v>
      </c>
      <c r="D78" s="74">
        <v>55</v>
      </c>
      <c r="E78" s="27">
        <v>4304015.1500000004</v>
      </c>
      <c r="F78" s="36">
        <v>4377843.04</v>
      </c>
    </row>
    <row r="79" spans="1:6" ht="17.25" customHeight="1">
      <c r="A79" s="77"/>
      <c r="B79" s="73" t="s">
        <v>149</v>
      </c>
      <c r="C79" s="74">
        <v>315</v>
      </c>
      <c r="D79" s="74">
        <v>56</v>
      </c>
      <c r="E79" s="27">
        <v>12170358.609999999</v>
      </c>
      <c r="F79" s="36">
        <v>10702846.65</v>
      </c>
    </row>
    <row r="80" spans="1:6" ht="17.25" customHeight="1">
      <c r="A80" s="77"/>
      <c r="B80" s="73" t="s">
        <v>150</v>
      </c>
      <c r="C80" s="74">
        <v>316</v>
      </c>
      <c r="D80" s="74">
        <v>57</v>
      </c>
      <c r="E80" s="27">
        <v>109786.01</v>
      </c>
      <c r="F80" s="36">
        <v>123665.01</v>
      </c>
    </row>
    <row r="81" spans="1:6" ht="17.25" customHeight="1">
      <c r="A81" s="77"/>
      <c r="B81" s="73" t="s">
        <v>151</v>
      </c>
      <c r="C81" s="74">
        <v>317</v>
      </c>
      <c r="D81" s="74">
        <v>214</v>
      </c>
      <c r="E81" s="78">
        <v>0</v>
      </c>
      <c r="F81" s="35">
        <v>0</v>
      </c>
    </row>
    <row r="82" spans="1:6" ht="17.25" customHeight="1">
      <c r="A82" s="77"/>
      <c r="B82" s="73" t="s">
        <v>152</v>
      </c>
      <c r="C82" s="74">
        <v>318</v>
      </c>
      <c r="D82" s="74">
        <v>215</v>
      </c>
      <c r="E82" s="78">
        <v>0</v>
      </c>
      <c r="F82" s="35">
        <v>0</v>
      </c>
    </row>
    <row r="83" spans="1:6" ht="17.25" customHeight="1">
      <c r="A83" s="77"/>
      <c r="B83" s="75" t="s">
        <v>153</v>
      </c>
      <c r="C83" s="4"/>
      <c r="D83" s="4">
        <v>58</v>
      </c>
      <c r="E83" s="25">
        <f>SUM(E75:E82)</f>
        <v>16584159.77</v>
      </c>
      <c r="F83" s="33">
        <f>SUM(F75:F82)</f>
        <v>15204354.700000001</v>
      </c>
    </row>
    <row r="84" spans="1:6" ht="17.25" customHeight="1">
      <c r="A84" s="77"/>
      <c r="B84" s="73" t="s">
        <v>154</v>
      </c>
      <c r="C84" s="74">
        <v>358</v>
      </c>
      <c r="D84" s="74">
        <v>59</v>
      </c>
      <c r="E84" s="78">
        <v>0</v>
      </c>
      <c r="F84" s="35">
        <v>0</v>
      </c>
    </row>
    <row r="85" spans="1:6" ht="17.25" customHeight="1">
      <c r="A85" s="77"/>
      <c r="B85" s="73" t="s">
        <v>155</v>
      </c>
      <c r="C85" s="74">
        <v>336</v>
      </c>
      <c r="D85" s="74">
        <v>60</v>
      </c>
      <c r="E85" s="78">
        <v>0</v>
      </c>
      <c r="F85" s="35">
        <v>0</v>
      </c>
    </row>
    <row r="86" spans="1:6" ht="17.25" customHeight="1">
      <c r="A86" s="77"/>
      <c r="B86" s="73" t="s">
        <v>55</v>
      </c>
      <c r="C86" s="74">
        <v>341</v>
      </c>
      <c r="D86" s="74">
        <v>61</v>
      </c>
      <c r="E86" s="78">
        <v>0</v>
      </c>
      <c r="F86" s="35">
        <v>0</v>
      </c>
    </row>
    <row r="87" spans="1:6" ht="17.25" customHeight="1">
      <c r="A87" s="77"/>
      <c r="B87" s="73" t="s">
        <v>156</v>
      </c>
      <c r="C87" s="74">
        <v>342</v>
      </c>
      <c r="D87" s="74">
        <v>62</v>
      </c>
      <c r="E87" s="78">
        <v>0</v>
      </c>
      <c r="F87" s="35">
        <v>0</v>
      </c>
    </row>
    <row r="88" spans="1:6" ht="17.25" customHeight="1">
      <c r="A88" s="77"/>
      <c r="B88" s="73" t="s">
        <v>157</v>
      </c>
      <c r="C88" s="74">
        <v>343</v>
      </c>
      <c r="D88" s="74">
        <v>63</v>
      </c>
      <c r="E88" s="78">
        <v>0</v>
      </c>
      <c r="F88" s="35">
        <v>0</v>
      </c>
    </row>
    <row r="89" spans="1:6" ht="17.25" customHeight="1">
      <c r="A89" s="77"/>
      <c r="B89" s="73" t="s">
        <v>18</v>
      </c>
      <c r="C89" s="74">
        <v>345</v>
      </c>
      <c r="D89" s="74">
        <v>64</v>
      </c>
      <c r="E89" s="78">
        <v>0</v>
      </c>
      <c r="F89" s="35">
        <v>0</v>
      </c>
    </row>
    <row r="90" spans="1:6" ht="17.25" customHeight="1">
      <c r="A90" s="77"/>
      <c r="B90" s="73" t="s">
        <v>158</v>
      </c>
      <c r="C90" s="74">
        <v>373</v>
      </c>
      <c r="D90" s="74">
        <v>65</v>
      </c>
      <c r="E90" s="78">
        <v>0</v>
      </c>
      <c r="F90" s="35">
        <v>0</v>
      </c>
    </row>
    <row r="91" spans="1:6" ht="17.25" customHeight="1">
      <c r="A91" s="77"/>
      <c r="B91" s="73" t="s">
        <v>159</v>
      </c>
      <c r="C91" s="74"/>
      <c r="D91" s="74">
        <v>66</v>
      </c>
      <c r="E91" s="78">
        <v>0</v>
      </c>
      <c r="F91" s="35">
        <v>0</v>
      </c>
    </row>
    <row r="92" spans="1:6" ht="17.25" customHeight="1">
      <c r="A92" s="79"/>
      <c r="B92" s="7" t="s">
        <v>160</v>
      </c>
      <c r="C92" s="80">
        <v>371</v>
      </c>
      <c r="D92" s="80">
        <v>207</v>
      </c>
      <c r="E92" s="8">
        <v>0</v>
      </c>
      <c r="F92" s="38">
        <v>0</v>
      </c>
    </row>
    <row r="93" spans="1:6" ht="17.25" customHeight="1">
      <c r="A93" s="175"/>
      <c r="B93" s="178" t="s">
        <v>377</v>
      </c>
      <c r="C93" s="178" t="s">
        <v>1</v>
      </c>
      <c r="D93" s="187" t="s">
        <v>376</v>
      </c>
      <c r="E93" s="178" t="s">
        <v>64</v>
      </c>
      <c r="F93" s="182" t="s">
        <v>65</v>
      </c>
    </row>
    <row r="94" spans="1:6" ht="18" customHeight="1">
      <c r="A94" s="176"/>
      <c r="B94" s="179"/>
      <c r="C94" s="180"/>
      <c r="D94" s="188"/>
      <c r="E94" s="181"/>
      <c r="F94" s="183"/>
    </row>
    <row r="95" spans="1:6" ht="17.25" customHeight="1">
      <c r="A95" s="77"/>
      <c r="B95" s="73" t="s">
        <v>161</v>
      </c>
      <c r="C95" s="74">
        <v>372</v>
      </c>
      <c r="D95" s="74">
        <v>208</v>
      </c>
      <c r="E95" s="78">
        <v>0</v>
      </c>
      <c r="F95" s="35">
        <v>0</v>
      </c>
    </row>
    <row r="96" spans="1:6" ht="17.25" customHeight="1">
      <c r="A96" s="77"/>
      <c r="B96" s="75" t="s">
        <v>162</v>
      </c>
      <c r="C96" s="4"/>
      <c r="D96" s="4">
        <v>209</v>
      </c>
      <c r="E96" s="30">
        <v>0</v>
      </c>
      <c r="F96" s="112">
        <v>0</v>
      </c>
    </row>
    <row r="97" spans="1:6" ht="17.25" customHeight="1">
      <c r="A97" s="77"/>
      <c r="B97" s="73" t="s">
        <v>163</v>
      </c>
      <c r="C97" s="74">
        <v>346</v>
      </c>
      <c r="D97" s="74">
        <v>67</v>
      </c>
      <c r="E97" s="78">
        <v>0</v>
      </c>
      <c r="F97" s="35">
        <v>0</v>
      </c>
    </row>
    <row r="98" spans="1:6" ht="17.25" customHeight="1">
      <c r="A98" s="77"/>
      <c r="B98" s="73" t="s">
        <v>164</v>
      </c>
      <c r="C98" s="74">
        <v>348</v>
      </c>
      <c r="D98" s="74">
        <v>68</v>
      </c>
      <c r="E98" s="78">
        <v>0</v>
      </c>
      <c r="F98" s="35">
        <v>0</v>
      </c>
    </row>
    <row r="99" spans="1:6" ht="17.25" customHeight="1">
      <c r="A99" s="77"/>
      <c r="B99" s="73" t="s">
        <v>165</v>
      </c>
      <c r="C99" s="74"/>
      <c r="D99" s="74">
        <v>69</v>
      </c>
      <c r="E99" s="78">
        <v>0</v>
      </c>
      <c r="F99" s="35">
        <v>0</v>
      </c>
    </row>
    <row r="100" spans="1:6" ht="17.25" customHeight="1">
      <c r="A100" s="77"/>
      <c r="B100" s="73" t="s">
        <v>166</v>
      </c>
      <c r="C100" s="74">
        <v>335</v>
      </c>
      <c r="D100" s="74">
        <v>70</v>
      </c>
      <c r="E100" s="27">
        <v>8473</v>
      </c>
      <c r="F100" s="36">
        <v>-171315</v>
      </c>
    </row>
    <row r="101" spans="1:6" ht="17.25" customHeight="1">
      <c r="A101" s="77"/>
      <c r="B101" s="73" t="s">
        <v>167</v>
      </c>
      <c r="C101" s="74">
        <v>375</v>
      </c>
      <c r="D101" s="74">
        <v>71</v>
      </c>
      <c r="E101" s="78">
        <v>0</v>
      </c>
      <c r="F101" s="35">
        <v>0</v>
      </c>
    </row>
    <row r="102" spans="1:6" ht="17.25" customHeight="1">
      <c r="A102" s="77"/>
      <c r="B102" s="73" t="s">
        <v>168</v>
      </c>
      <c r="C102" s="74">
        <v>378</v>
      </c>
      <c r="D102" s="74">
        <v>72</v>
      </c>
      <c r="E102" s="27">
        <v>749148.94</v>
      </c>
      <c r="F102" s="36">
        <v>933351.18</v>
      </c>
    </row>
    <row r="103" spans="1:6" ht="17.25" customHeight="1">
      <c r="A103" s="77"/>
      <c r="B103" s="73" t="s">
        <v>169</v>
      </c>
      <c r="C103" s="74">
        <v>391</v>
      </c>
      <c r="D103" s="74">
        <v>73</v>
      </c>
      <c r="E103" s="78">
        <v>0</v>
      </c>
      <c r="F103" s="35">
        <v>0</v>
      </c>
    </row>
    <row r="104" spans="1:6" ht="17.25" customHeight="1">
      <c r="A104" s="77"/>
      <c r="B104" s="73" t="s">
        <v>170</v>
      </c>
      <c r="C104" s="74"/>
      <c r="D104" s="74">
        <v>74</v>
      </c>
      <c r="E104" s="27">
        <v>757621.94</v>
      </c>
      <c r="F104" s="36">
        <v>762036.18</v>
      </c>
    </row>
    <row r="105" spans="1:6" ht="17.25" customHeight="1">
      <c r="A105" s="77"/>
      <c r="B105" s="186" t="s">
        <v>171</v>
      </c>
      <c r="C105" s="173"/>
      <c r="D105" s="4">
        <v>75</v>
      </c>
      <c r="E105" s="25">
        <f>E83+E84+E85+E90+E91+E96+E99+E104</f>
        <v>17341781.710000001</v>
      </c>
      <c r="F105" s="33">
        <f>F83+F84+F85+F90+F91+F96+F99+F104</f>
        <v>15966390.880000001</v>
      </c>
    </row>
    <row r="106" spans="1:6" ht="17.25" customHeight="1">
      <c r="A106" s="77" t="s">
        <v>88</v>
      </c>
      <c r="B106" s="172" t="s">
        <v>172</v>
      </c>
      <c r="C106" s="173"/>
      <c r="D106" s="173"/>
      <c r="E106" s="173"/>
      <c r="F106" s="174"/>
    </row>
    <row r="107" spans="1:6" ht="17.25" customHeight="1">
      <c r="A107" s="77"/>
      <c r="B107" s="73" t="s">
        <v>173</v>
      </c>
      <c r="C107" s="74">
        <v>261</v>
      </c>
      <c r="D107" s="74">
        <v>76</v>
      </c>
      <c r="E107" s="78">
        <v>0</v>
      </c>
      <c r="F107" s="35">
        <v>0</v>
      </c>
    </row>
    <row r="108" spans="1:6" ht="17.25" customHeight="1">
      <c r="A108" s="77"/>
      <c r="B108" s="73" t="s">
        <v>174</v>
      </c>
      <c r="C108" s="74">
        <v>262</v>
      </c>
      <c r="D108" s="74">
        <v>77</v>
      </c>
      <c r="E108" s="78">
        <v>0</v>
      </c>
      <c r="F108" s="35">
        <v>0</v>
      </c>
    </row>
    <row r="109" spans="1:6" ht="17.25" customHeight="1">
      <c r="A109" s="77"/>
      <c r="B109" s="75" t="s">
        <v>175</v>
      </c>
      <c r="C109" s="4">
        <v>263</v>
      </c>
      <c r="D109" s="4">
        <v>78</v>
      </c>
      <c r="E109" s="25">
        <v>524340</v>
      </c>
      <c r="F109" s="33">
        <v>46040</v>
      </c>
    </row>
    <row r="110" spans="1:6" ht="17.25" customHeight="1">
      <c r="A110" s="77"/>
      <c r="B110" s="75" t="s">
        <v>176</v>
      </c>
      <c r="C110" s="4"/>
      <c r="D110" s="4">
        <v>79</v>
      </c>
      <c r="E110" s="25">
        <v>524340</v>
      </c>
      <c r="F110" s="33">
        <v>46040</v>
      </c>
    </row>
    <row r="111" spans="1:6" ht="17.25" customHeight="1">
      <c r="A111" s="77"/>
      <c r="B111" s="73" t="s">
        <v>177</v>
      </c>
      <c r="C111" s="74">
        <v>241</v>
      </c>
      <c r="D111" s="74">
        <v>80</v>
      </c>
      <c r="E111" s="78">
        <v>0</v>
      </c>
      <c r="F111" s="35">
        <v>0</v>
      </c>
    </row>
    <row r="112" spans="1:6" ht="17.25" customHeight="1">
      <c r="A112" s="77"/>
      <c r="B112" s="73" t="s">
        <v>178</v>
      </c>
      <c r="C112" s="74">
        <v>243</v>
      </c>
      <c r="D112" s="74">
        <v>81</v>
      </c>
      <c r="E112" s="78">
        <v>0</v>
      </c>
      <c r="F112" s="35">
        <v>0</v>
      </c>
    </row>
    <row r="113" spans="1:6" ht="17.25" customHeight="1">
      <c r="A113" s="77"/>
      <c r="B113" s="73" t="s">
        <v>179</v>
      </c>
      <c r="C113" s="74">
        <v>245</v>
      </c>
      <c r="D113" s="74">
        <v>82</v>
      </c>
      <c r="E113" s="27">
        <v>36514069</v>
      </c>
      <c r="F113" s="36">
        <v>38328953.259999998</v>
      </c>
    </row>
    <row r="114" spans="1:6" ht="17.25" customHeight="1">
      <c r="A114" s="77"/>
      <c r="B114" s="73" t="s">
        <v>180</v>
      </c>
      <c r="C114" s="74">
        <v>246</v>
      </c>
      <c r="D114" s="74">
        <v>210</v>
      </c>
      <c r="E114" s="78">
        <v>0</v>
      </c>
      <c r="F114" s="35">
        <v>0</v>
      </c>
    </row>
    <row r="115" spans="1:6" ht="17.25" customHeight="1">
      <c r="A115" s="77"/>
      <c r="B115" s="73" t="s">
        <v>181</v>
      </c>
      <c r="C115" s="74">
        <v>247</v>
      </c>
      <c r="D115" s="74">
        <v>216</v>
      </c>
      <c r="E115" s="78">
        <v>0</v>
      </c>
      <c r="F115" s="35">
        <v>0</v>
      </c>
    </row>
    <row r="116" spans="1:6" ht="17.25" customHeight="1">
      <c r="A116" s="77"/>
      <c r="B116" s="73" t="s">
        <v>182</v>
      </c>
      <c r="C116" s="74">
        <v>248</v>
      </c>
      <c r="D116" s="74">
        <v>217</v>
      </c>
      <c r="E116" s="78">
        <v>0</v>
      </c>
      <c r="F116" s="35">
        <v>0</v>
      </c>
    </row>
    <row r="117" spans="1:6" ht="17.25" customHeight="1">
      <c r="A117" s="77"/>
      <c r="B117" s="73" t="s">
        <v>183</v>
      </c>
      <c r="C117" s="74">
        <v>249</v>
      </c>
      <c r="D117" s="74">
        <v>218</v>
      </c>
      <c r="E117" s="30">
        <v>0</v>
      </c>
      <c r="F117" s="112">
        <v>0</v>
      </c>
    </row>
    <row r="118" spans="1:6" ht="17.25" customHeight="1">
      <c r="A118" s="77"/>
      <c r="B118" s="75" t="s">
        <v>184</v>
      </c>
      <c r="C118" s="4"/>
      <c r="D118" s="4">
        <v>83</v>
      </c>
      <c r="E118" s="25">
        <f>E111+E112+E113+E114+E115+E116+E117</f>
        <v>36514069</v>
      </c>
      <c r="F118" s="33">
        <f>F111+F112+F113+F114+F115+F116+F117</f>
        <v>38328953.259999998</v>
      </c>
    </row>
    <row r="119" spans="1:6" ht="17.25" customHeight="1">
      <c r="A119" s="77"/>
      <c r="B119" s="73" t="s">
        <v>185</v>
      </c>
      <c r="C119" s="74">
        <v>251</v>
      </c>
      <c r="D119" s="74">
        <v>84</v>
      </c>
      <c r="E119" s="78">
        <v>0</v>
      </c>
      <c r="F119" s="35">
        <v>0</v>
      </c>
    </row>
    <row r="120" spans="1:6" ht="17.25" customHeight="1">
      <c r="A120" s="77"/>
      <c r="B120" s="73" t="s">
        <v>186</v>
      </c>
      <c r="C120" s="74">
        <v>253</v>
      </c>
      <c r="D120" s="74">
        <v>85</v>
      </c>
      <c r="E120" s="78">
        <v>0</v>
      </c>
      <c r="F120" s="35">
        <v>0</v>
      </c>
    </row>
    <row r="121" spans="1:6" ht="17.25" customHeight="1">
      <c r="A121" s="77"/>
      <c r="B121" s="73" t="s">
        <v>187</v>
      </c>
      <c r="C121" s="74">
        <v>256</v>
      </c>
      <c r="D121" s="74">
        <v>86</v>
      </c>
      <c r="E121" s="78">
        <v>0</v>
      </c>
      <c r="F121" s="35">
        <v>0</v>
      </c>
    </row>
    <row r="122" spans="1:6" ht="17.25" customHeight="1">
      <c r="A122" s="77"/>
      <c r="B122" s="73" t="s">
        <v>188</v>
      </c>
      <c r="C122" s="74">
        <v>259</v>
      </c>
      <c r="D122" s="74">
        <v>87</v>
      </c>
      <c r="E122" s="78">
        <v>0</v>
      </c>
      <c r="F122" s="35">
        <v>0</v>
      </c>
    </row>
    <row r="123" spans="1:6" ht="17.25" customHeight="1">
      <c r="A123" s="77"/>
      <c r="B123" s="73" t="s">
        <v>189</v>
      </c>
      <c r="C123" s="74"/>
      <c r="D123" s="74">
        <v>88</v>
      </c>
      <c r="E123" s="78">
        <v>0</v>
      </c>
      <c r="F123" s="35">
        <v>0</v>
      </c>
    </row>
    <row r="124" spans="1:6" ht="18.75" customHeight="1">
      <c r="A124" s="77"/>
      <c r="B124" s="75" t="s">
        <v>190</v>
      </c>
      <c r="C124" s="4"/>
      <c r="D124" s="4">
        <v>89</v>
      </c>
      <c r="E124" s="25">
        <f>E110+E118+E123</f>
        <v>37038409</v>
      </c>
      <c r="F124" s="33">
        <f>F110+F118+F123</f>
        <v>38374993.259999998</v>
      </c>
    </row>
    <row r="125" spans="1:6" ht="18.75" customHeight="1">
      <c r="A125" s="77" t="s">
        <v>102</v>
      </c>
      <c r="B125" s="172" t="s">
        <v>191</v>
      </c>
      <c r="C125" s="173"/>
      <c r="D125" s="173"/>
      <c r="E125" s="173"/>
      <c r="F125" s="174"/>
    </row>
    <row r="126" spans="1:6" ht="18.75" customHeight="1">
      <c r="A126" s="77"/>
      <c r="B126" s="172" t="s">
        <v>192</v>
      </c>
      <c r="C126" s="177"/>
      <c r="D126" s="177"/>
      <c r="E126" s="177"/>
      <c r="F126" s="174"/>
    </row>
    <row r="127" spans="1:6" ht="17.25" customHeight="1">
      <c r="A127" s="77"/>
      <c r="B127" s="73" t="s">
        <v>193</v>
      </c>
      <c r="C127" s="74">
        <v>231</v>
      </c>
      <c r="D127" s="74">
        <v>90</v>
      </c>
      <c r="E127" s="27">
        <v>90000928.959999993</v>
      </c>
      <c r="F127" s="36">
        <v>96495824.109999999</v>
      </c>
    </row>
    <row r="128" spans="1:6" ht="17.25" customHeight="1">
      <c r="A128" s="77"/>
      <c r="B128" s="73" t="s">
        <v>194</v>
      </c>
      <c r="C128" s="74">
        <v>232</v>
      </c>
      <c r="D128" s="74">
        <v>91</v>
      </c>
      <c r="E128" s="78">
        <v>0</v>
      </c>
      <c r="F128" s="35">
        <v>0</v>
      </c>
    </row>
    <row r="129" spans="1:6" ht="17.25" customHeight="1">
      <c r="A129" s="77"/>
      <c r="B129" s="73" t="s">
        <v>195</v>
      </c>
      <c r="C129" s="74">
        <v>235</v>
      </c>
      <c r="D129" s="74">
        <v>92</v>
      </c>
      <c r="E129" s="78">
        <v>0</v>
      </c>
      <c r="F129" s="35">
        <v>0</v>
      </c>
    </row>
    <row r="130" spans="1:6" ht="17.25" customHeight="1">
      <c r="A130" s="77"/>
      <c r="B130" s="73" t="s">
        <v>196</v>
      </c>
      <c r="C130" s="74">
        <v>236</v>
      </c>
      <c r="D130" s="74">
        <v>93</v>
      </c>
      <c r="E130" s="27">
        <v>268749752.82999998</v>
      </c>
      <c r="F130" s="36">
        <v>266322776.22</v>
      </c>
    </row>
    <row r="131" spans="1:6" ht="17.25" customHeight="1">
      <c r="A131" s="77"/>
      <c r="B131" s="73" t="s">
        <v>197</v>
      </c>
      <c r="C131" s="74">
        <v>224</v>
      </c>
      <c r="D131" s="74">
        <v>94</v>
      </c>
      <c r="E131" s="78">
        <v>0</v>
      </c>
      <c r="F131" s="35">
        <v>0</v>
      </c>
    </row>
    <row r="132" spans="1:6" ht="17.25" customHeight="1">
      <c r="A132" s="77"/>
      <c r="B132" s="73" t="s">
        <v>198</v>
      </c>
      <c r="C132" s="74">
        <v>225</v>
      </c>
      <c r="D132" s="74">
        <v>95</v>
      </c>
      <c r="E132" s="78">
        <v>0</v>
      </c>
      <c r="F132" s="35">
        <v>0</v>
      </c>
    </row>
    <row r="133" spans="1:6" ht="17.25" customHeight="1">
      <c r="A133" s="77"/>
      <c r="B133" s="75" t="s">
        <v>199</v>
      </c>
      <c r="C133" s="4"/>
      <c r="D133" s="4">
        <v>96</v>
      </c>
      <c r="E133" s="25">
        <f>SUM(E127:E132)</f>
        <v>358750681.78999996</v>
      </c>
      <c r="F133" s="33">
        <f>SUM(F127:F132)</f>
        <v>362818600.32999998</v>
      </c>
    </row>
    <row r="134" spans="1:6" ht="17.25" customHeight="1">
      <c r="A134" s="77"/>
      <c r="B134" s="73" t="s">
        <v>200</v>
      </c>
      <c r="C134" s="74">
        <v>202</v>
      </c>
      <c r="D134" s="74">
        <v>97</v>
      </c>
      <c r="E134" s="78">
        <v>0</v>
      </c>
      <c r="F134" s="35">
        <v>0</v>
      </c>
    </row>
    <row r="135" spans="1:6" ht="17.25" customHeight="1">
      <c r="A135" s="77"/>
      <c r="B135" s="73" t="s">
        <v>201</v>
      </c>
      <c r="C135" s="74">
        <v>212</v>
      </c>
      <c r="D135" s="74">
        <v>98</v>
      </c>
      <c r="E135" s="78">
        <v>0</v>
      </c>
      <c r="F135" s="35">
        <v>0</v>
      </c>
    </row>
    <row r="136" spans="1:6" ht="17.25" customHeight="1">
      <c r="A136" s="77"/>
      <c r="B136" s="73" t="s">
        <v>202</v>
      </c>
      <c r="C136" s="74">
        <v>203</v>
      </c>
      <c r="D136" s="74">
        <v>99</v>
      </c>
      <c r="E136" s="78">
        <v>0</v>
      </c>
      <c r="F136" s="35">
        <v>0</v>
      </c>
    </row>
    <row r="137" spans="1:6" ht="17.25" customHeight="1">
      <c r="A137" s="77"/>
      <c r="B137" s="73" t="s">
        <v>203</v>
      </c>
      <c r="C137" s="74">
        <v>204</v>
      </c>
      <c r="D137" s="74">
        <v>100</v>
      </c>
      <c r="E137" s="78">
        <v>0</v>
      </c>
      <c r="F137" s="35">
        <v>0</v>
      </c>
    </row>
    <row r="138" spans="1:6" ht="17.25" customHeight="1">
      <c r="A138" s="77"/>
      <c r="B138" s="73" t="s">
        <v>202</v>
      </c>
      <c r="C138" s="74">
        <v>213</v>
      </c>
      <c r="D138" s="74">
        <v>101</v>
      </c>
      <c r="E138" s="78">
        <v>0</v>
      </c>
      <c r="F138" s="35">
        <v>0</v>
      </c>
    </row>
    <row r="139" spans="1:6" ht="17.25" customHeight="1">
      <c r="A139" s="79"/>
      <c r="B139" s="7" t="s">
        <v>203</v>
      </c>
      <c r="C139" s="80">
        <v>214</v>
      </c>
      <c r="D139" s="80">
        <v>102</v>
      </c>
      <c r="E139" s="8">
        <v>0</v>
      </c>
      <c r="F139" s="38">
        <v>0</v>
      </c>
    </row>
    <row r="140" spans="1:6" ht="17.25" customHeight="1">
      <c r="A140" s="175"/>
      <c r="B140" s="178" t="s">
        <v>377</v>
      </c>
      <c r="C140" s="178" t="s">
        <v>1</v>
      </c>
      <c r="D140" s="187" t="s">
        <v>376</v>
      </c>
      <c r="E140" s="178" t="s">
        <v>64</v>
      </c>
      <c r="F140" s="182" t="s">
        <v>65</v>
      </c>
    </row>
    <row r="141" spans="1:6" ht="17.25" customHeight="1">
      <c r="A141" s="176"/>
      <c r="B141" s="179"/>
      <c r="C141" s="180"/>
      <c r="D141" s="188"/>
      <c r="E141" s="181"/>
      <c r="F141" s="183"/>
    </row>
    <row r="142" spans="1:6" ht="17.25" customHeight="1">
      <c r="A142" s="77"/>
      <c r="B142" s="73" t="s">
        <v>204</v>
      </c>
      <c r="C142" s="74"/>
      <c r="D142" s="74">
        <v>103</v>
      </c>
      <c r="E142" s="78">
        <v>0</v>
      </c>
      <c r="F142" s="35">
        <v>0</v>
      </c>
    </row>
    <row r="143" spans="1:6" ht="17.25" customHeight="1">
      <c r="A143" s="77"/>
      <c r="B143" s="73" t="s">
        <v>205</v>
      </c>
      <c r="C143" s="74">
        <v>271</v>
      </c>
      <c r="D143" s="74">
        <v>104</v>
      </c>
      <c r="E143" s="78">
        <v>0</v>
      </c>
      <c r="F143" s="36">
        <v>6000000</v>
      </c>
    </row>
    <row r="144" spans="1:6" ht="17.25" customHeight="1">
      <c r="A144" s="77"/>
      <c r="B144" s="73" t="s">
        <v>206</v>
      </c>
      <c r="C144" s="74">
        <v>273</v>
      </c>
      <c r="D144" s="74">
        <v>105</v>
      </c>
      <c r="E144" s="78">
        <v>0</v>
      </c>
      <c r="F144" s="35">
        <v>0</v>
      </c>
    </row>
    <row r="145" spans="1:6" ht="17.25" customHeight="1">
      <c r="A145" s="77"/>
      <c r="B145" s="73" t="s">
        <v>207</v>
      </c>
      <c r="C145" s="74">
        <v>274</v>
      </c>
      <c r="D145" s="74">
        <v>106</v>
      </c>
      <c r="E145" s="78">
        <v>0</v>
      </c>
      <c r="F145" s="35">
        <v>0</v>
      </c>
    </row>
    <row r="146" spans="1:6" ht="17.25" customHeight="1">
      <c r="A146" s="77"/>
      <c r="B146" s="73" t="s">
        <v>208</v>
      </c>
      <c r="C146" s="74">
        <v>275</v>
      </c>
      <c r="D146" s="74">
        <v>107</v>
      </c>
      <c r="E146" s="78">
        <v>0</v>
      </c>
      <c r="F146" s="35">
        <v>0</v>
      </c>
    </row>
    <row r="147" spans="1:6" ht="17.25" customHeight="1">
      <c r="A147" s="77"/>
      <c r="B147" s="73" t="s">
        <v>209</v>
      </c>
      <c r="C147" s="74">
        <v>277</v>
      </c>
      <c r="D147" s="74">
        <v>108</v>
      </c>
      <c r="E147" s="78">
        <v>0</v>
      </c>
      <c r="F147" s="35">
        <v>0</v>
      </c>
    </row>
    <row r="148" spans="1:6" ht="17.25" customHeight="1">
      <c r="A148" s="77"/>
      <c r="B148" s="75" t="s">
        <v>210</v>
      </c>
      <c r="C148" s="4"/>
      <c r="D148" s="4">
        <v>109</v>
      </c>
      <c r="E148" s="30">
        <v>0</v>
      </c>
      <c r="F148" s="33">
        <v>6000000</v>
      </c>
    </row>
    <row r="149" spans="1:6" ht="17.25" customHeight="1">
      <c r="A149" s="77"/>
      <c r="B149" s="73" t="s">
        <v>211</v>
      </c>
      <c r="C149" s="74">
        <v>221</v>
      </c>
      <c r="D149" s="74">
        <v>110</v>
      </c>
      <c r="E149" s="78">
        <v>0</v>
      </c>
      <c r="F149" s="35">
        <v>0</v>
      </c>
    </row>
    <row r="150" spans="1:6" ht="17.25" customHeight="1">
      <c r="A150" s="77"/>
      <c r="B150" s="73" t="s">
        <v>212</v>
      </c>
      <c r="C150" s="74">
        <v>218</v>
      </c>
      <c r="D150" s="74">
        <v>111</v>
      </c>
      <c r="E150" s="78">
        <v>0</v>
      </c>
      <c r="F150" s="35">
        <v>0</v>
      </c>
    </row>
    <row r="151" spans="1:6" ht="17.25" customHeight="1">
      <c r="A151" s="77"/>
      <c r="B151" s="73" t="s">
        <v>213</v>
      </c>
      <c r="C151" s="74">
        <v>410</v>
      </c>
      <c r="D151" s="74">
        <v>112</v>
      </c>
      <c r="E151" s="78">
        <v>0</v>
      </c>
      <c r="F151" s="35">
        <v>0</v>
      </c>
    </row>
    <row r="152" spans="1:6" ht="17.25" customHeight="1">
      <c r="A152" s="77"/>
      <c r="B152" s="73" t="s">
        <v>214</v>
      </c>
      <c r="C152" s="74">
        <v>420</v>
      </c>
      <c r="D152" s="74">
        <v>113</v>
      </c>
      <c r="E152" s="78">
        <v>0</v>
      </c>
      <c r="F152" s="35">
        <v>0</v>
      </c>
    </row>
    <row r="153" spans="1:6" ht="17.25" customHeight="1">
      <c r="A153" s="77"/>
      <c r="B153" s="73" t="s">
        <v>215</v>
      </c>
      <c r="C153" s="74">
        <v>430</v>
      </c>
      <c r="D153" s="74">
        <v>114</v>
      </c>
      <c r="E153" s="78">
        <v>0</v>
      </c>
      <c r="F153" s="35">
        <v>0</v>
      </c>
    </row>
    <row r="154" spans="1:6" ht="17.25" customHeight="1">
      <c r="A154" s="77"/>
      <c r="B154" s="73" t="s">
        <v>216</v>
      </c>
      <c r="C154" s="74">
        <v>440</v>
      </c>
      <c r="D154" s="74">
        <v>115</v>
      </c>
      <c r="E154" s="78">
        <v>0</v>
      </c>
      <c r="F154" s="35">
        <v>0</v>
      </c>
    </row>
    <row r="155" spans="1:6" ht="17.25" customHeight="1">
      <c r="A155" s="77"/>
      <c r="B155" s="73" t="s">
        <v>217</v>
      </c>
      <c r="C155" s="74">
        <v>450</v>
      </c>
      <c r="D155" s="74">
        <v>116</v>
      </c>
      <c r="E155" s="78">
        <v>0</v>
      </c>
      <c r="F155" s="35">
        <v>0</v>
      </c>
    </row>
    <row r="156" spans="1:6" ht="17.25" customHeight="1">
      <c r="A156" s="77"/>
      <c r="B156" s="73" t="s">
        <v>25</v>
      </c>
      <c r="C156" s="74">
        <v>460</v>
      </c>
      <c r="D156" s="74">
        <v>117</v>
      </c>
      <c r="E156" s="78">
        <v>0</v>
      </c>
      <c r="F156" s="35">
        <v>0</v>
      </c>
    </row>
    <row r="157" spans="1:6" ht="17.25" customHeight="1">
      <c r="A157" s="77"/>
      <c r="B157" s="73" t="s">
        <v>22</v>
      </c>
      <c r="C157" s="74">
        <v>471</v>
      </c>
      <c r="D157" s="74">
        <v>219</v>
      </c>
      <c r="E157" s="78">
        <v>0</v>
      </c>
      <c r="F157" s="35">
        <v>0</v>
      </c>
    </row>
    <row r="158" spans="1:6" ht="17.25" customHeight="1">
      <c r="A158" s="77"/>
      <c r="B158" s="73" t="s">
        <v>218</v>
      </c>
      <c r="C158" s="74">
        <v>472</v>
      </c>
      <c r="D158" s="74">
        <v>220</v>
      </c>
      <c r="E158" s="78">
        <v>0</v>
      </c>
      <c r="F158" s="35">
        <v>0</v>
      </c>
    </row>
    <row r="159" spans="1:6" ht="17.25" customHeight="1">
      <c r="A159" s="77"/>
      <c r="B159" s="73" t="s">
        <v>23</v>
      </c>
      <c r="C159" s="74">
        <v>473</v>
      </c>
      <c r="D159" s="74">
        <v>221</v>
      </c>
      <c r="E159" s="78">
        <v>0</v>
      </c>
      <c r="F159" s="35">
        <v>0</v>
      </c>
    </row>
    <row r="160" spans="1:6" ht="17.25" customHeight="1">
      <c r="A160" s="77"/>
      <c r="B160" s="73" t="s">
        <v>219</v>
      </c>
      <c r="C160" s="74">
        <v>474</v>
      </c>
      <c r="D160" s="74">
        <v>222</v>
      </c>
      <c r="E160" s="78">
        <v>0</v>
      </c>
      <c r="F160" s="35">
        <v>0</v>
      </c>
    </row>
    <row r="161" spans="1:6" ht="17.25" customHeight="1">
      <c r="A161" s="77"/>
      <c r="B161" s="73" t="s">
        <v>220</v>
      </c>
      <c r="C161" s="74"/>
      <c r="D161" s="74">
        <v>118</v>
      </c>
      <c r="E161" s="78">
        <v>0</v>
      </c>
      <c r="F161" s="35">
        <v>0</v>
      </c>
    </row>
    <row r="162" spans="1:6" ht="17.25" customHeight="1">
      <c r="A162" s="77"/>
      <c r="B162" s="75" t="s">
        <v>221</v>
      </c>
      <c r="C162" s="4"/>
      <c r="D162" s="4">
        <v>119</v>
      </c>
      <c r="E162" s="25">
        <f>E133+E142+E148+E149+E150+E161</f>
        <v>358750681.78999996</v>
      </c>
      <c r="F162" s="33">
        <f>F133+F142+F148+F149+F150+F161</f>
        <v>368818600.32999998</v>
      </c>
    </row>
    <row r="163" spans="1:6" ht="17.25" customHeight="1">
      <c r="A163" s="77"/>
      <c r="B163" s="75" t="s">
        <v>222</v>
      </c>
      <c r="C163" s="76"/>
      <c r="D163" s="76"/>
      <c r="E163" s="76"/>
      <c r="F163" s="126"/>
    </row>
    <row r="164" spans="1:6" ht="17.25" customHeight="1">
      <c r="A164" s="77" t="s">
        <v>112</v>
      </c>
      <c r="B164" s="73" t="s">
        <v>223</v>
      </c>
      <c r="C164" s="74"/>
      <c r="D164" s="74"/>
      <c r="E164" s="78"/>
      <c r="F164" s="35"/>
    </row>
    <row r="165" spans="1:6" ht="17.25" customHeight="1">
      <c r="A165" s="77"/>
      <c r="B165" s="73" t="s">
        <v>224</v>
      </c>
      <c r="C165" s="74">
        <v>381</v>
      </c>
      <c r="D165" s="74">
        <v>120</v>
      </c>
      <c r="E165" s="78">
        <v>0</v>
      </c>
      <c r="F165" s="35">
        <v>0</v>
      </c>
    </row>
    <row r="166" spans="1:6" ht="17.25" customHeight="1">
      <c r="A166" s="77"/>
      <c r="B166" s="73" t="s">
        <v>225</v>
      </c>
      <c r="C166" s="74">
        <v>385</v>
      </c>
      <c r="D166" s="74">
        <v>121</v>
      </c>
      <c r="E166" s="78">
        <v>0</v>
      </c>
      <c r="F166" s="35">
        <v>0</v>
      </c>
    </row>
    <row r="167" spans="1:6" ht="17.25" customHeight="1">
      <c r="A167" s="77"/>
      <c r="B167" s="73" t="s">
        <v>226</v>
      </c>
      <c r="C167" s="74">
        <v>386</v>
      </c>
      <c r="D167" s="74">
        <v>122</v>
      </c>
      <c r="E167" s="78">
        <v>0</v>
      </c>
      <c r="F167" s="35">
        <v>0</v>
      </c>
    </row>
    <row r="168" spans="1:6" ht="17.25" customHeight="1">
      <c r="A168" s="77"/>
      <c r="B168" s="73" t="s">
        <v>227</v>
      </c>
      <c r="C168" s="74">
        <v>388</v>
      </c>
      <c r="D168" s="74">
        <v>123</v>
      </c>
      <c r="E168" s="78">
        <v>0</v>
      </c>
      <c r="F168" s="35">
        <v>0</v>
      </c>
    </row>
    <row r="169" spans="1:6" ht="17.25" customHeight="1" thickBot="1">
      <c r="A169" s="77"/>
      <c r="B169" s="73" t="s">
        <v>228</v>
      </c>
      <c r="C169" s="74"/>
      <c r="D169" s="74">
        <v>124</v>
      </c>
      <c r="E169" s="78">
        <v>0</v>
      </c>
      <c r="F169" s="35">
        <v>0</v>
      </c>
    </row>
    <row r="170" spans="1:6" ht="34.5" customHeight="1" thickTop="1">
      <c r="A170" s="113"/>
      <c r="B170" s="114" t="s">
        <v>229</v>
      </c>
      <c r="C170" s="115"/>
      <c r="D170" s="115">
        <v>125</v>
      </c>
      <c r="E170" s="116">
        <f>E5+E63</f>
        <v>5920449536.7400007</v>
      </c>
      <c r="F170" s="117">
        <f>F5+F63</f>
        <v>5978520479.7900009</v>
      </c>
    </row>
    <row r="171" spans="1:6" ht="14.25" hidden="1" customHeight="1">
      <c r="A171" s="4"/>
      <c r="B171" s="24"/>
      <c r="C171" s="4"/>
      <c r="D171" s="4"/>
      <c r="E171" s="25"/>
      <c r="F171" s="25"/>
    </row>
    <row r="172" spans="1:6" ht="17.25" customHeight="1">
      <c r="A172" s="175"/>
      <c r="B172" s="178" t="s">
        <v>484</v>
      </c>
      <c r="C172" s="178" t="s">
        <v>1</v>
      </c>
      <c r="D172" s="187" t="s">
        <v>376</v>
      </c>
      <c r="E172" s="193" t="s">
        <v>230</v>
      </c>
      <c r="F172" s="195" t="s">
        <v>65</v>
      </c>
    </row>
    <row r="173" spans="1:6" ht="17.25" customHeight="1">
      <c r="A173" s="176"/>
      <c r="B173" s="180"/>
      <c r="C173" s="180"/>
      <c r="D173" s="188"/>
      <c r="E173" s="194"/>
      <c r="F173" s="196"/>
    </row>
    <row r="174" spans="1:6" ht="17.25" customHeight="1">
      <c r="A174" s="77" t="s">
        <v>231</v>
      </c>
      <c r="B174" s="184" t="s">
        <v>232</v>
      </c>
      <c r="C174" s="185"/>
      <c r="D174" s="4">
        <v>126</v>
      </c>
      <c r="E174" s="25">
        <f>E180+E181+E185+E193+E199+E211+E223</f>
        <v>5734580599.1599998</v>
      </c>
      <c r="F174" s="131">
        <f>F180+F181+F185+F193+F199+F211+F223</f>
        <v>5779448055.0100002</v>
      </c>
    </row>
    <row r="175" spans="1:6" ht="17.25" customHeight="1">
      <c r="A175" s="77"/>
      <c r="B175" s="73" t="s">
        <v>233</v>
      </c>
      <c r="C175" s="74"/>
      <c r="D175" s="74"/>
      <c r="E175" s="78"/>
      <c r="F175" s="35"/>
    </row>
    <row r="176" spans="1:6" ht="17.25" customHeight="1">
      <c r="A176" s="77" t="s">
        <v>68</v>
      </c>
      <c r="B176" s="172" t="s">
        <v>234</v>
      </c>
      <c r="C176" s="173"/>
      <c r="D176" s="173"/>
      <c r="E176" s="173"/>
      <c r="F176" s="174"/>
    </row>
    <row r="177" spans="1:6" ht="17.25" customHeight="1">
      <c r="A177" s="77"/>
      <c r="B177" s="73" t="s">
        <v>235</v>
      </c>
      <c r="C177" s="74">
        <v>901</v>
      </c>
      <c r="D177" s="74">
        <v>127</v>
      </c>
      <c r="E177" s="27">
        <v>5506207025.7799997</v>
      </c>
      <c r="F177" s="36">
        <v>5549904546.5299997</v>
      </c>
    </row>
    <row r="178" spans="1:6" ht="17.25" customHeight="1">
      <c r="A178" s="77"/>
      <c r="B178" s="73" t="s">
        <v>236</v>
      </c>
      <c r="C178" s="74">
        <v>902</v>
      </c>
      <c r="D178" s="74">
        <v>128</v>
      </c>
      <c r="E178" s="27">
        <v>57816.31</v>
      </c>
      <c r="F178" s="36">
        <v>39102.31</v>
      </c>
    </row>
    <row r="179" spans="1:6" ht="17.25" customHeight="1">
      <c r="A179" s="77"/>
      <c r="B179" s="73" t="s">
        <v>237</v>
      </c>
      <c r="C179" s="74">
        <v>903</v>
      </c>
      <c r="D179" s="74">
        <v>129</v>
      </c>
      <c r="E179" s="78">
        <v>0</v>
      </c>
      <c r="F179" s="35">
        <v>0</v>
      </c>
    </row>
    <row r="180" spans="1:6" ht="17.25" customHeight="1">
      <c r="A180" s="77"/>
      <c r="B180" s="73" t="s">
        <v>238</v>
      </c>
      <c r="C180" s="74" t="s">
        <v>239</v>
      </c>
      <c r="D180" s="74">
        <v>130</v>
      </c>
      <c r="E180" s="78">
        <v>0</v>
      </c>
      <c r="F180" s="35">
        <v>0</v>
      </c>
    </row>
    <row r="181" spans="1:6" ht="17.25" customHeight="1">
      <c r="A181" s="77"/>
      <c r="B181" s="73" t="s">
        <v>240</v>
      </c>
      <c r="C181" s="74"/>
      <c r="D181" s="74">
        <v>131</v>
      </c>
      <c r="E181" s="27">
        <f>E177+E178</f>
        <v>5506264842.0900002</v>
      </c>
      <c r="F181" s="36">
        <f>F177+F178</f>
        <v>5549943648.8400002</v>
      </c>
    </row>
    <row r="182" spans="1:6" ht="17.25" customHeight="1">
      <c r="A182" s="77"/>
      <c r="B182" s="73" t="s">
        <v>241</v>
      </c>
      <c r="C182" s="74"/>
      <c r="D182" s="74"/>
      <c r="E182" s="78"/>
      <c r="F182" s="35"/>
    </row>
    <row r="183" spans="1:6" ht="17.25" customHeight="1">
      <c r="A183" s="77"/>
      <c r="B183" s="73" t="s">
        <v>242</v>
      </c>
      <c r="C183" s="74">
        <v>904</v>
      </c>
      <c r="D183" s="74">
        <v>211</v>
      </c>
      <c r="E183" s="78">
        <v>0</v>
      </c>
      <c r="F183" s="35">
        <v>0</v>
      </c>
    </row>
    <row r="184" spans="1:6" ht="17.25" customHeight="1">
      <c r="A184" s="77"/>
      <c r="B184" s="73" t="s">
        <v>243</v>
      </c>
      <c r="C184" s="74">
        <v>905</v>
      </c>
      <c r="D184" s="74">
        <v>212</v>
      </c>
      <c r="E184" s="78">
        <v>0</v>
      </c>
      <c r="F184" s="35">
        <v>0</v>
      </c>
    </row>
    <row r="185" spans="1:6" ht="17.25" customHeight="1">
      <c r="A185" s="77"/>
      <c r="B185" s="73" t="s">
        <v>244</v>
      </c>
      <c r="C185" s="74"/>
      <c r="D185" s="74">
        <v>213</v>
      </c>
      <c r="E185" s="78">
        <v>0</v>
      </c>
      <c r="F185" s="35">
        <v>0</v>
      </c>
    </row>
    <row r="186" spans="1:6" ht="17.25" customHeight="1">
      <c r="A186" s="77" t="s">
        <v>79</v>
      </c>
      <c r="B186" s="172" t="s">
        <v>245</v>
      </c>
      <c r="C186" s="173"/>
      <c r="D186" s="173"/>
      <c r="E186" s="173"/>
      <c r="F186" s="174"/>
    </row>
    <row r="187" spans="1:6" ht="17.25" customHeight="1">
      <c r="A187" s="77"/>
      <c r="B187" s="73" t="s">
        <v>246</v>
      </c>
      <c r="C187" s="74">
        <v>911</v>
      </c>
      <c r="D187" s="74">
        <v>132</v>
      </c>
      <c r="E187" s="78">
        <v>0</v>
      </c>
      <c r="F187" s="35">
        <v>0</v>
      </c>
    </row>
    <row r="188" spans="1:6" ht="17.25" customHeight="1">
      <c r="A188" s="77"/>
      <c r="B188" s="73" t="s">
        <v>247</v>
      </c>
      <c r="C188" s="74">
        <v>912</v>
      </c>
      <c r="D188" s="74">
        <v>133</v>
      </c>
      <c r="E188" s="78">
        <v>0</v>
      </c>
      <c r="F188" s="35">
        <v>0</v>
      </c>
    </row>
    <row r="189" spans="1:6" ht="17.25" customHeight="1">
      <c r="A189" s="77"/>
      <c r="B189" s="73" t="s">
        <v>248</v>
      </c>
      <c r="C189" s="74">
        <v>914</v>
      </c>
      <c r="D189" s="74">
        <v>134</v>
      </c>
      <c r="E189" s="78">
        <v>0</v>
      </c>
      <c r="F189" s="35">
        <v>0</v>
      </c>
    </row>
    <row r="190" spans="1:6" ht="17.25" customHeight="1">
      <c r="A190" s="77"/>
      <c r="B190" s="73" t="s">
        <v>249</v>
      </c>
      <c r="C190" s="74">
        <v>916</v>
      </c>
      <c r="D190" s="74">
        <v>135</v>
      </c>
      <c r="E190" s="78">
        <v>0</v>
      </c>
      <c r="F190" s="35">
        <v>0</v>
      </c>
    </row>
    <row r="191" spans="1:6" ht="17.25" customHeight="1">
      <c r="A191" s="77"/>
      <c r="B191" s="73" t="s">
        <v>250</v>
      </c>
      <c r="C191" s="74">
        <v>917</v>
      </c>
      <c r="D191" s="74">
        <v>136</v>
      </c>
      <c r="E191" s="27">
        <v>269272160.63</v>
      </c>
      <c r="F191" s="36">
        <v>266797859.02000001</v>
      </c>
    </row>
    <row r="192" spans="1:6" ht="17.25" customHeight="1">
      <c r="A192" s="77"/>
      <c r="B192" s="73" t="s">
        <v>251</v>
      </c>
      <c r="C192" s="74">
        <v>918</v>
      </c>
      <c r="D192" s="74">
        <v>137</v>
      </c>
      <c r="E192" s="78">
        <v>0</v>
      </c>
      <c r="F192" s="35">
        <v>0</v>
      </c>
    </row>
    <row r="193" spans="1:6" ht="17.25" customHeight="1">
      <c r="A193" s="77"/>
      <c r="B193" s="73" t="s">
        <v>252</v>
      </c>
      <c r="C193" s="74"/>
      <c r="D193" s="74">
        <v>138</v>
      </c>
      <c r="E193" s="27">
        <f>SUM(E187:E192)</f>
        <v>269272160.63</v>
      </c>
      <c r="F193" s="36">
        <f>SUM(F187:F192)</f>
        <v>266797859.02000001</v>
      </c>
    </row>
    <row r="194" spans="1:6" ht="17.25" customHeight="1">
      <c r="A194" s="77"/>
      <c r="B194" s="73" t="s">
        <v>253</v>
      </c>
      <c r="C194" s="74"/>
      <c r="D194" s="74"/>
      <c r="E194" s="78"/>
      <c r="F194" s="35"/>
    </row>
    <row r="195" spans="1:6" ht="17.25" customHeight="1">
      <c r="A195" s="77" t="s">
        <v>88</v>
      </c>
      <c r="B195" s="172" t="s">
        <v>254</v>
      </c>
      <c r="C195" s="173"/>
      <c r="D195" s="173"/>
      <c r="E195" s="173"/>
      <c r="F195" s="174"/>
    </row>
    <row r="196" spans="1:6" ht="17.25" customHeight="1">
      <c r="A196" s="77"/>
      <c r="B196" s="73" t="s">
        <v>255</v>
      </c>
      <c r="C196" s="74">
        <v>921</v>
      </c>
      <c r="D196" s="74">
        <v>139</v>
      </c>
      <c r="E196" s="78">
        <v>0</v>
      </c>
      <c r="F196" s="35">
        <v>0</v>
      </c>
    </row>
    <row r="197" spans="1:6" ht="17.25" customHeight="1">
      <c r="A197" s="77"/>
      <c r="B197" s="73" t="s">
        <v>256</v>
      </c>
      <c r="C197" s="74">
        <v>922</v>
      </c>
      <c r="D197" s="74">
        <v>140</v>
      </c>
      <c r="E197" s="78">
        <v>0</v>
      </c>
      <c r="F197" s="35">
        <v>0</v>
      </c>
    </row>
    <row r="198" spans="1:6" ht="17.25" customHeight="1">
      <c r="A198" s="77"/>
      <c r="B198" s="73" t="s">
        <v>257</v>
      </c>
      <c r="C198" s="74">
        <v>924</v>
      </c>
      <c r="D198" s="74">
        <v>203</v>
      </c>
      <c r="E198" s="78">
        <v>0</v>
      </c>
      <c r="F198" s="35">
        <v>0</v>
      </c>
    </row>
    <row r="199" spans="1:6" ht="17.25" customHeight="1">
      <c r="A199" s="77"/>
      <c r="B199" s="73" t="s">
        <v>258</v>
      </c>
      <c r="C199" s="74"/>
      <c r="D199" s="74">
        <v>141</v>
      </c>
      <c r="E199" s="78">
        <v>0</v>
      </c>
      <c r="F199" s="35">
        <v>0</v>
      </c>
    </row>
    <row r="200" spans="1:6" ht="17.25" customHeight="1">
      <c r="A200" s="77"/>
      <c r="B200" s="73" t="s">
        <v>259</v>
      </c>
      <c r="C200" s="74"/>
      <c r="D200" s="74"/>
      <c r="E200" s="78"/>
      <c r="F200" s="35"/>
    </row>
    <row r="201" spans="1:6" ht="17.25" customHeight="1">
      <c r="A201" s="77" t="s">
        <v>102</v>
      </c>
      <c r="B201" s="172" t="s">
        <v>260</v>
      </c>
      <c r="C201" s="173"/>
      <c r="D201" s="173"/>
      <c r="E201" s="173"/>
      <c r="F201" s="174"/>
    </row>
    <row r="202" spans="1:6" ht="17.25" customHeight="1">
      <c r="A202" s="77"/>
      <c r="B202" s="73" t="s">
        <v>261</v>
      </c>
      <c r="C202" s="74">
        <v>201</v>
      </c>
      <c r="D202" s="74">
        <v>142</v>
      </c>
      <c r="E202" s="78">
        <v>0</v>
      </c>
      <c r="F202" s="35">
        <v>0</v>
      </c>
    </row>
    <row r="203" spans="1:6" ht="17.25" customHeight="1">
      <c r="A203" s="77"/>
      <c r="B203" s="73" t="s">
        <v>262</v>
      </c>
      <c r="C203" s="74">
        <v>211</v>
      </c>
      <c r="D203" s="74">
        <v>143</v>
      </c>
      <c r="E203" s="78">
        <v>0</v>
      </c>
      <c r="F203" s="35">
        <v>0</v>
      </c>
    </row>
    <row r="204" spans="1:6" ht="17.25" customHeight="1">
      <c r="A204" s="77"/>
      <c r="B204" s="73" t="s">
        <v>263</v>
      </c>
      <c r="C204" s="74">
        <v>223</v>
      </c>
      <c r="D204" s="74">
        <v>144</v>
      </c>
      <c r="E204" s="78">
        <v>0</v>
      </c>
      <c r="F204" s="35">
        <v>0</v>
      </c>
    </row>
    <row r="205" spans="1:6" ht="17.25" customHeight="1">
      <c r="A205" s="77"/>
      <c r="B205" s="73" t="s">
        <v>264</v>
      </c>
      <c r="C205" s="74">
        <v>205</v>
      </c>
      <c r="D205" s="74">
        <v>145</v>
      </c>
      <c r="E205" s="78">
        <v>0</v>
      </c>
      <c r="F205" s="35">
        <v>0</v>
      </c>
    </row>
    <row r="206" spans="1:6" ht="17.25" customHeight="1">
      <c r="A206" s="77"/>
      <c r="B206" s="73" t="s">
        <v>265</v>
      </c>
      <c r="C206" s="74">
        <v>215</v>
      </c>
      <c r="D206" s="74">
        <v>146</v>
      </c>
      <c r="E206" s="78">
        <v>0</v>
      </c>
      <c r="F206" s="35">
        <v>0</v>
      </c>
    </row>
    <row r="207" spans="1:6" ht="17.25" customHeight="1">
      <c r="A207" s="77"/>
      <c r="B207" s="73" t="s">
        <v>266</v>
      </c>
      <c r="C207" s="74">
        <v>206</v>
      </c>
      <c r="D207" s="74">
        <v>147</v>
      </c>
      <c r="E207" s="78">
        <v>0</v>
      </c>
      <c r="F207" s="35">
        <v>0</v>
      </c>
    </row>
    <row r="208" spans="1:6" ht="17.25" customHeight="1">
      <c r="A208" s="77"/>
      <c r="B208" s="73" t="s">
        <v>267</v>
      </c>
      <c r="C208" s="74">
        <v>216</v>
      </c>
      <c r="D208" s="74">
        <v>148</v>
      </c>
      <c r="E208" s="78">
        <v>0</v>
      </c>
      <c r="F208" s="35">
        <v>0</v>
      </c>
    </row>
    <row r="209" spans="1:6" ht="17.25" customHeight="1">
      <c r="A209" s="77"/>
      <c r="B209" s="73" t="s">
        <v>268</v>
      </c>
      <c r="C209" s="74">
        <v>217</v>
      </c>
      <c r="D209" s="74">
        <v>149</v>
      </c>
      <c r="E209" s="78">
        <v>0</v>
      </c>
      <c r="F209" s="35">
        <v>0</v>
      </c>
    </row>
    <row r="210" spans="1:6" ht="17.25" customHeight="1">
      <c r="A210" s="77"/>
      <c r="B210" s="73" t="s">
        <v>269</v>
      </c>
      <c r="C210" s="74">
        <v>272</v>
      </c>
      <c r="D210" s="74">
        <v>150</v>
      </c>
      <c r="E210" s="78">
        <v>0</v>
      </c>
      <c r="F210" s="35">
        <v>0</v>
      </c>
    </row>
    <row r="211" spans="1:6" ht="17.25" customHeight="1">
      <c r="A211" s="77"/>
      <c r="B211" s="75" t="s">
        <v>270</v>
      </c>
      <c r="C211" s="4"/>
      <c r="D211" s="4">
        <v>151</v>
      </c>
      <c r="E211" s="30">
        <v>0</v>
      </c>
      <c r="F211" s="112">
        <v>0</v>
      </c>
    </row>
    <row r="212" spans="1:6" ht="17.25" customHeight="1">
      <c r="A212" s="77"/>
      <c r="B212" s="75" t="s">
        <v>271</v>
      </c>
      <c r="C212" s="4"/>
      <c r="D212" s="4"/>
      <c r="E212" s="30"/>
      <c r="F212" s="112"/>
    </row>
    <row r="213" spans="1:6" ht="17.25" customHeight="1">
      <c r="A213" s="77" t="s">
        <v>112</v>
      </c>
      <c r="B213" s="172" t="s">
        <v>272</v>
      </c>
      <c r="C213" s="173"/>
      <c r="D213" s="173"/>
      <c r="E213" s="173"/>
      <c r="F213" s="174"/>
    </row>
    <row r="214" spans="1:6" ht="17.25" customHeight="1">
      <c r="A214" s="77"/>
      <c r="B214" s="73" t="s">
        <v>273</v>
      </c>
      <c r="C214" s="74"/>
      <c r="D214" s="74"/>
      <c r="E214" s="78"/>
      <c r="F214" s="35"/>
    </row>
    <row r="215" spans="1:6" ht="17.25" customHeight="1">
      <c r="A215" s="77"/>
      <c r="B215" s="73" t="s">
        <v>274</v>
      </c>
      <c r="C215" s="74" t="s">
        <v>275</v>
      </c>
      <c r="D215" s="74">
        <v>152</v>
      </c>
      <c r="E215" s="78">
        <v>0</v>
      </c>
      <c r="F215" s="35">
        <v>0</v>
      </c>
    </row>
    <row r="216" spans="1:6" ht="17.25" customHeight="1">
      <c r="A216" s="77"/>
      <c r="B216" s="73" t="s">
        <v>276</v>
      </c>
      <c r="C216" s="74" t="s">
        <v>277</v>
      </c>
      <c r="D216" s="74">
        <v>153</v>
      </c>
      <c r="E216" s="78">
        <v>0</v>
      </c>
      <c r="F216" s="35">
        <v>0</v>
      </c>
    </row>
    <row r="217" spans="1:6" ht="17.25" customHeight="1">
      <c r="A217" s="77"/>
      <c r="B217" s="73" t="s">
        <v>278</v>
      </c>
      <c r="C217" s="74" t="s">
        <v>279</v>
      </c>
      <c r="D217" s="74">
        <v>154</v>
      </c>
      <c r="E217" s="78">
        <v>0</v>
      </c>
      <c r="F217" s="35">
        <v>0</v>
      </c>
    </row>
    <row r="218" spans="1:6" ht="17.25" customHeight="1">
      <c r="A218" s="77"/>
      <c r="B218" s="73" t="s">
        <v>280</v>
      </c>
      <c r="C218" s="74" t="s">
        <v>281</v>
      </c>
      <c r="D218" s="74">
        <v>155</v>
      </c>
      <c r="E218" s="27">
        <v>90000928.959999993</v>
      </c>
      <c r="F218" s="36">
        <v>102495824.11</v>
      </c>
    </row>
    <row r="219" spans="1:6" ht="17.25" customHeight="1">
      <c r="A219" s="79"/>
      <c r="B219" s="7" t="s">
        <v>282</v>
      </c>
      <c r="C219" s="80" t="s">
        <v>283</v>
      </c>
      <c r="D219" s="80">
        <v>156</v>
      </c>
      <c r="E219" s="118">
        <v>-140281029.31999999</v>
      </c>
      <c r="F219" s="119">
        <v>-147672261.72999999</v>
      </c>
    </row>
    <row r="220" spans="1:6" ht="17.25" customHeight="1">
      <c r="A220" s="175"/>
      <c r="B220" s="178" t="s">
        <v>484</v>
      </c>
      <c r="C220" s="178" t="s">
        <v>1</v>
      </c>
      <c r="D220" s="187" t="s">
        <v>376</v>
      </c>
      <c r="E220" s="193" t="s">
        <v>230</v>
      </c>
      <c r="F220" s="182" t="s">
        <v>65</v>
      </c>
    </row>
    <row r="221" spans="1:6" ht="17.25" customHeight="1">
      <c r="A221" s="176"/>
      <c r="B221" s="180"/>
      <c r="C221" s="180"/>
      <c r="D221" s="188"/>
      <c r="E221" s="194"/>
      <c r="F221" s="183"/>
    </row>
    <row r="222" spans="1:6" ht="17.25" customHeight="1">
      <c r="A222" s="77"/>
      <c r="B222" s="129" t="s">
        <v>284</v>
      </c>
      <c r="C222" s="127" t="s">
        <v>285</v>
      </c>
      <c r="D222" s="127">
        <v>157</v>
      </c>
      <c r="E222" s="132">
        <v>9323696.8000000007</v>
      </c>
      <c r="F222" s="133">
        <v>7882984.7699999996</v>
      </c>
    </row>
    <row r="223" spans="1:6" ht="17.25" customHeight="1">
      <c r="A223" s="77"/>
      <c r="B223" s="125" t="s">
        <v>286</v>
      </c>
      <c r="C223" s="130"/>
      <c r="D223" s="130">
        <v>158</v>
      </c>
      <c r="E223" s="27">
        <f>E215+E216+E217+E218+E219+E222</f>
        <v>-40956403.560000002</v>
      </c>
      <c r="F223" s="36">
        <f>F215+F216+F217+F218+F219+F222</f>
        <v>-37293452.849999994</v>
      </c>
    </row>
    <row r="224" spans="1:6" ht="17.25" customHeight="1">
      <c r="A224" s="77" t="s">
        <v>287</v>
      </c>
      <c r="B224" s="128" t="s">
        <v>288</v>
      </c>
      <c r="C224" s="130"/>
      <c r="D224" s="4">
        <v>159</v>
      </c>
      <c r="E224" s="25">
        <f>E227+E234+E263+E274+E281</f>
        <v>185868937.57999998</v>
      </c>
      <c r="F224" s="33">
        <f>F227+F234+F263+F274+F281</f>
        <v>199072424.78000003</v>
      </c>
    </row>
    <row r="225" spans="1:6" ht="17.25" customHeight="1">
      <c r="A225" s="77"/>
      <c r="B225" s="125" t="s">
        <v>289</v>
      </c>
      <c r="C225" s="130"/>
      <c r="D225" s="130"/>
      <c r="E225" s="78"/>
      <c r="F225" s="35"/>
    </row>
    <row r="226" spans="1:6" ht="17.25" customHeight="1">
      <c r="A226" s="77" t="s">
        <v>68</v>
      </c>
      <c r="B226" s="172" t="s">
        <v>290</v>
      </c>
      <c r="C226" s="173"/>
      <c r="D226" s="173"/>
      <c r="E226" s="173"/>
      <c r="F226" s="174"/>
    </row>
    <row r="227" spans="1:6" ht="17.25" customHeight="1">
      <c r="A227" s="77"/>
      <c r="B227" s="73" t="s">
        <v>291</v>
      </c>
      <c r="C227" s="74">
        <v>941</v>
      </c>
      <c r="D227" s="74">
        <v>160</v>
      </c>
      <c r="E227" s="78">
        <v>0</v>
      </c>
      <c r="F227" s="35">
        <v>0</v>
      </c>
    </row>
    <row r="228" spans="1:6" ht="17.25" customHeight="1">
      <c r="A228" s="77" t="s">
        <v>79</v>
      </c>
      <c r="B228" s="172" t="s">
        <v>292</v>
      </c>
      <c r="C228" s="173"/>
      <c r="D228" s="173"/>
      <c r="E228" s="173"/>
      <c r="F228" s="174"/>
    </row>
    <row r="229" spans="1:6" ht="17.25" customHeight="1">
      <c r="A229" s="77"/>
      <c r="B229" s="73" t="s">
        <v>293</v>
      </c>
      <c r="C229" s="74">
        <v>953</v>
      </c>
      <c r="D229" s="74">
        <v>161</v>
      </c>
      <c r="E229" s="78">
        <v>0</v>
      </c>
      <c r="F229" s="35">
        <v>0</v>
      </c>
    </row>
    <row r="230" spans="1:6" ht="17.25" customHeight="1">
      <c r="A230" s="77"/>
      <c r="B230" s="73" t="s">
        <v>294</v>
      </c>
      <c r="C230" s="74">
        <v>954</v>
      </c>
      <c r="D230" s="74">
        <v>162</v>
      </c>
      <c r="E230" s="78">
        <v>0</v>
      </c>
      <c r="F230" s="35">
        <v>0</v>
      </c>
    </row>
    <row r="231" spans="1:6" ht="17.25" customHeight="1">
      <c r="A231" s="77"/>
      <c r="B231" s="73" t="s">
        <v>295</v>
      </c>
      <c r="C231" s="74">
        <v>955</v>
      </c>
      <c r="D231" s="74">
        <v>163</v>
      </c>
      <c r="E231" s="78">
        <v>0</v>
      </c>
      <c r="F231" s="35">
        <v>0</v>
      </c>
    </row>
    <row r="232" spans="1:6" ht="17.25" customHeight="1">
      <c r="A232" s="77"/>
      <c r="B232" s="73" t="s">
        <v>296</v>
      </c>
      <c r="C232" s="74">
        <v>958</v>
      </c>
      <c r="D232" s="74">
        <v>164</v>
      </c>
      <c r="E232" s="78">
        <v>0</v>
      </c>
      <c r="F232" s="35">
        <v>0</v>
      </c>
    </row>
    <row r="233" spans="1:6" ht="17.25" customHeight="1">
      <c r="A233" s="77"/>
      <c r="B233" s="73" t="s">
        <v>297</v>
      </c>
      <c r="C233" s="74">
        <v>959</v>
      </c>
      <c r="D233" s="74">
        <v>165</v>
      </c>
      <c r="E233" s="27">
        <v>136209628.5</v>
      </c>
      <c r="F233" s="36">
        <v>147433355.58000001</v>
      </c>
    </row>
    <row r="234" spans="1:6" ht="17.25" customHeight="1">
      <c r="A234" s="77"/>
      <c r="B234" s="73" t="s">
        <v>298</v>
      </c>
      <c r="C234" s="74"/>
      <c r="D234" s="74">
        <v>166</v>
      </c>
      <c r="E234" s="27">
        <f>SUM(E229:E233)</f>
        <v>136209628.5</v>
      </c>
      <c r="F234" s="36">
        <f>SUM(F229:F233)</f>
        <v>147433355.58000001</v>
      </c>
    </row>
    <row r="235" spans="1:6" ht="17.25" customHeight="1">
      <c r="A235" s="77"/>
      <c r="B235" s="73" t="s">
        <v>299</v>
      </c>
      <c r="C235" s="74"/>
      <c r="D235" s="74"/>
      <c r="E235" s="78"/>
      <c r="F235" s="35"/>
    </row>
    <row r="236" spans="1:6" ht="17.25" customHeight="1">
      <c r="A236" s="77" t="s">
        <v>88</v>
      </c>
      <c r="B236" s="172" t="s">
        <v>300</v>
      </c>
      <c r="C236" s="173"/>
      <c r="D236" s="173"/>
      <c r="E236" s="173"/>
      <c r="F236" s="174"/>
    </row>
    <row r="237" spans="1:6" ht="17.25" customHeight="1">
      <c r="A237" s="77"/>
      <c r="B237" s="73" t="s">
        <v>301</v>
      </c>
      <c r="C237" s="74">
        <v>321</v>
      </c>
      <c r="D237" s="74">
        <v>167</v>
      </c>
      <c r="E237" s="27">
        <v>13050140.08</v>
      </c>
      <c r="F237" s="36">
        <v>13218744.939999999</v>
      </c>
    </row>
    <row r="238" spans="1:6" ht="17.25" customHeight="1">
      <c r="A238" s="77"/>
      <c r="B238" s="73" t="s">
        <v>302</v>
      </c>
      <c r="C238" s="74">
        <v>322</v>
      </c>
      <c r="D238" s="74">
        <v>168</v>
      </c>
      <c r="E238" s="78">
        <v>0</v>
      </c>
      <c r="F238" s="35">
        <v>0</v>
      </c>
    </row>
    <row r="239" spans="1:6" ht="17.25" customHeight="1">
      <c r="A239" s="77"/>
      <c r="B239" s="73" t="s">
        <v>303</v>
      </c>
      <c r="C239" s="74">
        <v>324</v>
      </c>
      <c r="D239" s="74">
        <v>169</v>
      </c>
      <c r="E239" s="78">
        <v>0</v>
      </c>
      <c r="F239" s="35">
        <v>0</v>
      </c>
    </row>
    <row r="240" spans="1:6" ht="17.25" customHeight="1">
      <c r="A240" s="77"/>
      <c r="B240" s="73" t="s">
        <v>304</v>
      </c>
      <c r="C240" s="74">
        <v>325</v>
      </c>
      <c r="D240" s="74">
        <v>170</v>
      </c>
      <c r="E240" s="27">
        <v>31646954</v>
      </c>
      <c r="F240" s="36">
        <v>32445440.260000002</v>
      </c>
    </row>
    <row r="241" spans="1:6" ht="17.25" customHeight="1">
      <c r="A241" s="77"/>
      <c r="B241" s="73" t="s">
        <v>305</v>
      </c>
      <c r="C241" s="74">
        <v>326</v>
      </c>
      <c r="D241" s="74">
        <v>223</v>
      </c>
      <c r="E241" s="78">
        <v>0</v>
      </c>
      <c r="F241" s="35">
        <v>0</v>
      </c>
    </row>
    <row r="242" spans="1:6" ht="17.25" customHeight="1">
      <c r="A242" s="77"/>
      <c r="B242" s="73" t="s">
        <v>306</v>
      </c>
      <c r="C242" s="74">
        <v>327</v>
      </c>
      <c r="D242" s="74">
        <v>224</v>
      </c>
      <c r="E242" s="78">
        <v>0</v>
      </c>
      <c r="F242" s="35">
        <v>0</v>
      </c>
    </row>
    <row r="243" spans="1:6" ht="17.25" customHeight="1">
      <c r="A243" s="77"/>
      <c r="B243" s="73" t="s">
        <v>307</v>
      </c>
      <c r="C243" s="74">
        <v>328</v>
      </c>
      <c r="D243" s="74">
        <v>225</v>
      </c>
      <c r="E243" s="78">
        <v>0</v>
      </c>
      <c r="F243" s="35">
        <v>0</v>
      </c>
    </row>
    <row r="244" spans="1:6" ht="17.25" customHeight="1">
      <c r="A244" s="77"/>
      <c r="B244" s="73" t="s">
        <v>308</v>
      </c>
      <c r="C244" s="74">
        <v>329</v>
      </c>
      <c r="D244" s="74">
        <v>226</v>
      </c>
      <c r="E244" s="78">
        <v>0</v>
      </c>
      <c r="F244" s="35">
        <v>0</v>
      </c>
    </row>
    <row r="245" spans="1:6" ht="17.25" customHeight="1">
      <c r="A245" s="77"/>
      <c r="B245" s="73" t="s">
        <v>309</v>
      </c>
      <c r="C245" s="74">
        <v>373</v>
      </c>
      <c r="D245" s="74">
        <v>171</v>
      </c>
      <c r="E245" s="78">
        <v>0</v>
      </c>
      <c r="F245" s="35">
        <v>0</v>
      </c>
    </row>
    <row r="246" spans="1:6" ht="17.25" customHeight="1">
      <c r="A246" s="77"/>
      <c r="B246" s="73" t="s">
        <v>310</v>
      </c>
      <c r="C246" s="74"/>
      <c r="D246" s="74">
        <v>172</v>
      </c>
      <c r="E246" s="27">
        <v>44697094.079999998</v>
      </c>
      <c r="F246" s="36">
        <v>45664185.200000003</v>
      </c>
    </row>
    <row r="247" spans="1:6" ht="17.25" customHeight="1">
      <c r="A247" s="77"/>
      <c r="B247" s="73" t="s">
        <v>311</v>
      </c>
      <c r="C247" s="74">
        <v>367</v>
      </c>
      <c r="D247" s="74">
        <v>173</v>
      </c>
      <c r="E247" s="78">
        <v>0</v>
      </c>
      <c r="F247" s="35">
        <v>0</v>
      </c>
    </row>
    <row r="248" spans="1:6" ht="17.25" customHeight="1">
      <c r="A248" s="77"/>
      <c r="B248" s="73" t="s">
        <v>312</v>
      </c>
      <c r="C248" s="74">
        <v>368</v>
      </c>
      <c r="D248" s="74">
        <v>174</v>
      </c>
      <c r="E248" s="78">
        <v>0</v>
      </c>
      <c r="F248" s="35">
        <v>0</v>
      </c>
    </row>
    <row r="249" spans="1:6" ht="17.25" customHeight="1">
      <c r="A249" s="77"/>
      <c r="B249" s="73" t="s">
        <v>313</v>
      </c>
      <c r="C249" s="74"/>
      <c r="D249" s="74">
        <v>175</v>
      </c>
      <c r="E249" s="78">
        <v>0</v>
      </c>
      <c r="F249" s="35">
        <v>0</v>
      </c>
    </row>
    <row r="250" spans="1:6" ht="17.25" customHeight="1">
      <c r="A250" s="77"/>
      <c r="B250" s="73" t="s">
        <v>314</v>
      </c>
      <c r="C250" s="74">
        <v>331</v>
      </c>
      <c r="D250" s="74">
        <v>176</v>
      </c>
      <c r="E250" s="78">
        <v>0</v>
      </c>
      <c r="F250" s="35">
        <v>0</v>
      </c>
    </row>
    <row r="251" spans="1:6" ht="17.25" customHeight="1">
      <c r="A251" s="77"/>
      <c r="B251" s="73" t="s">
        <v>315</v>
      </c>
      <c r="C251" s="74">
        <v>333</v>
      </c>
      <c r="D251" s="74">
        <v>177</v>
      </c>
      <c r="E251" s="78">
        <v>0</v>
      </c>
      <c r="F251" s="35">
        <v>0</v>
      </c>
    </row>
    <row r="252" spans="1:6" ht="17.25" customHeight="1">
      <c r="A252" s="77"/>
      <c r="B252" s="73" t="s">
        <v>316</v>
      </c>
      <c r="C252" s="74"/>
      <c r="D252" s="74">
        <v>178</v>
      </c>
      <c r="E252" s="78">
        <v>0</v>
      </c>
      <c r="F252" s="35">
        <v>0</v>
      </c>
    </row>
    <row r="253" spans="1:6" ht="17.25" customHeight="1">
      <c r="A253" s="77"/>
      <c r="B253" s="73" t="s">
        <v>317</v>
      </c>
      <c r="C253" s="74">
        <v>336</v>
      </c>
      <c r="D253" s="74">
        <v>179</v>
      </c>
      <c r="E253" s="27">
        <v>3854922</v>
      </c>
      <c r="F253" s="36">
        <v>4583056</v>
      </c>
    </row>
    <row r="254" spans="1:6" ht="17.25" customHeight="1">
      <c r="A254" s="77"/>
      <c r="B254" s="73" t="s">
        <v>55</v>
      </c>
      <c r="C254" s="74">
        <v>341</v>
      </c>
      <c r="D254" s="74">
        <v>180</v>
      </c>
      <c r="E254" s="78">
        <v>0</v>
      </c>
      <c r="F254" s="35">
        <v>0</v>
      </c>
    </row>
    <row r="255" spans="1:6" ht="17.25" customHeight="1">
      <c r="A255" s="77"/>
      <c r="B255" s="73" t="s">
        <v>156</v>
      </c>
      <c r="C255" s="74">
        <v>342</v>
      </c>
      <c r="D255" s="74">
        <v>181</v>
      </c>
      <c r="E255" s="27">
        <v>1107293</v>
      </c>
      <c r="F255" s="36">
        <v>1391828</v>
      </c>
    </row>
    <row r="256" spans="1:6" ht="17.25" customHeight="1">
      <c r="A256" s="77"/>
      <c r="B256" s="73" t="s">
        <v>157</v>
      </c>
      <c r="C256" s="74">
        <v>343</v>
      </c>
      <c r="D256" s="74">
        <v>182</v>
      </c>
      <c r="E256" s="78">
        <v>0</v>
      </c>
      <c r="F256" s="35">
        <v>0</v>
      </c>
    </row>
    <row r="257" spans="1:6" ht="17.25" customHeight="1">
      <c r="A257" s="77"/>
      <c r="B257" s="73" t="s">
        <v>18</v>
      </c>
      <c r="C257" s="74">
        <v>345</v>
      </c>
      <c r="D257" s="74">
        <v>183</v>
      </c>
      <c r="E257" s="78">
        <v>0</v>
      </c>
      <c r="F257" s="35">
        <v>0</v>
      </c>
    </row>
    <row r="258" spans="1:6" ht="17.25" customHeight="1">
      <c r="A258" s="77"/>
      <c r="B258" s="73" t="s">
        <v>318</v>
      </c>
      <c r="C258" s="74"/>
      <c r="D258" s="74">
        <v>184</v>
      </c>
      <c r="E258" s="27">
        <v>1107293</v>
      </c>
      <c r="F258" s="36">
        <v>1391828</v>
      </c>
    </row>
    <row r="259" spans="1:6" ht="17.25" customHeight="1">
      <c r="A259" s="77"/>
      <c r="B259" s="73" t="s">
        <v>319</v>
      </c>
      <c r="C259" s="74">
        <v>347</v>
      </c>
      <c r="D259" s="74">
        <v>185</v>
      </c>
      <c r="E259" s="78">
        <v>0</v>
      </c>
      <c r="F259" s="35">
        <v>0</v>
      </c>
    </row>
    <row r="260" spans="1:6" ht="17.25" customHeight="1">
      <c r="A260" s="77"/>
      <c r="B260" s="73" t="s">
        <v>320</v>
      </c>
      <c r="C260" s="74" t="s">
        <v>321</v>
      </c>
      <c r="D260" s="74">
        <v>186</v>
      </c>
      <c r="E260" s="78">
        <v>0</v>
      </c>
      <c r="F260" s="35">
        <v>0</v>
      </c>
    </row>
    <row r="261" spans="1:6" ht="17.25" customHeight="1">
      <c r="A261" s="77"/>
      <c r="B261" s="125" t="s">
        <v>322</v>
      </c>
      <c r="C261" s="130"/>
      <c r="D261" s="130">
        <v>187</v>
      </c>
      <c r="E261" s="78">
        <v>0</v>
      </c>
      <c r="F261" s="35">
        <v>0</v>
      </c>
    </row>
    <row r="262" spans="1:6" ht="17.25" customHeight="1">
      <c r="A262" s="77"/>
      <c r="B262" s="125" t="s">
        <v>323</v>
      </c>
      <c r="C262" s="130">
        <v>379</v>
      </c>
      <c r="D262" s="130">
        <v>188</v>
      </c>
      <c r="E262" s="78">
        <v>0</v>
      </c>
      <c r="F262" s="35">
        <v>0</v>
      </c>
    </row>
    <row r="263" spans="1:6" ht="17.25" customHeight="1">
      <c r="A263" s="77"/>
      <c r="B263" s="128" t="s">
        <v>324</v>
      </c>
      <c r="C263" s="4"/>
      <c r="D263" s="4">
        <v>189</v>
      </c>
      <c r="E263" s="25">
        <f>E246+E249+E252+E253+E258+E261+E262</f>
        <v>49659309.079999998</v>
      </c>
      <c r="F263" s="33">
        <f>F246+F249+F252+F253+F258+F261+F262</f>
        <v>51639069.200000003</v>
      </c>
    </row>
    <row r="264" spans="1:6" ht="17.25" customHeight="1">
      <c r="A264" s="77"/>
      <c r="B264" s="125" t="s">
        <v>325</v>
      </c>
      <c r="C264" s="130"/>
      <c r="D264" s="130"/>
      <c r="E264" s="78"/>
      <c r="F264" s="35"/>
    </row>
    <row r="265" spans="1:6" ht="17.25" customHeight="1">
      <c r="A265" s="77" t="s">
        <v>102</v>
      </c>
      <c r="B265" s="172" t="s">
        <v>326</v>
      </c>
      <c r="C265" s="173"/>
      <c r="D265" s="173"/>
      <c r="E265" s="173"/>
      <c r="F265" s="174"/>
    </row>
    <row r="266" spans="1:6" ht="17.25" customHeight="1">
      <c r="A266" s="77"/>
      <c r="B266" s="73" t="s">
        <v>327</v>
      </c>
      <c r="C266" s="74">
        <v>951</v>
      </c>
      <c r="D266" s="74">
        <v>190</v>
      </c>
      <c r="E266" s="78">
        <v>0</v>
      </c>
      <c r="F266" s="35">
        <v>0</v>
      </c>
    </row>
    <row r="267" spans="1:6" ht="17.25" customHeight="1">
      <c r="A267" s="79"/>
      <c r="B267" s="7" t="s">
        <v>328</v>
      </c>
      <c r="C267" s="80">
        <v>281</v>
      </c>
      <c r="D267" s="80">
        <v>191</v>
      </c>
      <c r="E267" s="8">
        <v>0</v>
      </c>
      <c r="F267" s="38">
        <v>0</v>
      </c>
    </row>
    <row r="268" spans="1:6" ht="17.25" customHeight="1">
      <c r="A268" s="175"/>
      <c r="B268" s="178" t="s">
        <v>484</v>
      </c>
      <c r="C268" s="178" t="s">
        <v>1</v>
      </c>
      <c r="D268" s="187" t="s">
        <v>376</v>
      </c>
      <c r="E268" s="193" t="s">
        <v>230</v>
      </c>
      <c r="F268" s="182" t="s">
        <v>65</v>
      </c>
    </row>
    <row r="269" spans="1:6" ht="17.25" customHeight="1">
      <c r="A269" s="176"/>
      <c r="B269" s="180"/>
      <c r="C269" s="180"/>
      <c r="D269" s="188"/>
      <c r="E269" s="194"/>
      <c r="F269" s="183"/>
    </row>
    <row r="270" spans="1:6" ht="17.25" customHeight="1">
      <c r="A270" s="77"/>
      <c r="B270" s="73" t="s">
        <v>329</v>
      </c>
      <c r="C270" s="74">
        <v>282</v>
      </c>
      <c r="D270" s="74">
        <v>192</v>
      </c>
      <c r="E270" s="78">
        <v>0</v>
      </c>
      <c r="F270" s="35">
        <v>0</v>
      </c>
    </row>
    <row r="271" spans="1:6" ht="17.25" customHeight="1">
      <c r="A271" s="77"/>
      <c r="B271" s="73" t="s">
        <v>330</v>
      </c>
      <c r="C271" s="74">
        <v>283</v>
      </c>
      <c r="D271" s="74">
        <v>193</v>
      </c>
      <c r="E271" s="78">
        <v>0</v>
      </c>
      <c r="F271" s="35">
        <v>0</v>
      </c>
    </row>
    <row r="272" spans="1:6" ht="17.25" customHeight="1">
      <c r="A272" s="77"/>
      <c r="B272" s="73" t="s">
        <v>331</v>
      </c>
      <c r="C272" s="74">
        <v>289</v>
      </c>
      <c r="D272" s="74">
        <v>194</v>
      </c>
      <c r="E272" s="78">
        <v>0</v>
      </c>
      <c r="F272" s="35">
        <v>0</v>
      </c>
    </row>
    <row r="273" spans="1:6" ht="17.25" customHeight="1">
      <c r="A273" s="77"/>
      <c r="B273" s="73" t="s">
        <v>332</v>
      </c>
      <c r="C273" s="74"/>
      <c r="D273" s="74">
        <v>195</v>
      </c>
      <c r="E273" s="78">
        <v>0</v>
      </c>
      <c r="F273" s="35">
        <v>0</v>
      </c>
    </row>
    <row r="274" spans="1:6" ht="17.25" customHeight="1">
      <c r="A274" s="77"/>
      <c r="B274" s="73" t="s">
        <v>333</v>
      </c>
      <c r="C274" s="74"/>
      <c r="D274" s="74">
        <v>196</v>
      </c>
      <c r="E274" s="78">
        <v>0</v>
      </c>
      <c r="F274" s="35">
        <v>0</v>
      </c>
    </row>
    <row r="275" spans="1:6" ht="17.25" customHeight="1">
      <c r="A275" s="77"/>
      <c r="B275" s="73" t="s">
        <v>334</v>
      </c>
      <c r="C275" s="74"/>
      <c r="D275" s="74"/>
      <c r="E275" s="78"/>
      <c r="F275" s="35"/>
    </row>
    <row r="276" spans="1:6" ht="17.25" customHeight="1">
      <c r="A276" s="77" t="s">
        <v>112</v>
      </c>
      <c r="B276" s="172" t="s">
        <v>335</v>
      </c>
      <c r="C276" s="173"/>
      <c r="D276" s="173"/>
      <c r="E276" s="173"/>
      <c r="F276" s="174"/>
    </row>
    <row r="277" spans="1:6" ht="17.25" customHeight="1">
      <c r="A277" s="77"/>
      <c r="B277" s="73" t="s">
        <v>336</v>
      </c>
      <c r="C277" s="74">
        <v>383</v>
      </c>
      <c r="D277" s="74">
        <v>197</v>
      </c>
      <c r="E277" s="78">
        <v>0</v>
      </c>
      <c r="F277" s="35">
        <v>0</v>
      </c>
    </row>
    <row r="278" spans="1:6" ht="17.25" customHeight="1">
      <c r="A278" s="77"/>
      <c r="B278" s="73" t="s">
        <v>337</v>
      </c>
      <c r="C278" s="74">
        <v>384</v>
      </c>
      <c r="D278" s="74">
        <v>198</v>
      </c>
      <c r="E278" s="78">
        <v>0</v>
      </c>
      <c r="F278" s="35">
        <v>0</v>
      </c>
    </row>
    <row r="279" spans="1:6" ht="17.25" customHeight="1">
      <c r="A279" s="77"/>
      <c r="B279" s="73" t="s">
        <v>338</v>
      </c>
      <c r="C279" s="74">
        <v>387</v>
      </c>
      <c r="D279" s="74">
        <v>199</v>
      </c>
      <c r="E279" s="78">
        <v>0</v>
      </c>
      <c r="F279" s="35">
        <v>0</v>
      </c>
    </row>
    <row r="280" spans="1:6" ht="17.25" customHeight="1">
      <c r="A280" s="77"/>
      <c r="B280" s="73" t="s">
        <v>339</v>
      </c>
      <c r="C280" s="74">
        <v>389</v>
      </c>
      <c r="D280" s="74">
        <v>200</v>
      </c>
      <c r="E280" s="78">
        <v>0</v>
      </c>
      <c r="F280" s="35">
        <v>0</v>
      </c>
    </row>
    <row r="281" spans="1:6" ht="17.25" customHeight="1">
      <c r="A281" s="77"/>
      <c r="B281" s="73" t="s">
        <v>340</v>
      </c>
      <c r="C281" s="74"/>
      <c r="D281" s="74">
        <v>201</v>
      </c>
      <c r="E281" s="78">
        <v>0</v>
      </c>
      <c r="F281" s="35">
        <v>0</v>
      </c>
    </row>
    <row r="282" spans="1:6" ht="17.25" customHeight="1" thickBot="1">
      <c r="A282" s="77"/>
      <c r="B282" s="73" t="s">
        <v>341</v>
      </c>
      <c r="C282" s="74"/>
      <c r="D282" s="74"/>
      <c r="E282" s="78"/>
      <c r="F282" s="35"/>
    </row>
    <row r="283" spans="1:6" ht="33" customHeight="1" thickTop="1">
      <c r="A283" s="120"/>
      <c r="B283" s="114" t="s">
        <v>361</v>
      </c>
      <c r="C283" s="115"/>
      <c r="D283" s="121">
        <v>202</v>
      </c>
      <c r="E283" s="116">
        <f>E174+E224</f>
        <v>5920449536.7399998</v>
      </c>
      <c r="F283" s="117">
        <f>F174+F224</f>
        <v>5978520479.79</v>
      </c>
    </row>
  </sheetData>
  <mergeCells count="67">
    <mergeCell ref="D268:D269"/>
    <mergeCell ref="D220:D221"/>
    <mergeCell ref="D172:D173"/>
    <mergeCell ref="D140:D141"/>
    <mergeCell ref="B228:F228"/>
    <mergeCell ref="B226:F226"/>
    <mergeCell ref="B236:F236"/>
    <mergeCell ref="B265:F265"/>
    <mergeCell ref="B268:B269"/>
    <mergeCell ref="C268:C269"/>
    <mergeCell ref="E268:E269"/>
    <mergeCell ref="F268:F269"/>
    <mergeCell ref="A93:A94"/>
    <mergeCell ref="B93:B94"/>
    <mergeCell ref="C93:C94"/>
    <mergeCell ref="E93:E94"/>
    <mergeCell ref="B220:B221"/>
    <mergeCell ref="C220:C221"/>
    <mergeCell ref="E220:E221"/>
    <mergeCell ref="B172:B173"/>
    <mergeCell ref="C172:C173"/>
    <mergeCell ref="E172:E173"/>
    <mergeCell ref="D93:D94"/>
    <mergeCell ref="B186:F186"/>
    <mergeCell ref="B201:F201"/>
    <mergeCell ref="B213:F213"/>
    <mergeCell ref="F172:F173"/>
    <mergeCell ref="A140:A141"/>
    <mergeCell ref="B1:F1"/>
    <mergeCell ref="A3:A4"/>
    <mergeCell ref="B3:B4"/>
    <mergeCell ref="C3:C4"/>
    <mergeCell ref="E3:E4"/>
    <mergeCell ref="F3:F4"/>
    <mergeCell ref="D3:D4"/>
    <mergeCell ref="A2:F2"/>
    <mergeCell ref="B6:F6"/>
    <mergeCell ref="B24:F24"/>
    <mergeCell ref="B48:F48"/>
    <mergeCell ref="B105:C105"/>
    <mergeCell ref="B125:F125"/>
    <mergeCell ref="B46:B47"/>
    <mergeCell ref="C46:C47"/>
    <mergeCell ref="E46:E47"/>
    <mergeCell ref="F46:F47"/>
    <mergeCell ref="D46:D47"/>
    <mergeCell ref="F93:F94"/>
    <mergeCell ref="B58:F58"/>
    <mergeCell ref="B64:F64"/>
    <mergeCell ref="B74:F74"/>
    <mergeCell ref="B106:F106"/>
    <mergeCell ref="B276:F276"/>
    <mergeCell ref="A268:A269"/>
    <mergeCell ref="B16:F16"/>
    <mergeCell ref="B37:F37"/>
    <mergeCell ref="B126:F126"/>
    <mergeCell ref="A46:A47"/>
    <mergeCell ref="B140:B141"/>
    <mergeCell ref="C140:C141"/>
    <mergeCell ref="E140:E141"/>
    <mergeCell ref="F140:F141"/>
    <mergeCell ref="A220:A221"/>
    <mergeCell ref="B174:C174"/>
    <mergeCell ref="A172:A173"/>
    <mergeCell ref="F220:F221"/>
    <mergeCell ref="B176:F176"/>
    <mergeCell ref="B195:F195"/>
  </mergeCells>
  <printOptions horizontalCentered="1" gridLines="1"/>
  <pageMargins left="0.15748031496062992" right="0.23622047244094491" top="0.42104166666666665" bottom="0.35433070866141736" header="0.13708333333333333" footer="0.23622047244094491"/>
  <pageSetup paperSize="9" scale="94" orientation="portrait" r:id="rId1"/>
  <headerFooter>
    <oddHeader>&amp;R&amp;"Times New Roman,Obyčejné"Příloha č. 1</oddHeader>
    <oddFooter>&amp;L&amp;"Times New Roman,Obyčejné"&amp;8Závěrečný účet 2009</oddFooter>
  </headerFooter>
  <rowBreaks count="6" manualBreakCount="6">
    <brk id="45" max="16383" man="1"/>
    <brk id="92" max="16383" man="1"/>
    <brk id="139" max="16383" man="1"/>
    <brk id="170" max="16383" man="1"/>
    <brk id="219" max="16383" man="1"/>
    <brk id="2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282"/>
  <sheetViews>
    <sheetView view="pageLayout" topLeftCell="F163" zoomScaleNormal="100" zoomScaleSheetLayoutView="100" workbookViewId="0">
      <selection activeCell="B288" sqref="B288"/>
    </sheetView>
  </sheetViews>
  <sheetFormatPr defaultColWidth="9" defaultRowHeight="15"/>
  <cols>
    <col min="1" max="1" width="4.28515625" style="10" customWidth="1"/>
    <col min="2" max="2" width="48.28515625" style="26" customWidth="1"/>
    <col min="3" max="4" width="8.42578125" style="10" customWidth="1"/>
    <col min="5" max="6" width="16.85546875" style="23" customWidth="1"/>
    <col min="7" max="16384" width="9" style="10"/>
  </cols>
  <sheetData>
    <row r="1" spans="1:6" ht="33.75" customHeight="1">
      <c r="A1" s="201" t="s">
        <v>374</v>
      </c>
      <c r="B1" s="202"/>
      <c r="C1" s="202"/>
      <c r="D1" s="202"/>
      <c r="E1" s="202"/>
      <c r="F1" s="203"/>
    </row>
    <row r="2" spans="1:6" s="31" customFormat="1" ht="26.25" customHeight="1">
      <c r="A2" s="198" t="s">
        <v>481</v>
      </c>
      <c r="B2" s="199"/>
      <c r="C2" s="199"/>
      <c r="D2" s="199"/>
      <c r="E2" s="199"/>
      <c r="F2" s="200"/>
    </row>
    <row r="3" spans="1:6" ht="17.25" customHeight="1">
      <c r="A3" s="175"/>
      <c r="B3" s="178" t="s">
        <v>377</v>
      </c>
      <c r="C3" s="178" t="s">
        <v>1</v>
      </c>
      <c r="D3" s="187" t="s">
        <v>376</v>
      </c>
      <c r="E3" s="178" t="s">
        <v>64</v>
      </c>
      <c r="F3" s="182" t="s">
        <v>65</v>
      </c>
    </row>
    <row r="4" spans="1:6" ht="16.5" customHeight="1">
      <c r="A4" s="176"/>
      <c r="B4" s="181"/>
      <c r="C4" s="180"/>
      <c r="D4" s="188"/>
      <c r="E4" s="181"/>
      <c r="F4" s="183"/>
    </row>
    <row r="5" spans="1:6" ht="17.25" customHeight="1">
      <c r="A5" s="77" t="s">
        <v>66</v>
      </c>
      <c r="B5" s="75" t="s">
        <v>343</v>
      </c>
      <c r="C5" s="4"/>
      <c r="D5" s="4">
        <v>1</v>
      </c>
      <c r="E5" s="30">
        <v>0</v>
      </c>
      <c r="F5" s="112">
        <v>0</v>
      </c>
    </row>
    <row r="6" spans="1:6" ht="17.25" customHeight="1">
      <c r="A6" s="77"/>
      <c r="B6" s="73" t="s">
        <v>344</v>
      </c>
      <c r="C6" s="74"/>
      <c r="D6" s="74"/>
      <c r="E6" s="78"/>
      <c r="F6" s="35"/>
    </row>
    <row r="7" spans="1:6" ht="17.25" customHeight="1">
      <c r="A7" s="77" t="s">
        <v>68</v>
      </c>
      <c r="B7" s="172" t="s">
        <v>69</v>
      </c>
      <c r="C7" s="177"/>
      <c r="D7" s="177"/>
      <c r="E7" s="177"/>
      <c r="F7" s="174"/>
    </row>
    <row r="8" spans="1:6" ht="17.25" customHeight="1">
      <c r="A8" s="77"/>
      <c r="B8" s="73" t="s">
        <v>70</v>
      </c>
      <c r="C8" s="74">
        <v>12</v>
      </c>
      <c r="D8" s="74">
        <v>2</v>
      </c>
      <c r="E8" s="78">
        <v>0</v>
      </c>
      <c r="F8" s="35">
        <v>0</v>
      </c>
    </row>
    <row r="9" spans="1:6" ht="17.25" customHeight="1">
      <c r="A9" s="77"/>
      <c r="B9" s="73" t="s">
        <v>71</v>
      </c>
      <c r="C9" s="74">
        <v>13</v>
      </c>
      <c r="D9" s="74">
        <v>3</v>
      </c>
      <c r="E9" s="78">
        <v>0</v>
      </c>
      <c r="F9" s="35">
        <v>0</v>
      </c>
    </row>
    <row r="10" spans="1:6" ht="17.25" customHeight="1">
      <c r="A10" s="77"/>
      <c r="B10" s="73" t="s">
        <v>72</v>
      </c>
      <c r="C10" s="74">
        <v>14</v>
      </c>
      <c r="D10" s="74">
        <v>4</v>
      </c>
      <c r="E10" s="78">
        <v>0</v>
      </c>
      <c r="F10" s="35">
        <v>0</v>
      </c>
    </row>
    <row r="11" spans="1:6" ht="17.25" customHeight="1">
      <c r="A11" s="77"/>
      <c r="B11" s="73" t="s">
        <v>73</v>
      </c>
      <c r="C11" s="74">
        <v>18</v>
      </c>
      <c r="D11" s="74">
        <v>5</v>
      </c>
      <c r="E11" s="78">
        <v>0</v>
      </c>
      <c r="F11" s="35">
        <v>0</v>
      </c>
    </row>
    <row r="12" spans="1:6" ht="17.25" customHeight="1">
      <c r="A12" s="77"/>
      <c r="B12" s="73" t="s">
        <v>74</v>
      </c>
      <c r="C12" s="74">
        <v>19</v>
      </c>
      <c r="D12" s="74">
        <v>6</v>
      </c>
      <c r="E12" s="78">
        <v>0</v>
      </c>
      <c r="F12" s="35">
        <v>0</v>
      </c>
    </row>
    <row r="13" spans="1:6" ht="17.25" customHeight="1">
      <c r="A13" s="77"/>
      <c r="B13" s="73" t="s">
        <v>75</v>
      </c>
      <c r="C13" s="74">
        <v>41</v>
      </c>
      <c r="D13" s="74">
        <v>7</v>
      </c>
      <c r="E13" s="78">
        <v>0</v>
      </c>
      <c r="F13" s="35">
        <v>0</v>
      </c>
    </row>
    <row r="14" spans="1:6" ht="17.25" customHeight="1">
      <c r="A14" s="77"/>
      <c r="B14" s="73" t="s">
        <v>76</v>
      </c>
      <c r="C14" s="74">
        <v>51</v>
      </c>
      <c r="D14" s="74">
        <v>8</v>
      </c>
      <c r="E14" s="78">
        <v>0</v>
      </c>
      <c r="F14" s="35">
        <v>0</v>
      </c>
    </row>
    <row r="15" spans="1:6" ht="17.25" customHeight="1">
      <c r="A15" s="77"/>
      <c r="B15" s="73" t="s">
        <v>77</v>
      </c>
      <c r="C15" s="74"/>
      <c r="D15" s="74">
        <v>9</v>
      </c>
      <c r="E15" s="78">
        <v>0</v>
      </c>
      <c r="F15" s="35">
        <v>0</v>
      </c>
    </row>
    <row r="16" spans="1:6" ht="17.25" customHeight="1">
      <c r="A16" s="77"/>
      <c r="B16" s="73" t="s">
        <v>78</v>
      </c>
      <c r="C16" s="74"/>
      <c r="D16" s="74"/>
      <c r="E16" s="78"/>
      <c r="F16" s="35"/>
    </row>
    <row r="17" spans="1:6" ht="17.25" customHeight="1">
      <c r="A17" s="77" t="s">
        <v>79</v>
      </c>
      <c r="B17" s="172" t="s">
        <v>80</v>
      </c>
      <c r="C17" s="177"/>
      <c r="D17" s="177"/>
      <c r="E17" s="177"/>
      <c r="F17" s="174"/>
    </row>
    <row r="18" spans="1:6" ht="17.25" customHeight="1">
      <c r="A18" s="77"/>
      <c r="B18" s="73" t="s">
        <v>81</v>
      </c>
      <c r="C18" s="74">
        <v>72</v>
      </c>
      <c r="D18" s="74">
        <v>10</v>
      </c>
      <c r="E18" s="78">
        <v>0</v>
      </c>
      <c r="F18" s="35">
        <v>0</v>
      </c>
    </row>
    <row r="19" spans="1:6" ht="17.25" customHeight="1">
      <c r="A19" s="77"/>
      <c r="B19" s="73" t="s">
        <v>82</v>
      </c>
      <c r="C19" s="74">
        <v>73</v>
      </c>
      <c r="D19" s="74">
        <v>11</v>
      </c>
      <c r="E19" s="78">
        <v>0</v>
      </c>
      <c r="F19" s="35">
        <v>0</v>
      </c>
    </row>
    <row r="20" spans="1:6" ht="17.25" customHeight="1">
      <c r="A20" s="77"/>
      <c r="B20" s="73" t="s">
        <v>83</v>
      </c>
      <c r="C20" s="74">
        <v>74</v>
      </c>
      <c r="D20" s="74">
        <v>12</v>
      </c>
      <c r="E20" s="78">
        <v>0</v>
      </c>
      <c r="F20" s="35">
        <v>0</v>
      </c>
    </row>
    <row r="21" spans="1:6" ht="17.25" customHeight="1">
      <c r="A21" s="77"/>
      <c r="B21" s="73" t="s">
        <v>84</v>
      </c>
      <c r="C21" s="74">
        <v>78</v>
      </c>
      <c r="D21" s="74">
        <v>13</v>
      </c>
      <c r="E21" s="78">
        <v>0</v>
      </c>
      <c r="F21" s="35">
        <v>0</v>
      </c>
    </row>
    <row r="22" spans="1:6" ht="17.25" customHeight="1">
      <c r="A22" s="77"/>
      <c r="B22" s="73" t="s">
        <v>85</v>
      </c>
      <c r="C22" s="74">
        <v>79</v>
      </c>
      <c r="D22" s="74">
        <v>14</v>
      </c>
      <c r="E22" s="78">
        <v>0</v>
      </c>
      <c r="F22" s="35">
        <v>0</v>
      </c>
    </row>
    <row r="23" spans="1:6" ht="17.25" customHeight="1">
      <c r="A23" s="77"/>
      <c r="B23" s="73" t="s">
        <v>86</v>
      </c>
      <c r="C23" s="74"/>
      <c r="D23" s="74">
        <v>15</v>
      </c>
      <c r="E23" s="78">
        <v>0</v>
      </c>
      <c r="F23" s="35">
        <v>0</v>
      </c>
    </row>
    <row r="24" spans="1:6" ht="17.25" customHeight="1">
      <c r="A24" s="77"/>
      <c r="B24" s="73" t="s">
        <v>87</v>
      </c>
      <c r="C24" s="74"/>
      <c r="D24" s="74"/>
      <c r="E24" s="78"/>
      <c r="F24" s="35"/>
    </row>
    <row r="25" spans="1:6" ht="17.25" customHeight="1">
      <c r="A25" s="77" t="s">
        <v>88</v>
      </c>
      <c r="B25" s="172" t="s">
        <v>89</v>
      </c>
      <c r="C25" s="177"/>
      <c r="D25" s="177"/>
      <c r="E25" s="177"/>
      <c r="F25" s="174"/>
    </row>
    <row r="26" spans="1:6" ht="17.25" customHeight="1">
      <c r="A26" s="77"/>
      <c r="B26" s="73" t="s">
        <v>90</v>
      </c>
      <c r="C26" s="74">
        <v>31</v>
      </c>
      <c r="D26" s="74">
        <v>16</v>
      </c>
      <c r="E26" s="78">
        <v>0</v>
      </c>
      <c r="F26" s="35">
        <v>0</v>
      </c>
    </row>
    <row r="27" spans="1:6" ht="17.25" customHeight="1">
      <c r="A27" s="77"/>
      <c r="B27" s="73" t="s">
        <v>91</v>
      </c>
      <c r="C27" s="74">
        <v>32</v>
      </c>
      <c r="D27" s="74">
        <v>17</v>
      </c>
      <c r="E27" s="78">
        <v>0</v>
      </c>
      <c r="F27" s="35">
        <v>0</v>
      </c>
    </row>
    <row r="28" spans="1:6" ht="17.25" customHeight="1">
      <c r="A28" s="77"/>
      <c r="B28" s="73" t="s">
        <v>92</v>
      </c>
      <c r="C28" s="74">
        <v>21</v>
      </c>
      <c r="D28" s="74">
        <v>18</v>
      </c>
      <c r="E28" s="78">
        <v>0</v>
      </c>
      <c r="F28" s="35">
        <v>0</v>
      </c>
    </row>
    <row r="29" spans="1:6" ht="17.25" customHeight="1">
      <c r="A29" s="77"/>
      <c r="B29" s="73" t="s">
        <v>93</v>
      </c>
      <c r="C29" s="74">
        <v>22</v>
      </c>
      <c r="D29" s="74">
        <v>19</v>
      </c>
      <c r="E29" s="78">
        <v>0</v>
      </c>
      <c r="F29" s="35">
        <v>0</v>
      </c>
    </row>
    <row r="30" spans="1:6" ht="17.25" customHeight="1">
      <c r="A30" s="77"/>
      <c r="B30" s="73" t="s">
        <v>94</v>
      </c>
      <c r="C30" s="74">
        <v>25</v>
      </c>
      <c r="D30" s="74">
        <v>20</v>
      </c>
      <c r="E30" s="78">
        <v>0</v>
      </c>
      <c r="F30" s="35">
        <v>0</v>
      </c>
    </row>
    <row r="31" spans="1:6" ht="17.25" customHeight="1">
      <c r="A31" s="77"/>
      <c r="B31" s="73" t="s">
        <v>95</v>
      </c>
      <c r="C31" s="74">
        <v>26</v>
      </c>
      <c r="D31" s="74">
        <v>21</v>
      </c>
      <c r="E31" s="78">
        <v>0</v>
      </c>
      <c r="F31" s="35">
        <v>0</v>
      </c>
    </row>
    <row r="32" spans="1:6" ht="17.25" customHeight="1">
      <c r="A32" s="77"/>
      <c r="B32" s="73" t="s">
        <v>96</v>
      </c>
      <c r="C32" s="74">
        <v>28</v>
      </c>
      <c r="D32" s="74">
        <v>22</v>
      </c>
      <c r="E32" s="78">
        <v>0</v>
      </c>
      <c r="F32" s="35">
        <v>0</v>
      </c>
    </row>
    <row r="33" spans="1:6" ht="17.25" customHeight="1">
      <c r="A33" s="77"/>
      <c r="B33" s="73" t="s">
        <v>97</v>
      </c>
      <c r="C33" s="74">
        <v>29</v>
      </c>
      <c r="D33" s="74">
        <v>23</v>
      </c>
      <c r="E33" s="78">
        <v>0</v>
      </c>
      <c r="F33" s="35">
        <v>0</v>
      </c>
    </row>
    <row r="34" spans="1:6" ht="17.25" customHeight="1">
      <c r="A34" s="77"/>
      <c r="B34" s="73" t="s">
        <v>98</v>
      </c>
      <c r="C34" s="74">
        <v>42</v>
      </c>
      <c r="D34" s="74">
        <v>24</v>
      </c>
      <c r="E34" s="78">
        <v>0</v>
      </c>
      <c r="F34" s="35">
        <v>0</v>
      </c>
    </row>
    <row r="35" spans="1:6" ht="17.25" customHeight="1">
      <c r="A35" s="77"/>
      <c r="B35" s="73" t="s">
        <v>99</v>
      </c>
      <c r="C35" s="74">
        <v>52</v>
      </c>
      <c r="D35" s="74">
        <v>25</v>
      </c>
      <c r="E35" s="78">
        <v>0</v>
      </c>
      <c r="F35" s="35">
        <v>0</v>
      </c>
    </row>
    <row r="36" spans="1:6" ht="17.25" customHeight="1">
      <c r="A36" s="77"/>
      <c r="B36" s="73" t="s">
        <v>100</v>
      </c>
      <c r="C36" s="74"/>
      <c r="D36" s="74">
        <v>26</v>
      </c>
      <c r="E36" s="78">
        <v>0</v>
      </c>
      <c r="F36" s="35">
        <v>0</v>
      </c>
    </row>
    <row r="37" spans="1:6" ht="17.25" customHeight="1">
      <c r="A37" s="77"/>
      <c r="B37" s="73" t="s">
        <v>101</v>
      </c>
      <c r="C37" s="74"/>
      <c r="D37" s="74"/>
      <c r="E37" s="78"/>
      <c r="F37" s="35"/>
    </row>
    <row r="38" spans="1:6" ht="17.25" customHeight="1">
      <c r="A38" s="77" t="s">
        <v>102</v>
      </c>
      <c r="B38" s="172" t="s">
        <v>103</v>
      </c>
      <c r="C38" s="177"/>
      <c r="D38" s="177"/>
      <c r="E38" s="177"/>
      <c r="F38" s="174"/>
    </row>
    <row r="39" spans="1:6" ht="17.25" customHeight="1">
      <c r="A39" s="77"/>
      <c r="B39" s="73" t="s">
        <v>104</v>
      </c>
      <c r="C39" s="74">
        <v>81</v>
      </c>
      <c r="D39" s="74">
        <v>27</v>
      </c>
      <c r="E39" s="78">
        <v>0</v>
      </c>
      <c r="F39" s="35">
        <v>0</v>
      </c>
    </row>
    <row r="40" spans="1:6" ht="17.25" customHeight="1">
      <c r="A40" s="77"/>
      <c r="B40" s="73" t="s">
        <v>105</v>
      </c>
      <c r="C40" s="74">
        <v>82</v>
      </c>
      <c r="D40" s="74">
        <v>28</v>
      </c>
      <c r="E40" s="78">
        <v>0</v>
      </c>
      <c r="F40" s="35">
        <v>0</v>
      </c>
    </row>
    <row r="41" spans="1:6" ht="17.25" customHeight="1">
      <c r="A41" s="77"/>
      <c r="B41" s="73" t="s">
        <v>106</v>
      </c>
      <c r="C41" s="74">
        <v>85</v>
      </c>
      <c r="D41" s="74">
        <v>29</v>
      </c>
      <c r="E41" s="78">
        <v>0</v>
      </c>
      <c r="F41" s="35">
        <v>0</v>
      </c>
    </row>
    <row r="42" spans="1:6" ht="17.25" customHeight="1">
      <c r="A42" s="77"/>
      <c r="B42" s="73" t="s">
        <v>107</v>
      </c>
      <c r="C42" s="74">
        <v>86</v>
      </c>
      <c r="D42" s="74">
        <v>30</v>
      </c>
      <c r="E42" s="78">
        <v>0</v>
      </c>
      <c r="F42" s="35">
        <v>0</v>
      </c>
    </row>
    <row r="43" spans="1:6" ht="17.25" customHeight="1">
      <c r="A43" s="77"/>
      <c r="B43" s="73" t="s">
        <v>108</v>
      </c>
      <c r="C43" s="74">
        <v>88</v>
      </c>
      <c r="D43" s="74">
        <v>31</v>
      </c>
      <c r="E43" s="78">
        <v>0</v>
      </c>
      <c r="F43" s="35">
        <v>0</v>
      </c>
    </row>
    <row r="44" spans="1:6" ht="17.25" customHeight="1">
      <c r="A44" s="77"/>
      <c r="B44" s="73" t="s">
        <v>109</v>
      </c>
      <c r="C44" s="74">
        <v>89</v>
      </c>
      <c r="D44" s="74">
        <v>32</v>
      </c>
      <c r="E44" s="78">
        <v>0</v>
      </c>
      <c r="F44" s="35">
        <v>0</v>
      </c>
    </row>
    <row r="45" spans="1:6" ht="17.25" customHeight="1">
      <c r="A45" s="77"/>
      <c r="B45" s="73" t="s">
        <v>110</v>
      </c>
      <c r="C45" s="74"/>
      <c r="D45" s="74">
        <v>33</v>
      </c>
      <c r="E45" s="78">
        <v>0</v>
      </c>
      <c r="F45" s="35">
        <v>0</v>
      </c>
    </row>
    <row r="46" spans="1:6" ht="17.25" customHeight="1">
      <c r="A46" s="77"/>
      <c r="B46" s="73" t="s">
        <v>111</v>
      </c>
      <c r="C46" s="74"/>
      <c r="D46" s="74"/>
      <c r="E46" s="78"/>
      <c r="F46" s="35"/>
    </row>
    <row r="47" spans="1:6" ht="17.25" customHeight="1">
      <c r="A47" s="77" t="s">
        <v>112</v>
      </c>
      <c r="B47" s="172" t="s">
        <v>113</v>
      </c>
      <c r="C47" s="177"/>
      <c r="D47" s="177"/>
      <c r="E47" s="177"/>
      <c r="F47" s="174"/>
    </row>
    <row r="48" spans="1:6" ht="17.25" customHeight="1">
      <c r="A48" s="79"/>
      <c r="B48" s="7" t="s">
        <v>114</v>
      </c>
      <c r="C48" s="80">
        <v>61</v>
      </c>
      <c r="D48" s="80">
        <v>34</v>
      </c>
      <c r="E48" s="8">
        <v>0</v>
      </c>
      <c r="F48" s="38">
        <v>0</v>
      </c>
    </row>
    <row r="49" spans="1:6" ht="17.25" customHeight="1">
      <c r="A49" s="175"/>
      <c r="B49" s="178" t="s">
        <v>377</v>
      </c>
      <c r="C49" s="178" t="s">
        <v>1</v>
      </c>
      <c r="D49" s="187" t="s">
        <v>376</v>
      </c>
      <c r="E49" s="178" t="s">
        <v>64</v>
      </c>
      <c r="F49" s="182" t="s">
        <v>65</v>
      </c>
    </row>
    <row r="50" spans="1:6" ht="17.25" customHeight="1">
      <c r="A50" s="176"/>
      <c r="B50" s="181"/>
      <c r="C50" s="180"/>
      <c r="D50" s="188"/>
      <c r="E50" s="181"/>
      <c r="F50" s="183"/>
    </row>
    <row r="51" spans="1:6" s="11" customFormat="1" ht="17.25" customHeight="1">
      <c r="A51" s="77"/>
      <c r="B51" s="73" t="s">
        <v>115</v>
      </c>
      <c r="C51" s="74">
        <v>62</v>
      </c>
      <c r="D51" s="74">
        <v>35</v>
      </c>
      <c r="E51" s="78">
        <v>0</v>
      </c>
      <c r="F51" s="35">
        <v>0</v>
      </c>
    </row>
    <row r="52" spans="1:6" ht="17.25" customHeight="1">
      <c r="A52" s="77"/>
      <c r="B52" s="73" t="s">
        <v>116</v>
      </c>
      <c r="C52" s="74">
        <v>63</v>
      </c>
      <c r="D52" s="74">
        <v>36</v>
      </c>
      <c r="E52" s="78">
        <v>0</v>
      </c>
      <c r="F52" s="35">
        <v>0</v>
      </c>
    </row>
    <row r="53" spans="1:6" ht="17.25" customHeight="1">
      <c r="A53" s="77"/>
      <c r="B53" s="73" t="s">
        <v>117</v>
      </c>
      <c r="C53" s="74">
        <v>66</v>
      </c>
      <c r="D53" s="74">
        <v>37</v>
      </c>
      <c r="E53" s="78">
        <v>0</v>
      </c>
      <c r="F53" s="35">
        <v>0</v>
      </c>
    </row>
    <row r="54" spans="1:6" ht="17.25" customHeight="1">
      <c r="A54" s="77"/>
      <c r="B54" s="73" t="s">
        <v>118</v>
      </c>
      <c r="C54" s="74">
        <v>67</v>
      </c>
      <c r="D54" s="74">
        <v>38</v>
      </c>
      <c r="E54" s="78">
        <v>0</v>
      </c>
      <c r="F54" s="35">
        <v>0</v>
      </c>
    </row>
    <row r="55" spans="1:6" ht="17.25" customHeight="1">
      <c r="A55" s="77"/>
      <c r="B55" s="73" t="s">
        <v>119</v>
      </c>
      <c r="C55" s="74">
        <v>69</v>
      </c>
      <c r="D55" s="74">
        <v>39</v>
      </c>
      <c r="E55" s="78">
        <v>0</v>
      </c>
      <c r="F55" s="35">
        <v>0</v>
      </c>
    </row>
    <row r="56" spans="1:6" ht="17.25" customHeight="1">
      <c r="A56" s="77"/>
      <c r="B56" s="73" t="s">
        <v>120</v>
      </c>
      <c r="C56" s="74">
        <v>43</v>
      </c>
      <c r="D56" s="74">
        <v>40</v>
      </c>
      <c r="E56" s="78">
        <v>0</v>
      </c>
      <c r="F56" s="35">
        <v>0</v>
      </c>
    </row>
    <row r="57" spans="1:6" ht="17.25" customHeight="1">
      <c r="A57" s="77"/>
      <c r="B57" s="73" t="s">
        <v>121</v>
      </c>
      <c r="C57" s="74"/>
      <c r="D57" s="74">
        <v>41</v>
      </c>
      <c r="E57" s="78">
        <v>0</v>
      </c>
      <c r="F57" s="35">
        <v>0</v>
      </c>
    </row>
    <row r="58" spans="1:6" ht="17.25" customHeight="1">
      <c r="A58" s="77"/>
      <c r="B58" s="73" t="s">
        <v>122</v>
      </c>
      <c r="C58" s="74"/>
      <c r="D58" s="74"/>
      <c r="E58" s="78"/>
      <c r="F58" s="35"/>
    </row>
    <row r="59" spans="1:6" ht="17.25" customHeight="1">
      <c r="A59" s="77" t="s">
        <v>123</v>
      </c>
      <c r="B59" s="172" t="s">
        <v>124</v>
      </c>
      <c r="C59" s="177"/>
      <c r="D59" s="177"/>
      <c r="E59" s="177"/>
      <c r="F59" s="174"/>
    </row>
    <row r="60" spans="1:6" ht="17.25" customHeight="1">
      <c r="A60" s="77"/>
      <c r="B60" s="73" t="s">
        <v>125</v>
      </c>
      <c r="C60" s="74">
        <v>64</v>
      </c>
      <c r="D60" s="74">
        <v>204</v>
      </c>
      <c r="E60" s="78" t="s">
        <v>126</v>
      </c>
      <c r="F60" s="35" t="s">
        <v>126</v>
      </c>
    </row>
    <row r="61" spans="1:6" ht="17.25" customHeight="1">
      <c r="A61" s="77"/>
      <c r="B61" s="73" t="s">
        <v>127</v>
      </c>
      <c r="C61" s="74">
        <v>65</v>
      </c>
      <c r="D61" s="74">
        <v>205</v>
      </c>
      <c r="E61" s="78" t="s">
        <v>126</v>
      </c>
      <c r="F61" s="35" t="s">
        <v>126</v>
      </c>
    </row>
    <row r="62" spans="1:6" ht="17.25" customHeight="1">
      <c r="A62" s="77"/>
      <c r="B62" s="73" t="s">
        <v>128</v>
      </c>
      <c r="C62" s="74"/>
      <c r="D62" s="74">
        <v>206</v>
      </c>
      <c r="E62" s="78" t="s">
        <v>126</v>
      </c>
      <c r="F62" s="35" t="s">
        <v>126</v>
      </c>
    </row>
    <row r="63" spans="1:6" ht="17.25" customHeight="1">
      <c r="A63" s="77"/>
      <c r="B63" s="73" t="s">
        <v>129</v>
      </c>
      <c r="C63" s="74"/>
      <c r="D63" s="74"/>
      <c r="E63" s="78"/>
      <c r="F63" s="35"/>
    </row>
    <row r="64" spans="1:6" s="4" customFormat="1" ht="17.25" customHeight="1">
      <c r="A64" s="32" t="s">
        <v>130</v>
      </c>
      <c r="B64" s="186" t="s">
        <v>131</v>
      </c>
      <c r="C64" s="173"/>
      <c r="D64" s="4">
        <v>42</v>
      </c>
      <c r="E64" s="25">
        <f>E74+E106+E126+E164+E171</f>
        <v>567994006.07000005</v>
      </c>
      <c r="F64" s="33">
        <f>F74+F106+F126+F164+F171</f>
        <v>653173918.77999997</v>
      </c>
    </row>
    <row r="65" spans="1:6" ht="17.25" customHeight="1">
      <c r="A65" s="77" t="s">
        <v>68</v>
      </c>
      <c r="B65" s="73" t="s">
        <v>132</v>
      </c>
      <c r="C65" s="74"/>
      <c r="D65" s="74"/>
      <c r="E65" s="78"/>
      <c r="F65" s="35"/>
    </row>
    <row r="66" spans="1:6" ht="17.25" customHeight="1">
      <c r="A66" s="77"/>
      <c r="B66" s="73" t="s">
        <v>133</v>
      </c>
      <c r="C66" s="74">
        <v>112</v>
      </c>
      <c r="D66" s="74">
        <v>43</v>
      </c>
      <c r="E66" s="78">
        <v>0</v>
      </c>
      <c r="F66" s="35">
        <v>0</v>
      </c>
    </row>
    <row r="67" spans="1:6" ht="17.25" customHeight="1">
      <c r="A67" s="77"/>
      <c r="B67" s="73" t="s">
        <v>345</v>
      </c>
      <c r="C67" s="74" t="s">
        <v>346</v>
      </c>
      <c r="D67" s="74">
        <v>44</v>
      </c>
      <c r="E67" s="78">
        <v>0</v>
      </c>
      <c r="F67" s="35">
        <v>0</v>
      </c>
    </row>
    <row r="68" spans="1:6" ht="17.25" customHeight="1">
      <c r="A68" s="77"/>
      <c r="B68" s="73" t="s">
        <v>136</v>
      </c>
      <c r="C68" s="74">
        <v>121</v>
      </c>
      <c r="D68" s="74">
        <v>45</v>
      </c>
      <c r="E68" s="78">
        <v>0</v>
      </c>
      <c r="F68" s="35">
        <v>0</v>
      </c>
    </row>
    <row r="69" spans="1:6" ht="17.25" customHeight="1">
      <c r="A69" s="77"/>
      <c r="B69" s="73" t="s">
        <v>137</v>
      </c>
      <c r="C69" s="74">
        <v>122</v>
      </c>
      <c r="D69" s="74">
        <v>46</v>
      </c>
      <c r="E69" s="78">
        <v>0</v>
      </c>
      <c r="F69" s="35">
        <v>0</v>
      </c>
    </row>
    <row r="70" spans="1:6" ht="17.25" customHeight="1">
      <c r="A70" s="77"/>
      <c r="B70" s="73" t="s">
        <v>138</v>
      </c>
      <c r="C70" s="74">
        <v>123</v>
      </c>
      <c r="D70" s="74">
        <v>47</v>
      </c>
      <c r="E70" s="78">
        <v>0</v>
      </c>
      <c r="F70" s="35">
        <v>0</v>
      </c>
    </row>
    <row r="71" spans="1:6" ht="17.25" customHeight="1">
      <c r="A71" s="77"/>
      <c r="B71" s="73" t="s">
        <v>139</v>
      </c>
      <c r="C71" s="74">
        <v>124</v>
      </c>
      <c r="D71" s="74">
        <v>48</v>
      </c>
      <c r="E71" s="78">
        <v>0</v>
      </c>
      <c r="F71" s="35">
        <v>0</v>
      </c>
    </row>
    <row r="72" spans="1:6" ht="17.25" customHeight="1">
      <c r="A72" s="77"/>
      <c r="B72" s="73" t="s">
        <v>140</v>
      </c>
      <c r="C72" s="74">
        <v>132</v>
      </c>
      <c r="D72" s="74">
        <v>49</v>
      </c>
      <c r="E72" s="78">
        <v>0</v>
      </c>
      <c r="F72" s="35">
        <v>0</v>
      </c>
    </row>
    <row r="73" spans="1:6" ht="17.25" customHeight="1">
      <c r="A73" s="77"/>
      <c r="B73" s="73" t="s">
        <v>347</v>
      </c>
      <c r="C73" s="29" t="s">
        <v>348</v>
      </c>
      <c r="D73" s="74">
        <v>50</v>
      </c>
      <c r="E73" s="78">
        <v>0</v>
      </c>
      <c r="F73" s="35">
        <v>0</v>
      </c>
    </row>
    <row r="74" spans="1:6" ht="17.25" customHeight="1">
      <c r="A74" s="77"/>
      <c r="B74" s="73" t="s">
        <v>349</v>
      </c>
      <c r="C74" s="74"/>
      <c r="D74" s="74">
        <v>51</v>
      </c>
      <c r="E74" s="78">
        <v>0</v>
      </c>
      <c r="F74" s="35">
        <v>0</v>
      </c>
    </row>
    <row r="75" spans="1:6" ht="17.25" customHeight="1">
      <c r="A75" s="77" t="s">
        <v>79</v>
      </c>
      <c r="B75" s="172" t="s">
        <v>144</v>
      </c>
      <c r="C75" s="177"/>
      <c r="D75" s="177"/>
      <c r="E75" s="177"/>
      <c r="F75" s="174"/>
    </row>
    <row r="76" spans="1:6" ht="17.25" customHeight="1">
      <c r="A76" s="77"/>
      <c r="B76" s="73" t="s">
        <v>145</v>
      </c>
      <c r="C76" s="74">
        <v>311</v>
      </c>
      <c r="D76" s="74">
        <v>52</v>
      </c>
      <c r="E76" s="27">
        <v>135554468.58000001</v>
      </c>
      <c r="F76" s="36">
        <v>138259807.62</v>
      </c>
    </row>
    <row r="77" spans="1:6" ht="17.25" customHeight="1">
      <c r="A77" s="77"/>
      <c r="B77" s="73" t="s">
        <v>146</v>
      </c>
      <c r="C77" s="74">
        <v>312</v>
      </c>
      <c r="D77" s="74">
        <v>53</v>
      </c>
      <c r="E77" s="78">
        <v>0</v>
      </c>
      <c r="F77" s="35">
        <v>0</v>
      </c>
    </row>
    <row r="78" spans="1:6" ht="17.25" customHeight="1">
      <c r="A78" s="77"/>
      <c r="B78" s="73" t="s">
        <v>147</v>
      </c>
      <c r="C78" s="74">
        <v>313</v>
      </c>
      <c r="D78" s="74">
        <v>54</v>
      </c>
      <c r="E78" s="78">
        <v>0</v>
      </c>
      <c r="F78" s="35">
        <v>0</v>
      </c>
    </row>
    <row r="79" spans="1:6" ht="17.25" customHeight="1">
      <c r="A79" s="77"/>
      <c r="B79" s="73" t="s">
        <v>148</v>
      </c>
      <c r="C79" s="74">
        <v>314</v>
      </c>
      <c r="D79" s="74">
        <v>55</v>
      </c>
      <c r="E79" s="27">
        <v>79601542.849999994</v>
      </c>
      <c r="F79" s="36">
        <v>78684446.519999996</v>
      </c>
    </row>
    <row r="80" spans="1:6" ht="17.25" customHeight="1">
      <c r="A80" s="77"/>
      <c r="B80" s="73" t="s">
        <v>149</v>
      </c>
      <c r="C80" s="74">
        <v>315</v>
      </c>
      <c r="D80" s="74">
        <v>56</v>
      </c>
      <c r="E80" s="78">
        <v>0</v>
      </c>
      <c r="F80" s="35">
        <v>0</v>
      </c>
    </row>
    <row r="81" spans="1:6" ht="17.25" customHeight="1">
      <c r="A81" s="77"/>
      <c r="B81" s="73" t="s">
        <v>150</v>
      </c>
      <c r="C81" s="74">
        <v>316</v>
      </c>
      <c r="D81" s="74">
        <v>57</v>
      </c>
      <c r="E81" s="27">
        <v>-2248303.04</v>
      </c>
      <c r="F81" s="36">
        <v>13426.22</v>
      </c>
    </row>
    <row r="82" spans="1:6" ht="17.25" customHeight="1">
      <c r="A82" s="77"/>
      <c r="B82" s="73" t="s">
        <v>151</v>
      </c>
      <c r="C82" s="74">
        <v>317</v>
      </c>
      <c r="D82" s="74">
        <v>214</v>
      </c>
      <c r="E82" s="78">
        <v>0</v>
      </c>
      <c r="F82" s="35">
        <v>0</v>
      </c>
    </row>
    <row r="83" spans="1:6" ht="17.25" customHeight="1">
      <c r="A83" s="77"/>
      <c r="B83" s="73" t="s">
        <v>152</v>
      </c>
      <c r="C83" s="74">
        <v>318</v>
      </c>
      <c r="D83" s="74">
        <v>215</v>
      </c>
      <c r="E83" s="78">
        <v>0</v>
      </c>
      <c r="F83" s="35">
        <v>0</v>
      </c>
    </row>
    <row r="84" spans="1:6" ht="17.25" customHeight="1">
      <c r="A84" s="77"/>
      <c r="B84" s="75" t="s">
        <v>153</v>
      </c>
      <c r="C84" s="4"/>
      <c r="D84" s="4">
        <v>58</v>
      </c>
      <c r="E84" s="25">
        <f>E76+E79+E81+E82+E83</f>
        <v>212907708.39000002</v>
      </c>
      <c r="F84" s="33">
        <f>F76+F79+F81+F82+F83</f>
        <v>216957680.35999998</v>
      </c>
    </row>
    <row r="85" spans="1:6" ht="17.25" customHeight="1">
      <c r="A85" s="77"/>
      <c r="B85" s="73" t="s">
        <v>154</v>
      </c>
      <c r="C85" s="74">
        <v>358</v>
      </c>
      <c r="D85" s="74">
        <v>59</v>
      </c>
      <c r="E85" s="78">
        <v>0</v>
      </c>
      <c r="F85" s="35">
        <v>0</v>
      </c>
    </row>
    <row r="86" spans="1:6" ht="17.25" customHeight="1">
      <c r="A86" s="77"/>
      <c r="B86" s="73" t="s">
        <v>155</v>
      </c>
      <c r="C86" s="74">
        <v>336</v>
      </c>
      <c r="D86" s="74">
        <v>60</v>
      </c>
      <c r="E86" s="78">
        <v>0</v>
      </c>
      <c r="F86" s="35">
        <v>0</v>
      </c>
    </row>
    <row r="87" spans="1:6" ht="17.25" customHeight="1">
      <c r="A87" s="77"/>
      <c r="B87" s="73" t="s">
        <v>55</v>
      </c>
      <c r="C87" s="74">
        <v>341</v>
      </c>
      <c r="D87" s="74">
        <v>61</v>
      </c>
      <c r="E87" s="78">
        <v>0</v>
      </c>
      <c r="F87" s="35">
        <v>0</v>
      </c>
    </row>
    <row r="88" spans="1:6" ht="17.25" customHeight="1">
      <c r="A88" s="77"/>
      <c r="B88" s="73" t="s">
        <v>156</v>
      </c>
      <c r="C88" s="74">
        <v>342</v>
      </c>
      <c r="D88" s="74">
        <v>62</v>
      </c>
      <c r="E88" s="78">
        <v>0</v>
      </c>
      <c r="F88" s="35">
        <v>0</v>
      </c>
    </row>
    <row r="89" spans="1:6" ht="17.25" customHeight="1">
      <c r="A89" s="77"/>
      <c r="B89" s="73" t="s">
        <v>157</v>
      </c>
      <c r="C89" s="74">
        <v>343</v>
      </c>
      <c r="D89" s="74">
        <v>63</v>
      </c>
      <c r="E89" s="78">
        <v>0</v>
      </c>
      <c r="F89" s="35">
        <v>0</v>
      </c>
    </row>
    <row r="90" spans="1:6" ht="17.25" customHeight="1">
      <c r="A90" s="77"/>
      <c r="B90" s="73" t="s">
        <v>18</v>
      </c>
      <c r="C90" s="74">
        <v>345</v>
      </c>
      <c r="D90" s="74">
        <v>64</v>
      </c>
      <c r="E90" s="78">
        <v>0</v>
      </c>
      <c r="F90" s="35">
        <v>0</v>
      </c>
    </row>
    <row r="91" spans="1:6" ht="17.25" customHeight="1">
      <c r="A91" s="77"/>
      <c r="B91" s="73" t="s">
        <v>158</v>
      </c>
      <c r="C91" s="74">
        <v>373</v>
      </c>
      <c r="D91" s="74">
        <v>65</v>
      </c>
      <c r="E91" s="78">
        <v>0</v>
      </c>
      <c r="F91" s="35">
        <v>0</v>
      </c>
    </row>
    <row r="92" spans="1:6" ht="17.25" customHeight="1">
      <c r="A92" s="77"/>
      <c r="B92" s="73" t="s">
        <v>159</v>
      </c>
      <c r="C92" s="74"/>
      <c r="D92" s="74">
        <v>66</v>
      </c>
      <c r="E92" s="78">
        <v>0</v>
      </c>
      <c r="F92" s="35">
        <v>0</v>
      </c>
    </row>
    <row r="93" spans="1:6" ht="17.25" customHeight="1">
      <c r="A93" s="77"/>
      <c r="B93" s="73" t="s">
        <v>160</v>
      </c>
      <c r="C93" s="74">
        <v>371</v>
      </c>
      <c r="D93" s="74">
        <v>207</v>
      </c>
      <c r="E93" s="78">
        <v>0</v>
      </c>
      <c r="F93" s="35">
        <v>0</v>
      </c>
    </row>
    <row r="94" spans="1:6" ht="17.25" customHeight="1">
      <c r="A94" s="77"/>
      <c r="B94" s="73" t="s">
        <v>161</v>
      </c>
      <c r="C94" s="74">
        <v>372</v>
      </c>
      <c r="D94" s="74">
        <v>208</v>
      </c>
      <c r="E94" s="78">
        <v>0</v>
      </c>
      <c r="F94" s="35">
        <v>0</v>
      </c>
    </row>
    <row r="95" spans="1:6" ht="17.25" customHeight="1">
      <c r="A95" s="77"/>
      <c r="B95" s="73" t="s">
        <v>162</v>
      </c>
      <c r="C95" s="74"/>
      <c r="D95" s="74">
        <v>209</v>
      </c>
      <c r="E95" s="78">
        <v>0</v>
      </c>
      <c r="F95" s="35">
        <v>0</v>
      </c>
    </row>
    <row r="96" spans="1:6" ht="17.25" customHeight="1">
      <c r="A96" s="79"/>
      <c r="B96" s="7" t="s">
        <v>163</v>
      </c>
      <c r="C96" s="80">
        <v>346</v>
      </c>
      <c r="D96" s="80">
        <v>67</v>
      </c>
      <c r="E96" s="8">
        <v>0</v>
      </c>
      <c r="F96" s="38">
        <v>0</v>
      </c>
    </row>
    <row r="97" spans="1:6" ht="17.25" customHeight="1">
      <c r="A97" s="175"/>
      <c r="B97" s="178" t="s">
        <v>377</v>
      </c>
      <c r="C97" s="178" t="s">
        <v>1</v>
      </c>
      <c r="D97" s="187" t="s">
        <v>376</v>
      </c>
      <c r="E97" s="178" t="s">
        <v>64</v>
      </c>
      <c r="F97" s="182" t="s">
        <v>65</v>
      </c>
    </row>
    <row r="98" spans="1:6" ht="17.25" customHeight="1">
      <c r="A98" s="197"/>
      <c r="B98" s="181"/>
      <c r="C98" s="180"/>
      <c r="D98" s="188"/>
      <c r="E98" s="181"/>
      <c r="F98" s="183"/>
    </row>
    <row r="99" spans="1:6" ht="17.25" customHeight="1">
      <c r="A99" s="77"/>
      <c r="B99" s="73" t="s">
        <v>164</v>
      </c>
      <c r="C99" s="74">
        <v>348</v>
      </c>
      <c r="D99" s="74">
        <v>68</v>
      </c>
      <c r="E99" s="78">
        <v>0</v>
      </c>
      <c r="F99" s="35">
        <v>0</v>
      </c>
    </row>
    <row r="100" spans="1:6" ht="17.25" customHeight="1">
      <c r="A100" s="77"/>
      <c r="B100" s="73" t="s">
        <v>165</v>
      </c>
      <c r="C100" s="74"/>
      <c r="D100" s="74">
        <v>69</v>
      </c>
      <c r="E100" s="78">
        <v>0</v>
      </c>
      <c r="F100" s="35">
        <v>0</v>
      </c>
    </row>
    <row r="101" spans="1:6" ht="17.25" customHeight="1">
      <c r="A101" s="77"/>
      <c r="B101" s="73" t="s">
        <v>166</v>
      </c>
      <c r="C101" s="74">
        <v>335</v>
      </c>
      <c r="D101" s="74">
        <v>70</v>
      </c>
      <c r="E101" s="78">
        <v>0</v>
      </c>
      <c r="F101" s="35">
        <v>0</v>
      </c>
    </row>
    <row r="102" spans="1:6" ht="17.25" customHeight="1">
      <c r="A102" s="77"/>
      <c r="B102" s="73" t="s">
        <v>167</v>
      </c>
      <c r="C102" s="74">
        <v>375</v>
      </c>
      <c r="D102" s="74">
        <v>71</v>
      </c>
      <c r="E102" s="78">
        <v>0</v>
      </c>
      <c r="F102" s="35">
        <v>0</v>
      </c>
    </row>
    <row r="103" spans="1:6" ht="17.25" customHeight="1">
      <c r="A103" s="77"/>
      <c r="B103" s="125" t="s">
        <v>168</v>
      </c>
      <c r="C103" s="130">
        <v>378</v>
      </c>
      <c r="D103" s="130">
        <v>72</v>
      </c>
      <c r="E103" s="27">
        <v>41235992.560000002</v>
      </c>
      <c r="F103" s="36">
        <v>47681860.270000003</v>
      </c>
    </row>
    <row r="104" spans="1:6" ht="17.25" customHeight="1">
      <c r="A104" s="77"/>
      <c r="B104" s="125" t="s">
        <v>169</v>
      </c>
      <c r="C104" s="130">
        <v>391</v>
      </c>
      <c r="D104" s="130">
        <v>73</v>
      </c>
      <c r="E104" s="78">
        <v>0</v>
      </c>
      <c r="F104" s="35">
        <v>0</v>
      </c>
    </row>
    <row r="105" spans="1:6" ht="17.25" customHeight="1">
      <c r="A105" s="77"/>
      <c r="B105" s="125" t="s">
        <v>170</v>
      </c>
      <c r="C105" s="130"/>
      <c r="D105" s="130">
        <v>74</v>
      </c>
      <c r="E105" s="27">
        <f>E103</f>
        <v>41235992.560000002</v>
      </c>
      <c r="F105" s="36">
        <f>F103</f>
        <v>47681860.270000003</v>
      </c>
    </row>
    <row r="106" spans="1:6" ht="17.25" customHeight="1">
      <c r="A106" s="77"/>
      <c r="B106" s="128" t="s">
        <v>350</v>
      </c>
      <c r="C106" s="4"/>
      <c r="D106" s="4">
        <v>75</v>
      </c>
      <c r="E106" s="25">
        <f>E84+E85+E86+E91+E92+E95+E100+E105</f>
        <v>254143700.95000002</v>
      </c>
      <c r="F106" s="33">
        <f>F84+F85+F86+F91+F92+F95+F100+F105</f>
        <v>264639540.63</v>
      </c>
    </row>
    <row r="107" spans="1:6" ht="17.25" customHeight="1">
      <c r="A107" s="77"/>
      <c r="B107" s="128" t="s">
        <v>351</v>
      </c>
      <c r="C107" s="4"/>
      <c r="D107" s="4"/>
      <c r="E107" s="30"/>
      <c r="F107" s="112"/>
    </row>
    <row r="108" spans="1:6" ht="17.25" customHeight="1">
      <c r="A108" s="77" t="s">
        <v>88</v>
      </c>
      <c r="B108" s="172" t="s">
        <v>172</v>
      </c>
      <c r="C108" s="173"/>
      <c r="D108" s="173"/>
      <c r="E108" s="173"/>
      <c r="F108" s="174"/>
    </row>
    <row r="109" spans="1:6" ht="17.25" customHeight="1">
      <c r="A109" s="77"/>
      <c r="B109" s="73" t="s">
        <v>173</v>
      </c>
      <c r="C109" s="74">
        <v>261</v>
      </c>
      <c r="D109" s="74">
        <v>76</v>
      </c>
      <c r="E109" s="27">
        <v>37365</v>
      </c>
      <c r="F109" s="36">
        <v>22493</v>
      </c>
    </row>
    <row r="110" spans="1:6" ht="17.25" customHeight="1">
      <c r="A110" s="77"/>
      <c r="B110" s="73" t="s">
        <v>174</v>
      </c>
      <c r="C110" s="74">
        <v>262</v>
      </c>
      <c r="D110" s="74">
        <v>77</v>
      </c>
      <c r="E110" s="78">
        <v>0</v>
      </c>
      <c r="F110" s="35">
        <v>0</v>
      </c>
    </row>
    <row r="111" spans="1:6" ht="17.25" customHeight="1">
      <c r="A111" s="77"/>
      <c r="B111" s="73" t="s">
        <v>175</v>
      </c>
      <c r="C111" s="74">
        <v>263</v>
      </c>
      <c r="D111" s="74">
        <v>78</v>
      </c>
      <c r="E111" s="78">
        <v>0</v>
      </c>
      <c r="F111" s="35">
        <v>0</v>
      </c>
    </row>
    <row r="112" spans="1:6" ht="17.25" customHeight="1">
      <c r="A112" s="77"/>
      <c r="B112" s="73" t="s">
        <v>176</v>
      </c>
      <c r="C112" s="74"/>
      <c r="D112" s="74">
        <v>79</v>
      </c>
      <c r="E112" s="27">
        <v>37365</v>
      </c>
      <c r="F112" s="36">
        <v>22493</v>
      </c>
    </row>
    <row r="113" spans="1:6" ht="17.25" customHeight="1">
      <c r="A113" s="77"/>
      <c r="B113" s="73" t="s">
        <v>177</v>
      </c>
      <c r="C113" s="74">
        <v>241</v>
      </c>
      <c r="D113" s="74">
        <v>80</v>
      </c>
      <c r="E113" s="27">
        <v>313330570.12</v>
      </c>
      <c r="F113" s="36">
        <v>387686978.38999999</v>
      </c>
    </row>
    <row r="114" spans="1:6" ht="17.25" customHeight="1">
      <c r="A114" s="77"/>
      <c r="B114" s="73" t="s">
        <v>178</v>
      </c>
      <c r="C114" s="74">
        <v>243</v>
      </c>
      <c r="D114" s="74">
        <v>81</v>
      </c>
      <c r="E114" s="78">
        <v>0</v>
      </c>
      <c r="F114" s="35">
        <v>0</v>
      </c>
    </row>
    <row r="115" spans="1:6" ht="17.25" customHeight="1">
      <c r="A115" s="77"/>
      <c r="B115" s="73" t="s">
        <v>179</v>
      </c>
      <c r="C115" s="74">
        <v>245</v>
      </c>
      <c r="D115" s="74">
        <v>82</v>
      </c>
      <c r="E115" s="78">
        <v>0</v>
      </c>
      <c r="F115" s="35">
        <v>0</v>
      </c>
    </row>
    <row r="116" spans="1:6" ht="17.25" customHeight="1">
      <c r="A116" s="77"/>
      <c r="B116" s="73" t="s">
        <v>180</v>
      </c>
      <c r="C116" s="74">
        <v>246</v>
      </c>
      <c r="D116" s="74">
        <v>210</v>
      </c>
      <c r="E116" s="78">
        <v>0</v>
      </c>
      <c r="F116" s="35">
        <v>0</v>
      </c>
    </row>
    <row r="117" spans="1:6" ht="17.25" customHeight="1">
      <c r="A117" s="77"/>
      <c r="B117" s="73" t="s">
        <v>181</v>
      </c>
      <c r="C117" s="74">
        <v>247</v>
      </c>
      <c r="D117" s="74">
        <v>216</v>
      </c>
      <c r="E117" s="78">
        <v>0</v>
      </c>
      <c r="F117" s="35">
        <v>0</v>
      </c>
    </row>
    <row r="118" spans="1:6" ht="17.25" customHeight="1">
      <c r="A118" s="77"/>
      <c r="B118" s="73" t="s">
        <v>182</v>
      </c>
      <c r="C118" s="74">
        <v>248</v>
      </c>
      <c r="D118" s="74">
        <v>217</v>
      </c>
      <c r="E118" s="78">
        <v>0</v>
      </c>
      <c r="F118" s="35">
        <v>0</v>
      </c>
    </row>
    <row r="119" spans="1:6" ht="17.25" customHeight="1">
      <c r="A119" s="77"/>
      <c r="B119" s="73" t="s">
        <v>183</v>
      </c>
      <c r="C119" s="74">
        <v>249</v>
      </c>
      <c r="D119" s="74">
        <v>218</v>
      </c>
      <c r="E119" s="78">
        <v>0</v>
      </c>
      <c r="F119" s="35">
        <v>0</v>
      </c>
    </row>
    <row r="120" spans="1:6" ht="17.25" customHeight="1">
      <c r="A120" s="77"/>
      <c r="B120" s="73" t="s">
        <v>184</v>
      </c>
      <c r="C120" s="74"/>
      <c r="D120" s="74">
        <v>83</v>
      </c>
      <c r="E120" s="27">
        <f>SUM(E113:E119)</f>
        <v>313330570.12</v>
      </c>
      <c r="F120" s="36">
        <f>SUM(F113:F119)</f>
        <v>387686978.38999999</v>
      </c>
    </row>
    <row r="121" spans="1:6" ht="17.25" customHeight="1">
      <c r="A121" s="77"/>
      <c r="B121" s="73" t="s">
        <v>185</v>
      </c>
      <c r="C121" s="74">
        <v>251</v>
      </c>
      <c r="D121" s="74">
        <v>84</v>
      </c>
      <c r="E121" s="78">
        <v>0</v>
      </c>
      <c r="F121" s="35">
        <v>0</v>
      </c>
    </row>
    <row r="122" spans="1:6" ht="17.25" customHeight="1">
      <c r="A122" s="77"/>
      <c r="B122" s="73" t="s">
        <v>186</v>
      </c>
      <c r="C122" s="74">
        <v>253</v>
      </c>
      <c r="D122" s="74">
        <v>85</v>
      </c>
      <c r="E122" s="78">
        <v>0</v>
      </c>
      <c r="F122" s="35">
        <v>0</v>
      </c>
    </row>
    <row r="123" spans="1:6" ht="17.25" customHeight="1">
      <c r="A123" s="77"/>
      <c r="B123" s="73" t="s">
        <v>187</v>
      </c>
      <c r="C123" s="74">
        <v>256</v>
      </c>
      <c r="D123" s="74">
        <v>86</v>
      </c>
      <c r="E123" s="78">
        <v>0</v>
      </c>
      <c r="F123" s="35">
        <v>0</v>
      </c>
    </row>
    <row r="124" spans="1:6" ht="17.25" customHeight="1">
      <c r="A124" s="77"/>
      <c r="B124" s="73" t="s">
        <v>188</v>
      </c>
      <c r="C124" s="74">
        <v>259</v>
      </c>
      <c r="D124" s="74">
        <v>87</v>
      </c>
      <c r="E124" s="78">
        <v>0</v>
      </c>
      <c r="F124" s="35">
        <v>0</v>
      </c>
    </row>
    <row r="125" spans="1:6" ht="17.25" customHeight="1">
      <c r="A125" s="77"/>
      <c r="B125" s="125" t="s">
        <v>189</v>
      </c>
      <c r="C125" s="130"/>
      <c r="D125" s="130">
        <v>88</v>
      </c>
      <c r="E125" s="78">
        <v>0</v>
      </c>
      <c r="F125" s="35">
        <v>0</v>
      </c>
    </row>
    <row r="126" spans="1:6" ht="17.25" customHeight="1">
      <c r="A126" s="77"/>
      <c r="B126" s="186" t="s">
        <v>372</v>
      </c>
      <c r="C126" s="185"/>
      <c r="D126" s="4">
        <v>89</v>
      </c>
      <c r="E126" s="25">
        <f>E112+E120+E125</f>
        <v>313367935.12</v>
      </c>
      <c r="F126" s="33">
        <f>F112+F120+F125</f>
        <v>387709471.38999999</v>
      </c>
    </row>
    <row r="127" spans="1:6" ht="17.25" customHeight="1">
      <c r="A127" s="77" t="s">
        <v>102</v>
      </c>
      <c r="B127" s="172" t="s">
        <v>191</v>
      </c>
      <c r="C127" s="173"/>
      <c r="D127" s="173"/>
      <c r="E127" s="173"/>
      <c r="F127" s="174"/>
    </row>
    <row r="128" spans="1:6" ht="17.25" customHeight="1">
      <c r="A128" s="77"/>
      <c r="B128" s="172" t="s">
        <v>192</v>
      </c>
      <c r="C128" s="173"/>
      <c r="D128" s="173"/>
      <c r="E128" s="173"/>
      <c r="F128" s="174"/>
    </row>
    <row r="129" spans="1:6" ht="17.25" customHeight="1">
      <c r="A129" s="77"/>
      <c r="B129" s="73" t="s">
        <v>193</v>
      </c>
      <c r="C129" s="74">
        <v>231</v>
      </c>
      <c r="D129" s="74">
        <v>90</v>
      </c>
      <c r="E129" s="78">
        <v>0</v>
      </c>
      <c r="F129" s="35">
        <v>0</v>
      </c>
    </row>
    <row r="130" spans="1:6" ht="17.25" customHeight="1">
      <c r="A130" s="77"/>
      <c r="B130" s="73" t="s">
        <v>194</v>
      </c>
      <c r="C130" s="74">
        <v>232</v>
      </c>
      <c r="D130" s="74">
        <v>91</v>
      </c>
      <c r="E130" s="78" t="s">
        <v>126</v>
      </c>
      <c r="F130" s="35">
        <v>0</v>
      </c>
    </row>
    <row r="131" spans="1:6" ht="17.25" customHeight="1">
      <c r="A131" s="77"/>
      <c r="B131" s="73" t="s">
        <v>195</v>
      </c>
      <c r="C131" s="74">
        <v>235</v>
      </c>
      <c r="D131" s="74">
        <v>92</v>
      </c>
      <c r="E131" s="78" t="s">
        <v>126</v>
      </c>
      <c r="F131" s="35">
        <v>0</v>
      </c>
    </row>
    <row r="132" spans="1:6" ht="17.25" customHeight="1">
      <c r="A132" s="77"/>
      <c r="B132" s="73" t="s">
        <v>196</v>
      </c>
      <c r="C132" s="74">
        <v>236</v>
      </c>
      <c r="D132" s="74">
        <v>93</v>
      </c>
      <c r="E132" s="78">
        <v>0</v>
      </c>
      <c r="F132" s="35">
        <v>0</v>
      </c>
    </row>
    <row r="133" spans="1:6" ht="17.25" customHeight="1">
      <c r="A133" s="77"/>
      <c r="B133" s="73" t="s">
        <v>197</v>
      </c>
      <c r="C133" s="74">
        <v>224</v>
      </c>
      <c r="D133" s="74">
        <v>94</v>
      </c>
      <c r="E133" s="78">
        <v>0</v>
      </c>
      <c r="F133" s="35">
        <v>0</v>
      </c>
    </row>
    <row r="134" spans="1:6" ht="17.25" customHeight="1">
      <c r="A134" s="77"/>
      <c r="B134" s="73" t="s">
        <v>198</v>
      </c>
      <c r="C134" s="74">
        <v>225</v>
      </c>
      <c r="D134" s="74">
        <v>95</v>
      </c>
      <c r="E134" s="78">
        <v>0</v>
      </c>
      <c r="F134" s="35">
        <v>0</v>
      </c>
    </row>
    <row r="135" spans="1:6" ht="17.25" customHeight="1">
      <c r="A135" s="77"/>
      <c r="B135" s="73" t="s">
        <v>199</v>
      </c>
      <c r="C135" s="74"/>
      <c r="D135" s="74">
        <v>96</v>
      </c>
      <c r="E135" s="78">
        <v>0</v>
      </c>
      <c r="F135" s="35">
        <v>0</v>
      </c>
    </row>
    <row r="136" spans="1:6" ht="17.25" customHeight="1">
      <c r="A136" s="77"/>
      <c r="B136" s="73" t="s">
        <v>200</v>
      </c>
      <c r="C136" s="74">
        <v>202</v>
      </c>
      <c r="D136" s="74">
        <v>97</v>
      </c>
      <c r="E136" s="78" t="s">
        <v>126</v>
      </c>
      <c r="F136" s="35">
        <v>0</v>
      </c>
    </row>
    <row r="137" spans="1:6" ht="17.25" customHeight="1">
      <c r="A137" s="77"/>
      <c r="B137" s="73" t="s">
        <v>201</v>
      </c>
      <c r="C137" s="74">
        <v>212</v>
      </c>
      <c r="D137" s="74">
        <v>98</v>
      </c>
      <c r="E137" s="78" t="s">
        <v>126</v>
      </c>
      <c r="F137" s="35">
        <v>0</v>
      </c>
    </row>
    <row r="138" spans="1:6" ht="17.25" customHeight="1">
      <c r="A138" s="77"/>
      <c r="B138" s="73" t="s">
        <v>202</v>
      </c>
      <c r="C138" s="74">
        <v>203</v>
      </c>
      <c r="D138" s="74">
        <v>99</v>
      </c>
      <c r="E138" s="78" t="s">
        <v>126</v>
      </c>
      <c r="F138" s="35">
        <v>0</v>
      </c>
    </row>
    <row r="139" spans="1:6" ht="17.25" customHeight="1">
      <c r="A139" s="77"/>
      <c r="B139" s="73" t="s">
        <v>203</v>
      </c>
      <c r="C139" s="74">
        <v>204</v>
      </c>
      <c r="D139" s="74">
        <v>100</v>
      </c>
      <c r="E139" s="78" t="s">
        <v>126</v>
      </c>
      <c r="F139" s="35">
        <v>0</v>
      </c>
    </row>
    <row r="140" spans="1:6" ht="17.25" customHeight="1">
      <c r="A140" s="77"/>
      <c r="B140" s="73" t="s">
        <v>202</v>
      </c>
      <c r="C140" s="74">
        <v>213</v>
      </c>
      <c r="D140" s="74">
        <v>101</v>
      </c>
      <c r="E140" s="78" t="s">
        <v>126</v>
      </c>
      <c r="F140" s="35">
        <v>0</v>
      </c>
    </row>
    <row r="141" spans="1:6" ht="17.25" customHeight="1">
      <c r="A141" s="77"/>
      <c r="B141" s="73" t="s">
        <v>203</v>
      </c>
      <c r="C141" s="74">
        <v>214</v>
      </c>
      <c r="D141" s="74">
        <v>102</v>
      </c>
      <c r="E141" s="78" t="s">
        <v>126</v>
      </c>
      <c r="F141" s="35">
        <v>0</v>
      </c>
    </row>
    <row r="142" spans="1:6" ht="17.25" customHeight="1">
      <c r="A142" s="77"/>
      <c r="B142" s="73" t="s">
        <v>204</v>
      </c>
      <c r="C142" s="74"/>
      <c r="D142" s="74">
        <v>103</v>
      </c>
      <c r="E142" s="78" t="s">
        <v>126</v>
      </c>
      <c r="F142" s="35">
        <v>0</v>
      </c>
    </row>
    <row r="143" spans="1:6" ht="17.25" customHeight="1">
      <c r="A143" s="77"/>
      <c r="B143" s="73" t="s">
        <v>205</v>
      </c>
      <c r="C143" s="74">
        <v>271</v>
      </c>
      <c r="D143" s="74">
        <v>104</v>
      </c>
      <c r="E143" s="78">
        <v>0</v>
      </c>
      <c r="F143" s="35">
        <v>0</v>
      </c>
    </row>
    <row r="144" spans="1:6" ht="17.25" customHeight="1">
      <c r="A144" s="79"/>
      <c r="B144" s="7" t="s">
        <v>206</v>
      </c>
      <c r="C144" s="80">
        <v>273</v>
      </c>
      <c r="D144" s="80">
        <v>105</v>
      </c>
      <c r="E144" s="8">
        <v>0</v>
      </c>
      <c r="F144" s="38">
        <v>0</v>
      </c>
    </row>
    <row r="145" spans="1:6" ht="17.25" customHeight="1">
      <c r="A145" s="175"/>
      <c r="B145" s="178" t="s">
        <v>377</v>
      </c>
      <c r="C145" s="178" t="s">
        <v>1</v>
      </c>
      <c r="D145" s="187" t="s">
        <v>376</v>
      </c>
      <c r="E145" s="178" t="s">
        <v>64</v>
      </c>
      <c r="F145" s="182" t="s">
        <v>65</v>
      </c>
    </row>
    <row r="146" spans="1:6" ht="17.25" customHeight="1">
      <c r="A146" s="197"/>
      <c r="B146" s="181"/>
      <c r="C146" s="180"/>
      <c r="D146" s="188"/>
      <c r="E146" s="181"/>
      <c r="F146" s="183"/>
    </row>
    <row r="147" spans="1:6" ht="17.25" customHeight="1">
      <c r="A147" s="77"/>
      <c r="B147" s="73" t="s">
        <v>207</v>
      </c>
      <c r="C147" s="74">
        <v>274</v>
      </c>
      <c r="D147" s="74">
        <v>106</v>
      </c>
      <c r="E147" s="78">
        <v>0</v>
      </c>
      <c r="F147" s="35">
        <v>0</v>
      </c>
    </row>
    <row r="148" spans="1:6" ht="17.25" customHeight="1">
      <c r="A148" s="77"/>
      <c r="B148" s="73" t="s">
        <v>208</v>
      </c>
      <c r="C148" s="74">
        <v>275</v>
      </c>
      <c r="D148" s="74">
        <v>107</v>
      </c>
      <c r="E148" s="78">
        <v>0</v>
      </c>
      <c r="F148" s="35">
        <v>0</v>
      </c>
    </row>
    <row r="149" spans="1:6" ht="17.25" customHeight="1">
      <c r="A149" s="77"/>
      <c r="B149" s="73" t="s">
        <v>209</v>
      </c>
      <c r="C149" s="74">
        <v>277</v>
      </c>
      <c r="D149" s="74">
        <v>108</v>
      </c>
      <c r="E149" s="78">
        <v>0</v>
      </c>
      <c r="F149" s="35">
        <v>0</v>
      </c>
    </row>
    <row r="150" spans="1:6" ht="17.25" customHeight="1">
      <c r="A150" s="77"/>
      <c r="B150" s="73" t="s">
        <v>210</v>
      </c>
      <c r="C150" s="74"/>
      <c r="D150" s="74">
        <v>109</v>
      </c>
      <c r="E150" s="78">
        <v>0</v>
      </c>
      <c r="F150" s="35">
        <v>0</v>
      </c>
    </row>
    <row r="151" spans="1:6" ht="17.25" customHeight="1">
      <c r="A151" s="77"/>
      <c r="B151" s="73" t="s">
        <v>211</v>
      </c>
      <c r="C151" s="74">
        <v>221</v>
      </c>
      <c r="D151" s="74">
        <v>110</v>
      </c>
      <c r="E151" s="78" t="s">
        <v>126</v>
      </c>
      <c r="F151" s="35">
        <v>0</v>
      </c>
    </row>
    <row r="152" spans="1:6" ht="17.25" customHeight="1">
      <c r="A152" s="77"/>
      <c r="B152" s="73" t="s">
        <v>212</v>
      </c>
      <c r="C152" s="74">
        <v>218</v>
      </c>
      <c r="D152" s="74">
        <v>111</v>
      </c>
      <c r="E152" s="78" t="s">
        <v>126</v>
      </c>
      <c r="F152" s="35">
        <v>0</v>
      </c>
    </row>
    <row r="153" spans="1:6" ht="17.25" customHeight="1">
      <c r="A153" s="77"/>
      <c r="B153" s="73" t="s">
        <v>213</v>
      </c>
      <c r="C153" s="74">
        <v>410</v>
      </c>
      <c r="D153" s="74">
        <v>112</v>
      </c>
      <c r="E153" s="78" t="s">
        <v>126</v>
      </c>
      <c r="F153" s="35">
        <v>0</v>
      </c>
    </row>
    <row r="154" spans="1:6" ht="17.25" customHeight="1">
      <c r="A154" s="77"/>
      <c r="B154" s="73" t="s">
        <v>214</v>
      </c>
      <c r="C154" s="74">
        <v>420</v>
      </c>
      <c r="D154" s="74">
        <v>113</v>
      </c>
      <c r="E154" s="78" t="s">
        <v>126</v>
      </c>
      <c r="F154" s="35">
        <v>0</v>
      </c>
    </row>
    <row r="155" spans="1:6" ht="17.25" customHeight="1">
      <c r="A155" s="77"/>
      <c r="B155" s="73" t="s">
        <v>215</v>
      </c>
      <c r="C155" s="74">
        <v>430</v>
      </c>
      <c r="D155" s="74">
        <v>114</v>
      </c>
      <c r="E155" s="78" t="s">
        <v>126</v>
      </c>
      <c r="F155" s="35">
        <v>0</v>
      </c>
    </row>
    <row r="156" spans="1:6" ht="17.25" customHeight="1">
      <c r="A156" s="77"/>
      <c r="B156" s="73" t="s">
        <v>216</v>
      </c>
      <c r="C156" s="74">
        <v>440</v>
      </c>
      <c r="D156" s="74">
        <v>115</v>
      </c>
      <c r="E156" s="78" t="s">
        <v>126</v>
      </c>
      <c r="F156" s="35">
        <v>0</v>
      </c>
    </row>
    <row r="157" spans="1:6" ht="17.25" customHeight="1">
      <c r="A157" s="77"/>
      <c r="B157" s="73" t="s">
        <v>217</v>
      </c>
      <c r="C157" s="74">
        <v>450</v>
      </c>
      <c r="D157" s="74">
        <v>116</v>
      </c>
      <c r="E157" s="78" t="s">
        <v>126</v>
      </c>
      <c r="F157" s="35">
        <v>0</v>
      </c>
    </row>
    <row r="158" spans="1:6" ht="17.25" customHeight="1">
      <c r="A158" s="77"/>
      <c r="B158" s="73" t="s">
        <v>25</v>
      </c>
      <c r="C158" s="74">
        <v>460</v>
      </c>
      <c r="D158" s="74">
        <v>117</v>
      </c>
      <c r="E158" s="78" t="s">
        <v>126</v>
      </c>
      <c r="F158" s="35">
        <v>0</v>
      </c>
    </row>
    <row r="159" spans="1:6" ht="17.25" customHeight="1">
      <c r="A159" s="77"/>
      <c r="B159" s="73" t="s">
        <v>22</v>
      </c>
      <c r="C159" s="74">
        <v>471</v>
      </c>
      <c r="D159" s="74">
        <v>219</v>
      </c>
      <c r="E159" s="78" t="s">
        <v>126</v>
      </c>
      <c r="F159" s="35">
        <v>0</v>
      </c>
    </row>
    <row r="160" spans="1:6" ht="17.25" customHeight="1">
      <c r="A160" s="77"/>
      <c r="B160" s="73" t="s">
        <v>218</v>
      </c>
      <c r="C160" s="74">
        <v>472</v>
      </c>
      <c r="D160" s="74">
        <v>220</v>
      </c>
      <c r="E160" s="78" t="s">
        <v>126</v>
      </c>
      <c r="F160" s="35">
        <v>0</v>
      </c>
    </row>
    <row r="161" spans="1:6" ht="17.25" customHeight="1">
      <c r="A161" s="77"/>
      <c r="B161" s="73" t="s">
        <v>23</v>
      </c>
      <c r="C161" s="74">
        <v>473</v>
      </c>
      <c r="D161" s="74">
        <v>221</v>
      </c>
      <c r="E161" s="78" t="s">
        <v>126</v>
      </c>
      <c r="F161" s="35">
        <v>0</v>
      </c>
    </row>
    <row r="162" spans="1:6" ht="17.25" customHeight="1">
      <c r="A162" s="77"/>
      <c r="B162" s="73" t="s">
        <v>219</v>
      </c>
      <c r="C162" s="74">
        <v>474</v>
      </c>
      <c r="D162" s="74">
        <v>222</v>
      </c>
      <c r="E162" s="78" t="s">
        <v>126</v>
      </c>
      <c r="F162" s="35">
        <v>0</v>
      </c>
    </row>
    <row r="163" spans="1:6" ht="17.25" customHeight="1">
      <c r="A163" s="77"/>
      <c r="B163" s="73" t="s">
        <v>220</v>
      </c>
      <c r="C163" s="74"/>
      <c r="D163" s="74">
        <v>118</v>
      </c>
      <c r="E163" s="78" t="s">
        <v>126</v>
      </c>
      <c r="F163" s="35">
        <v>0</v>
      </c>
    </row>
    <row r="164" spans="1:6" ht="17.25" customHeight="1">
      <c r="A164" s="77"/>
      <c r="B164" s="75" t="s">
        <v>221</v>
      </c>
      <c r="C164" s="4"/>
      <c r="D164" s="4">
        <v>119</v>
      </c>
      <c r="E164" s="30">
        <v>0</v>
      </c>
      <c r="F164" s="112">
        <v>0</v>
      </c>
    </row>
    <row r="165" spans="1:6" ht="17.25" customHeight="1">
      <c r="A165" s="77"/>
      <c r="B165" s="75" t="s">
        <v>222</v>
      </c>
      <c r="C165" s="4"/>
      <c r="D165" s="4"/>
      <c r="E165" s="30"/>
      <c r="F165" s="112"/>
    </row>
    <row r="166" spans="1:6" ht="17.25" customHeight="1">
      <c r="A166" s="77" t="s">
        <v>112</v>
      </c>
      <c r="B166" s="172" t="s">
        <v>223</v>
      </c>
      <c r="C166" s="177"/>
      <c r="D166" s="177"/>
      <c r="E166" s="177"/>
      <c r="F166" s="174"/>
    </row>
    <row r="167" spans="1:6" ht="17.25" customHeight="1">
      <c r="A167" s="77"/>
      <c r="B167" s="73" t="s">
        <v>224</v>
      </c>
      <c r="C167" s="74">
        <v>381</v>
      </c>
      <c r="D167" s="74">
        <v>120</v>
      </c>
      <c r="E167" s="27">
        <v>482370</v>
      </c>
      <c r="F167" s="36">
        <v>735517</v>
      </c>
    </row>
    <row r="168" spans="1:6" ht="17.25" customHeight="1">
      <c r="A168" s="77"/>
      <c r="B168" s="73" t="s">
        <v>225</v>
      </c>
      <c r="C168" s="74">
        <v>385</v>
      </c>
      <c r="D168" s="74">
        <v>121</v>
      </c>
      <c r="E168" s="78">
        <v>0</v>
      </c>
      <c r="F168" s="35">
        <v>0</v>
      </c>
    </row>
    <row r="169" spans="1:6" ht="17.25" customHeight="1">
      <c r="A169" s="77"/>
      <c r="B169" s="73" t="s">
        <v>226</v>
      </c>
      <c r="C169" s="74">
        <v>386</v>
      </c>
      <c r="D169" s="74">
        <v>122</v>
      </c>
      <c r="E169" s="78">
        <v>0</v>
      </c>
      <c r="F169" s="35">
        <v>0</v>
      </c>
    </row>
    <row r="170" spans="1:6" ht="17.25" customHeight="1">
      <c r="A170" s="77"/>
      <c r="B170" s="73" t="s">
        <v>227</v>
      </c>
      <c r="C170" s="74">
        <v>388</v>
      </c>
      <c r="D170" s="74">
        <v>123</v>
      </c>
      <c r="E170" s="78">
        <v>0</v>
      </c>
      <c r="F170" s="35">
        <v>89389.759999999995</v>
      </c>
    </row>
    <row r="171" spans="1:6" ht="17.25" customHeight="1" thickBot="1">
      <c r="A171" s="77"/>
      <c r="B171" s="186" t="s">
        <v>228</v>
      </c>
      <c r="C171" s="185"/>
      <c r="D171" s="4">
        <v>124</v>
      </c>
      <c r="E171" s="25">
        <f>SUM(E167:E170)</f>
        <v>482370</v>
      </c>
      <c r="F171" s="25">
        <f>SUM(F167:F170)</f>
        <v>824906.76</v>
      </c>
    </row>
    <row r="172" spans="1:6" ht="26.25" customHeight="1" thickTop="1">
      <c r="A172" s="113"/>
      <c r="B172" s="114" t="s">
        <v>352</v>
      </c>
      <c r="C172" s="115"/>
      <c r="D172" s="115">
        <v>125</v>
      </c>
      <c r="E172" s="116">
        <f>E64+E5</f>
        <v>567994006.07000005</v>
      </c>
      <c r="F172" s="117">
        <f>F64+F5</f>
        <v>653173918.77999997</v>
      </c>
    </row>
    <row r="173" spans="1:6" ht="11.25" hidden="1" customHeight="1">
      <c r="A173" s="4"/>
      <c r="B173" s="24"/>
      <c r="C173" s="4"/>
      <c r="D173" s="4"/>
      <c r="E173" s="25"/>
      <c r="F173" s="25"/>
    </row>
    <row r="174" spans="1:6" ht="6.75" hidden="1" customHeight="1"/>
    <row r="175" spans="1:6" ht="17.25" customHeight="1">
      <c r="A175" s="205"/>
      <c r="B175" s="178" t="s">
        <v>484</v>
      </c>
      <c r="C175" s="178" t="s">
        <v>1</v>
      </c>
      <c r="D175" s="187" t="s">
        <v>376</v>
      </c>
      <c r="E175" s="193" t="s">
        <v>230</v>
      </c>
      <c r="F175" s="182" t="s">
        <v>65</v>
      </c>
    </row>
    <row r="176" spans="1:6" ht="17.25" customHeight="1">
      <c r="A176" s="197"/>
      <c r="B176" s="188"/>
      <c r="C176" s="180"/>
      <c r="D176" s="188"/>
      <c r="E176" s="194"/>
      <c r="F176" s="183"/>
    </row>
    <row r="177" spans="1:6" ht="17.25" customHeight="1">
      <c r="A177" s="77" t="s">
        <v>231</v>
      </c>
      <c r="B177" s="184" t="s">
        <v>232</v>
      </c>
      <c r="C177" s="207"/>
      <c r="D177" s="4">
        <v>126</v>
      </c>
      <c r="E177" s="25">
        <f>E183+E184+E188+E196+E201+E212+E224</f>
        <v>220493059.93000001</v>
      </c>
      <c r="F177" s="33">
        <f>F183+F184+F188+F196+F201+F212+F224</f>
        <v>292075332.85000002</v>
      </c>
    </row>
    <row r="178" spans="1:6" ht="17.25" customHeight="1">
      <c r="A178" s="77"/>
      <c r="B178" s="73" t="s">
        <v>233</v>
      </c>
      <c r="C178" s="74"/>
      <c r="D178" s="74"/>
      <c r="E178" s="78"/>
      <c r="F178" s="35"/>
    </row>
    <row r="179" spans="1:6" ht="17.25" customHeight="1">
      <c r="A179" s="77" t="s">
        <v>68</v>
      </c>
      <c r="B179" s="172" t="s">
        <v>234</v>
      </c>
      <c r="C179" s="177"/>
      <c r="D179" s="177"/>
      <c r="E179" s="177"/>
      <c r="F179" s="174"/>
    </row>
    <row r="180" spans="1:6" ht="17.25" customHeight="1">
      <c r="A180" s="77"/>
      <c r="B180" s="73" t="s">
        <v>235</v>
      </c>
      <c r="C180" s="74">
        <v>901</v>
      </c>
      <c r="D180" s="74">
        <v>127</v>
      </c>
      <c r="E180" s="78">
        <v>0</v>
      </c>
      <c r="F180" s="35">
        <v>0</v>
      </c>
    </row>
    <row r="181" spans="1:6" ht="17.25" customHeight="1">
      <c r="A181" s="77"/>
      <c r="B181" s="73" t="s">
        <v>236</v>
      </c>
      <c r="C181" s="74">
        <v>902</v>
      </c>
      <c r="D181" s="74">
        <v>128</v>
      </c>
      <c r="E181" s="78">
        <v>0</v>
      </c>
      <c r="F181" s="35">
        <v>0</v>
      </c>
    </row>
    <row r="182" spans="1:6" ht="17.25" customHeight="1">
      <c r="A182" s="77"/>
      <c r="B182" s="73" t="s">
        <v>237</v>
      </c>
      <c r="C182" s="74">
        <v>903</v>
      </c>
      <c r="D182" s="74">
        <v>129</v>
      </c>
      <c r="E182" s="78">
        <v>0</v>
      </c>
      <c r="F182" s="35">
        <v>0</v>
      </c>
    </row>
    <row r="183" spans="1:6" ht="17.25" customHeight="1">
      <c r="A183" s="77"/>
      <c r="B183" s="73" t="s">
        <v>238</v>
      </c>
      <c r="C183" s="74" t="s">
        <v>239</v>
      </c>
      <c r="D183" s="74">
        <v>130</v>
      </c>
      <c r="E183" s="78">
        <v>0</v>
      </c>
      <c r="F183" s="35">
        <v>0</v>
      </c>
    </row>
    <row r="184" spans="1:6" ht="17.25" customHeight="1">
      <c r="A184" s="77"/>
      <c r="B184" s="75" t="s">
        <v>240</v>
      </c>
      <c r="C184" s="74"/>
      <c r="D184" s="74">
        <v>131</v>
      </c>
      <c r="E184" s="78">
        <v>0</v>
      </c>
      <c r="F184" s="35">
        <v>0</v>
      </c>
    </row>
    <row r="185" spans="1:6" ht="17.25" customHeight="1">
      <c r="A185" s="77"/>
      <c r="B185" s="73" t="s">
        <v>241</v>
      </c>
      <c r="C185" s="74"/>
      <c r="D185" s="74"/>
      <c r="E185" s="78"/>
      <c r="F185" s="35"/>
    </row>
    <row r="186" spans="1:6" ht="17.25" customHeight="1">
      <c r="A186" s="77"/>
      <c r="B186" s="73" t="s">
        <v>242</v>
      </c>
      <c r="C186" s="74">
        <v>904</v>
      </c>
      <c r="D186" s="74">
        <v>211</v>
      </c>
      <c r="E186" s="78">
        <v>0</v>
      </c>
      <c r="F186" s="35">
        <v>0</v>
      </c>
    </row>
    <row r="187" spans="1:6" ht="17.25" customHeight="1">
      <c r="A187" s="77"/>
      <c r="B187" s="73" t="s">
        <v>243</v>
      </c>
      <c r="C187" s="74">
        <v>905</v>
      </c>
      <c r="D187" s="74">
        <v>212</v>
      </c>
      <c r="E187" s="78">
        <v>0</v>
      </c>
      <c r="F187" s="35">
        <v>0</v>
      </c>
    </row>
    <row r="188" spans="1:6" ht="17.25" customHeight="1">
      <c r="A188" s="77"/>
      <c r="B188" s="75" t="s">
        <v>244</v>
      </c>
      <c r="C188" s="4"/>
      <c r="D188" s="4">
        <v>213</v>
      </c>
      <c r="E188" s="30">
        <v>0</v>
      </c>
      <c r="F188" s="112">
        <v>0</v>
      </c>
    </row>
    <row r="189" spans="1:6" ht="17.25" customHeight="1">
      <c r="A189" s="77" t="s">
        <v>79</v>
      </c>
      <c r="B189" s="172" t="s">
        <v>245</v>
      </c>
      <c r="C189" s="177"/>
      <c r="D189" s="177"/>
      <c r="E189" s="177"/>
      <c r="F189" s="174"/>
    </row>
    <row r="190" spans="1:6" ht="17.25" customHeight="1">
      <c r="A190" s="77"/>
      <c r="B190" s="73" t="s">
        <v>246</v>
      </c>
      <c r="C190" s="74">
        <v>911</v>
      </c>
      <c r="D190" s="74">
        <v>132</v>
      </c>
      <c r="E190" s="78">
        <v>0</v>
      </c>
      <c r="F190" s="35">
        <v>0</v>
      </c>
    </row>
    <row r="191" spans="1:6" ht="17.25" customHeight="1">
      <c r="A191" s="77"/>
      <c r="B191" s="73" t="s">
        <v>247</v>
      </c>
      <c r="C191" s="74">
        <v>912</v>
      </c>
      <c r="D191" s="74">
        <v>133</v>
      </c>
      <c r="E191" s="78">
        <v>0</v>
      </c>
      <c r="F191" s="35">
        <v>0</v>
      </c>
    </row>
    <row r="192" spans="1:6" ht="17.25" customHeight="1">
      <c r="A192" s="77"/>
      <c r="B192" s="73" t="s">
        <v>248</v>
      </c>
      <c r="C192" s="74">
        <v>914</v>
      </c>
      <c r="D192" s="74">
        <v>134</v>
      </c>
      <c r="E192" s="78">
        <v>0</v>
      </c>
      <c r="F192" s="35">
        <v>0</v>
      </c>
    </row>
    <row r="193" spans="1:6" ht="17.25" customHeight="1">
      <c r="A193" s="77"/>
      <c r="B193" s="73" t="s">
        <v>249</v>
      </c>
      <c r="C193" s="74">
        <v>916</v>
      </c>
      <c r="D193" s="74">
        <v>135</v>
      </c>
      <c r="E193" s="78">
        <v>0</v>
      </c>
      <c r="F193" s="35">
        <v>0</v>
      </c>
    </row>
    <row r="194" spans="1:6" ht="17.25" customHeight="1">
      <c r="A194" s="77"/>
      <c r="B194" s="73" t="s">
        <v>250</v>
      </c>
      <c r="C194" s="74">
        <v>917</v>
      </c>
      <c r="D194" s="74">
        <v>136</v>
      </c>
      <c r="E194" s="78">
        <v>0</v>
      </c>
      <c r="F194" s="35">
        <v>0</v>
      </c>
    </row>
    <row r="195" spans="1:6" ht="17.25" customHeight="1">
      <c r="A195" s="77"/>
      <c r="B195" s="73" t="s">
        <v>251</v>
      </c>
      <c r="C195" s="74">
        <v>918</v>
      </c>
      <c r="D195" s="74">
        <v>137</v>
      </c>
      <c r="E195" s="78">
        <v>0</v>
      </c>
      <c r="F195" s="35">
        <v>0</v>
      </c>
    </row>
    <row r="196" spans="1:6" ht="17.25" customHeight="1">
      <c r="A196" s="77"/>
      <c r="B196" s="186" t="s">
        <v>373</v>
      </c>
      <c r="C196" s="185"/>
      <c r="D196" s="4">
        <v>138</v>
      </c>
      <c r="E196" s="30">
        <v>0</v>
      </c>
      <c r="F196" s="112">
        <v>0</v>
      </c>
    </row>
    <row r="197" spans="1:6" ht="17.25" customHeight="1">
      <c r="A197" s="77" t="s">
        <v>88</v>
      </c>
      <c r="B197" s="172" t="s">
        <v>254</v>
      </c>
      <c r="C197" s="177"/>
      <c r="D197" s="177"/>
      <c r="E197" s="177"/>
      <c r="F197" s="174"/>
    </row>
    <row r="198" spans="1:6" ht="17.25" customHeight="1">
      <c r="A198" s="77"/>
      <c r="B198" s="73" t="s">
        <v>255</v>
      </c>
      <c r="C198" s="74">
        <v>921</v>
      </c>
      <c r="D198" s="74">
        <v>139</v>
      </c>
      <c r="E198" s="78">
        <v>0</v>
      </c>
      <c r="F198" s="35">
        <v>0</v>
      </c>
    </row>
    <row r="199" spans="1:6" ht="17.25" customHeight="1">
      <c r="A199" s="77"/>
      <c r="B199" s="73" t="s">
        <v>256</v>
      </c>
      <c r="C199" s="74">
        <v>922</v>
      </c>
      <c r="D199" s="74">
        <v>140</v>
      </c>
      <c r="E199" s="78">
        <v>0</v>
      </c>
      <c r="F199" s="35">
        <v>0</v>
      </c>
    </row>
    <row r="200" spans="1:6" ht="17.25" customHeight="1">
      <c r="A200" s="77"/>
      <c r="B200" s="73" t="s">
        <v>257</v>
      </c>
      <c r="C200" s="74">
        <v>924</v>
      </c>
      <c r="D200" s="74">
        <v>203</v>
      </c>
      <c r="E200" s="78">
        <v>0</v>
      </c>
      <c r="F200" s="35">
        <v>0</v>
      </c>
    </row>
    <row r="201" spans="1:6" ht="17.25" customHeight="1">
      <c r="A201" s="77"/>
      <c r="B201" s="186" t="s">
        <v>353</v>
      </c>
      <c r="C201" s="185"/>
      <c r="D201" s="4">
        <v>141</v>
      </c>
      <c r="E201" s="30">
        <v>0</v>
      </c>
      <c r="F201" s="112">
        <v>0</v>
      </c>
    </row>
    <row r="202" spans="1:6" ht="17.25" customHeight="1">
      <c r="A202" s="77" t="s">
        <v>102</v>
      </c>
      <c r="B202" s="172" t="s">
        <v>260</v>
      </c>
      <c r="C202" s="177"/>
      <c r="D202" s="177"/>
      <c r="E202" s="177"/>
      <c r="F202" s="174"/>
    </row>
    <row r="203" spans="1:6" ht="17.25" customHeight="1">
      <c r="A203" s="77"/>
      <c r="B203" s="73" t="s">
        <v>261</v>
      </c>
      <c r="C203" s="74">
        <v>201</v>
      </c>
      <c r="D203" s="74">
        <v>142</v>
      </c>
      <c r="E203" s="78">
        <v>0</v>
      </c>
      <c r="F203" s="35">
        <v>0</v>
      </c>
    </row>
    <row r="204" spans="1:6" ht="17.25" customHeight="1">
      <c r="A204" s="77"/>
      <c r="B204" s="73" t="s">
        <v>262</v>
      </c>
      <c r="C204" s="74">
        <v>211</v>
      </c>
      <c r="D204" s="74">
        <v>143</v>
      </c>
      <c r="E204" s="78">
        <v>0</v>
      </c>
      <c r="F204" s="35">
        <v>0</v>
      </c>
    </row>
    <row r="205" spans="1:6" ht="17.25" customHeight="1">
      <c r="A205" s="77"/>
      <c r="B205" s="73" t="s">
        <v>263</v>
      </c>
      <c r="C205" s="74">
        <v>223</v>
      </c>
      <c r="D205" s="74">
        <v>144</v>
      </c>
      <c r="E205" s="78">
        <v>0</v>
      </c>
      <c r="F205" s="35">
        <v>0</v>
      </c>
    </row>
    <row r="206" spans="1:6" ht="17.25" customHeight="1">
      <c r="A206" s="77"/>
      <c r="B206" s="73" t="s">
        <v>264</v>
      </c>
      <c r="C206" s="74">
        <v>205</v>
      </c>
      <c r="D206" s="74">
        <v>145</v>
      </c>
      <c r="E206" s="78">
        <v>0</v>
      </c>
      <c r="F206" s="35">
        <v>0</v>
      </c>
    </row>
    <row r="207" spans="1:6" ht="17.25" customHeight="1">
      <c r="A207" s="77"/>
      <c r="B207" s="73" t="s">
        <v>265</v>
      </c>
      <c r="C207" s="74">
        <v>215</v>
      </c>
      <c r="D207" s="74">
        <v>146</v>
      </c>
      <c r="E207" s="78">
        <v>0</v>
      </c>
      <c r="F207" s="35">
        <v>0</v>
      </c>
    </row>
    <row r="208" spans="1:6" ht="17.25" customHeight="1">
      <c r="A208" s="77"/>
      <c r="B208" s="73" t="s">
        <v>266</v>
      </c>
      <c r="C208" s="74">
        <v>206</v>
      </c>
      <c r="D208" s="74">
        <v>147</v>
      </c>
      <c r="E208" s="78">
        <v>0</v>
      </c>
      <c r="F208" s="35">
        <v>0</v>
      </c>
    </row>
    <row r="209" spans="1:6" ht="17.25" customHeight="1">
      <c r="A209" s="77"/>
      <c r="B209" s="73" t="s">
        <v>267</v>
      </c>
      <c r="C209" s="74">
        <v>216</v>
      </c>
      <c r="D209" s="74">
        <v>148</v>
      </c>
      <c r="E209" s="78">
        <v>0</v>
      </c>
      <c r="F209" s="35">
        <v>0</v>
      </c>
    </row>
    <row r="210" spans="1:6" ht="17.25" customHeight="1">
      <c r="A210" s="77"/>
      <c r="B210" s="73" t="s">
        <v>268</v>
      </c>
      <c r="C210" s="74">
        <v>217</v>
      </c>
      <c r="D210" s="74">
        <v>149</v>
      </c>
      <c r="E210" s="78">
        <v>0</v>
      </c>
      <c r="F210" s="35">
        <v>0</v>
      </c>
    </row>
    <row r="211" spans="1:6" ht="17.25" customHeight="1">
      <c r="A211" s="77"/>
      <c r="B211" s="73" t="s">
        <v>269</v>
      </c>
      <c r="C211" s="74">
        <v>272</v>
      </c>
      <c r="D211" s="74">
        <v>150</v>
      </c>
      <c r="E211" s="78">
        <v>0</v>
      </c>
      <c r="F211" s="35">
        <v>0</v>
      </c>
    </row>
    <row r="212" spans="1:6" ht="17.25" customHeight="1">
      <c r="A212" s="77"/>
      <c r="B212" s="75" t="s">
        <v>270</v>
      </c>
      <c r="C212" s="4"/>
      <c r="D212" s="4">
        <v>151</v>
      </c>
      <c r="E212" s="30">
        <v>0</v>
      </c>
      <c r="F212" s="112">
        <v>0</v>
      </c>
    </row>
    <row r="213" spans="1:6" ht="17.25" customHeight="1">
      <c r="A213" s="77"/>
      <c r="B213" s="73" t="s">
        <v>271</v>
      </c>
      <c r="C213" s="74"/>
      <c r="D213" s="74"/>
      <c r="E213" s="78"/>
      <c r="F213" s="35"/>
    </row>
    <row r="214" spans="1:6" ht="17.25" customHeight="1">
      <c r="A214" s="77" t="s">
        <v>112</v>
      </c>
      <c r="B214" s="172" t="s">
        <v>272</v>
      </c>
      <c r="C214" s="177"/>
      <c r="D214" s="177"/>
      <c r="E214" s="177"/>
      <c r="F214" s="174"/>
    </row>
    <row r="215" spans="1:6" ht="17.25" customHeight="1">
      <c r="A215" s="77"/>
      <c r="B215" s="73" t="s">
        <v>273</v>
      </c>
      <c r="C215" s="74"/>
      <c r="D215" s="74"/>
      <c r="E215" s="78"/>
      <c r="F215" s="35"/>
    </row>
    <row r="216" spans="1:6" ht="17.25" customHeight="1">
      <c r="A216" s="77"/>
      <c r="B216" s="73" t="s">
        <v>354</v>
      </c>
      <c r="C216" s="74" t="s">
        <v>275</v>
      </c>
      <c r="D216" s="74">
        <v>152</v>
      </c>
      <c r="E216" s="78">
        <v>0</v>
      </c>
      <c r="F216" s="36">
        <v>204077525.46000001</v>
      </c>
    </row>
    <row r="217" spans="1:6" ht="17.25" customHeight="1">
      <c r="A217" s="77"/>
      <c r="B217" s="73" t="s">
        <v>355</v>
      </c>
      <c r="C217" s="74" t="s">
        <v>277</v>
      </c>
      <c r="D217" s="74">
        <v>153</v>
      </c>
      <c r="E217" s="27">
        <v>24822906.129999999</v>
      </c>
      <c r="F217" s="36">
        <v>87997807.390000001</v>
      </c>
    </row>
    <row r="218" spans="1:6" ht="17.25" customHeight="1">
      <c r="A218" s="77"/>
      <c r="B218" s="73" t="s">
        <v>278</v>
      </c>
      <c r="C218" s="74" t="s">
        <v>279</v>
      </c>
      <c r="D218" s="74">
        <v>154</v>
      </c>
      <c r="E218" s="27">
        <v>195670153.80000001</v>
      </c>
      <c r="F218" s="35">
        <v>0</v>
      </c>
    </row>
    <row r="219" spans="1:6" ht="17.25" customHeight="1">
      <c r="A219" s="79"/>
      <c r="B219" s="7" t="s">
        <v>280</v>
      </c>
      <c r="C219" s="80" t="s">
        <v>281</v>
      </c>
      <c r="D219" s="80">
        <v>155</v>
      </c>
      <c r="E219" s="8">
        <v>0</v>
      </c>
      <c r="F219" s="38">
        <v>0</v>
      </c>
    </row>
    <row r="220" spans="1:6" ht="17.25" customHeight="1">
      <c r="A220" s="205"/>
      <c r="B220" s="178" t="s">
        <v>484</v>
      </c>
      <c r="C220" s="178" t="s">
        <v>1</v>
      </c>
      <c r="D220" s="187" t="s">
        <v>376</v>
      </c>
      <c r="E220" s="193" t="s">
        <v>230</v>
      </c>
      <c r="F220" s="182" t="s">
        <v>65</v>
      </c>
    </row>
    <row r="221" spans="1:6" ht="17.25" customHeight="1">
      <c r="A221" s="197"/>
      <c r="B221" s="188"/>
      <c r="C221" s="180"/>
      <c r="D221" s="188"/>
      <c r="E221" s="194"/>
      <c r="F221" s="183"/>
    </row>
    <row r="222" spans="1:6" ht="17.25" customHeight="1">
      <c r="A222" s="77"/>
      <c r="B222" s="73" t="s">
        <v>356</v>
      </c>
      <c r="C222" s="74" t="s">
        <v>283</v>
      </c>
      <c r="D222" s="74">
        <v>156</v>
      </c>
      <c r="E222" s="78">
        <v>0</v>
      </c>
      <c r="F222" s="35">
        <v>0</v>
      </c>
    </row>
    <row r="223" spans="1:6" ht="17.25" customHeight="1">
      <c r="A223" s="77"/>
      <c r="B223" s="125" t="s">
        <v>357</v>
      </c>
      <c r="C223" s="130" t="s">
        <v>285</v>
      </c>
      <c r="D223" s="130">
        <v>157</v>
      </c>
      <c r="E223" s="78">
        <v>0</v>
      </c>
      <c r="F223" s="35">
        <v>0</v>
      </c>
    </row>
    <row r="224" spans="1:6" ht="17.25" customHeight="1">
      <c r="A224" s="77"/>
      <c r="B224" s="125" t="s">
        <v>286</v>
      </c>
      <c r="C224" s="130"/>
      <c r="D224" s="130">
        <v>158</v>
      </c>
      <c r="E224" s="27">
        <f>E216+E217+E218+E222+E223</f>
        <v>220493059.93000001</v>
      </c>
      <c r="F224" s="36">
        <f>F216+F217+F218+F222+F223</f>
        <v>292075332.85000002</v>
      </c>
    </row>
    <row r="225" spans="1:6" ht="17.25" customHeight="1">
      <c r="A225" s="77" t="s">
        <v>287</v>
      </c>
      <c r="B225" s="128" t="s">
        <v>358</v>
      </c>
      <c r="C225" s="130"/>
      <c r="D225" s="4">
        <v>159</v>
      </c>
      <c r="E225" s="25">
        <f>E227+E234+E262+E273+E280</f>
        <v>347500946.13999999</v>
      </c>
      <c r="F225" s="33">
        <f>F227+F234+F262+F273+F280</f>
        <v>361098585.92999995</v>
      </c>
    </row>
    <row r="226" spans="1:6" ht="17.25" customHeight="1">
      <c r="A226" s="77" t="s">
        <v>68</v>
      </c>
      <c r="B226" s="172" t="s">
        <v>290</v>
      </c>
      <c r="C226" s="173"/>
      <c r="D226" s="173"/>
      <c r="E226" s="173"/>
      <c r="F226" s="174"/>
    </row>
    <row r="227" spans="1:6" ht="17.25" customHeight="1">
      <c r="A227" s="77"/>
      <c r="B227" s="73" t="s">
        <v>291</v>
      </c>
      <c r="C227" s="74">
        <v>941</v>
      </c>
      <c r="D227" s="74">
        <v>160</v>
      </c>
      <c r="E227" s="78">
        <v>0</v>
      </c>
      <c r="F227" s="35">
        <v>0</v>
      </c>
    </row>
    <row r="228" spans="1:6" ht="17.25" customHeight="1">
      <c r="A228" s="77" t="s">
        <v>79</v>
      </c>
      <c r="B228" s="73" t="s">
        <v>292</v>
      </c>
      <c r="C228" s="74"/>
      <c r="D228" s="74"/>
      <c r="E228" s="78"/>
      <c r="F228" s="35"/>
    </row>
    <row r="229" spans="1:6" ht="17.25" customHeight="1">
      <c r="A229" s="77"/>
      <c r="B229" s="73" t="s">
        <v>293</v>
      </c>
      <c r="C229" s="74">
        <v>953</v>
      </c>
      <c r="D229" s="74">
        <v>161</v>
      </c>
      <c r="E229" s="78">
        <v>0</v>
      </c>
      <c r="F229" s="35">
        <v>0</v>
      </c>
    </row>
    <row r="230" spans="1:6" ht="17.25" customHeight="1">
      <c r="A230" s="77"/>
      <c r="B230" s="73" t="s">
        <v>294</v>
      </c>
      <c r="C230" s="74">
        <v>954</v>
      </c>
      <c r="D230" s="74">
        <v>162</v>
      </c>
      <c r="E230" s="78">
        <v>0</v>
      </c>
      <c r="F230" s="35">
        <v>0</v>
      </c>
    </row>
    <row r="231" spans="1:6" ht="17.25" customHeight="1">
      <c r="A231" s="77"/>
      <c r="B231" s="73" t="s">
        <v>295</v>
      </c>
      <c r="C231" s="74">
        <v>955</v>
      </c>
      <c r="D231" s="74">
        <v>163</v>
      </c>
      <c r="E231" s="78">
        <v>0</v>
      </c>
      <c r="F231" s="35">
        <v>0</v>
      </c>
    </row>
    <row r="232" spans="1:6" ht="17.25" customHeight="1">
      <c r="A232" s="77"/>
      <c r="B232" s="73" t="s">
        <v>296</v>
      </c>
      <c r="C232" s="74">
        <v>958</v>
      </c>
      <c r="D232" s="74">
        <v>164</v>
      </c>
      <c r="E232" s="78">
        <v>0</v>
      </c>
      <c r="F232" s="35">
        <v>0</v>
      </c>
    </row>
    <row r="233" spans="1:6" ht="17.25" customHeight="1">
      <c r="A233" s="77"/>
      <c r="B233" s="73" t="s">
        <v>297</v>
      </c>
      <c r="C233" s="74">
        <v>959</v>
      </c>
      <c r="D233" s="74">
        <v>165</v>
      </c>
      <c r="E233" s="78">
        <v>0</v>
      </c>
      <c r="F233" s="35">
        <v>0</v>
      </c>
    </row>
    <row r="234" spans="1:6" ht="17.25" customHeight="1">
      <c r="A234" s="77"/>
      <c r="B234" s="75" t="s">
        <v>359</v>
      </c>
      <c r="C234" s="4"/>
      <c r="D234" s="4">
        <v>166</v>
      </c>
      <c r="E234" s="30">
        <v>0</v>
      </c>
      <c r="F234" s="112">
        <v>0</v>
      </c>
    </row>
    <row r="235" spans="1:6" ht="17.25" customHeight="1">
      <c r="A235" s="77" t="s">
        <v>88</v>
      </c>
      <c r="B235" s="172" t="s">
        <v>300</v>
      </c>
      <c r="C235" s="177"/>
      <c r="D235" s="177"/>
      <c r="E235" s="177"/>
      <c r="F235" s="174"/>
    </row>
    <row r="236" spans="1:6" ht="17.25" customHeight="1">
      <c r="A236" s="77"/>
      <c r="B236" s="73" t="s">
        <v>301</v>
      </c>
      <c r="C236" s="74">
        <v>321</v>
      </c>
      <c r="D236" s="74">
        <v>167</v>
      </c>
      <c r="E236" s="27">
        <v>31956668.399999999</v>
      </c>
      <c r="F236" s="36">
        <v>30547067.039999999</v>
      </c>
    </row>
    <row r="237" spans="1:6" ht="17.25" customHeight="1">
      <c r="A237" s="77"/>
      <c r="B237" s="73" t="s">
        <v>302</v>
      </c>
      <c r="C237" s="74">
        <v>322</v>
      </c>
      <c r="D237" s="74">
        <v>168</v>
      </c>
      <c r="E237" s="78">
        <v>0</v>
      </c>
      <c r="F237" s="35">
        <v>0</v>
      </c>
    </row>
    <row r="238" spans="1:6" ht="17.25" customHeight="1">
      <c r="A238" s="77"/>
      <c r="B238" s="73" t="s">
        <v>303</v>
      </c>
      <c r="C238" s="74">
        <v>324</v>
      </c>
      <c r="D238" s="74">
        <v>169</v>
      </c>
      <c r="E238" s="27">
        <v>55230326</v>
      </c>
      <c r="F238" s="36">
        <v>49994345.539999999</v>
      </c>
    </row>
    <row r="239" spans="1:6" ht="17.25" customHeight="1">
      <c r="A239" s="77"/>
      <c r="B239" s="73" t="s">
        <v>304</v>
      </c>
      <c r="C239" s="74">
        <v>325</v>
      </c>
      <c r="D239" s="74">
        <v>170</v>
      </c>
      <c r="E239" s="27">
        <v>27090912.5</v>
      </c>
      <c r="F239" s="36">
        <v>41428077.299999997</v>
      </c>
    </row>
    <row r="240" spans="1:6" ht="17.25" customHeight="1">
      <c r="A240" s="77"/>
      <c r="B240" s="73" t="s">
        <v>305</v>
      </c>
      <c r="C240" s="74">
        <v>326</v>
      </c>
      <c r="D240" s="74">
        <v>223</v>
      </c>
      <c r="E240" s="78">
        <v>0</v>
      </c>
      <c r="F240" s="35">
        <v>0</v>
      </c>
    </row>
    <row r="241" spans="1:6" ht="17.25" customHeight="1">
      <c r="A241" s="77"/>
      <c r="B241" s="73" t="s">
        <v>306</v>
      </c>
      <c r="C241" s="74">
        <v>327</v>
      </c>
      <c r="D241" s="74">
        <v>224</v>
      </c>
      <c r="E241" s="78">
        <v>0</v>
      </c>
      <c r="F241" s="35">
        <v>0</v>
      </c>
    </row>
    <row r="242" spans="1:6" ht="17.25" customHeight="1">
      <c r="A242" s="77"/>
      <c r="B242" s="73" t="s">
        <v>307</v>
      </c>
      <c r="C242" s="74">
        <v>328</v>
      </c>
      <c r="D242" s="74">
        <v>225</v>
      </c>
      <c r="E242" s="78">
        <v>0</v>
      </c>
      <c r="F242" s="35">
        <v>0</v>
      </c>
    </row>
    <row r="243" spans="1:6" ht="17.25" customHeight="1">
      <c r="A243" s="77"/>
      <c r="B243" s="73" t="s">
        <v>308</v>
      </c>
      <c r="C243" s="74">
        <v>329</v>
      </c>
      <c r="D243" s="74">
        <v>226</v>
      </c>
      <c r="E243" s="78">
        <v>0</v>
      </c>
      <c r="F243" s="35">
        <v>0</v>
      </c>
    </row>
    <row r="244" spans="1:6" ht="17.25" customHeight="1">
      <c r="A244" s="77"/>
      <c r="B244" s="75" t="s">
        <v>309</v>
      </c>
      <c r="C244" s="4">
        <v>373</v>
      </c>
      <c r="D244" s="4">
        <v>171</v>
      </c>
      <c r="E244" s="30">
        <v>0</v>
      </c>
      <c r="F244" s="112">
        <v>0</v>
      </c>
    </row>
    <row r="245" spans="1:6" ht="17.25" customHeight="1">
      <c r="A245" s="77"/>
      <c r="B245" s="75" t="s">
        <v>310</v>
      </c>
      <c r="C245" s="4"/>
      <c r="D245" s="4">
        <v>172</v>
      </c>
      <c r="E245" s="25">
        <f>SUM(E236:E244)</f>
        <v>114277906.90000001</v>
      </c>
      <c r="F245" s="33">
        <f>SUM(F236:F244)</f>
        <v>121969489.88</v>
      </c>
    </row>
    <row r="246" spans="1:6" ht="17.25" customHeight="1">
      <c r="A246" s="77"/>
      <c r="B246" s="73" t="s">
        <v>311</v>
      </c>
      <c r="C246" s="74">
        <v>367</v>
      </c>
      <c r="D246" s="74">
        <v>173</v>
      </c>
      <c r="E246" s="78">
        <v>0</v>
      </c>
      <c r="F246" s="35">
        <v>0</v>
      </c>
    </row>
    <row r="247" spans="1:6" ht="17.25" customHeight="1">
      <c r="A247" s="77"/>
      <c r="B247" s="73" t="s">
        <v>312</v>
      </c>
      <c r="C247" s="74">
        <v>368</v>
      </c>
      <c r="D247" s="74">
        <v>174</v>
      </c>
      <c r="E247" s="78">
        <v>0</v>
      </c>
      <c r="F247" s="35">
        <v>0</v>
      </c>
    </row>
    <row r="248" spans="1:6" ht="17.25" customHeight="1">
      <c r="A248" s="77"/>
      <c r="B248" s="73" t="s">
        <v>313</v>
      </c>
      <c r="C248" s="74"/>
      <c r="D248" s="74">
        <v>175</v>
      </c>
      <c r="E248" s="78">
        <v>0</v>
      </c>
      <c r="F248" s="35">
        <v>0</v>
      </c>
    </row>
    <row r="249" spans="1:6" ht="17.25" customHeight="1">
      <c r="A249" s="77"/>
      <c r="B249" s="73" t="s">
        <v>314</v>
      </c>
      <c r="C249" s="74">
        <v>331</v>
      </c>
      <c r="D249" s="74">
        <v>176</v>
      </c>
      <c r="E249" s="78">
        <v>0</v>
      </c>
      <c r="F249" s="35">
        <v>0</v>
      </c>
    </row>
    <row r="250" spans="1:6" ht="17.25" customHeight="1">
      <c r="A250" s="77"/>
      <c r="B250" s="73" t="s">
        <v>315</v>
      </c>
      <c r="C250" s="74">
        <v>333</v>
      </c>
      <c r="D250" s="74">
        <v>177</v>
      </c>
      <c r="E250" s="78">
        <v>0</v>
      </c>
      <c r="F250" s="35">
        <v>0</v>
      </c>
    </row>
    <row r="251" spans="1:6" ht="17.25" customHeight="1">
      <c r="A251" s="77"/>
      <c r="B251" s="73" t="s">
        <v>316</v>
      </c>
      <c r="C251" s="74"/>
      <c r="D251" s="74">
        <v>178</v>
      </c>
      <c r="E251" s="78">
        <v>0</v>
      </c>
      <c r="F251" s="35">
        <v>0</v>
      </c>
    </row>
    <row r="252" spans="1:6" ht="17.25" customHeight="1">
      <c r="A252" s="77"/>
      <c r="B252" s="73" t="s">
        <v>317</v>
      </c>
      <c r="C252" s="74">
        <v>336</v>
      </c>
      <c r="D252" s="74">
        <v>179</v>
      </c>
      <c r="E252" s="78">
        <v>0</v>
      </c>
      <c r="F252" s="35">
        <v>0</v>
      </c>
    </row>
    <row r="253" spans="1:6" ht="17.25" customHeight="1">
      <c r="A253" s="77"/>
      <c r="B253" s="73" t="s">
        <v>55</v>
      </c>
      <c r="C253" s="74">
        <v>341</v>
      </c>
      <c r="D253" s="74">
        <v>180</v>
      </c>
      <c r="E253" s="78">
        <v>0</v>
      </c>
      <c r="F253" s="35">
        <v>0</v>
      </c>
    </row>
    <row r="254" spans="1:6" ht="17.25" customHeight="1">
      <c r="A254" s="77"/>
      <c r="B254" s="73" t="s">
        <v>156</v>
      </c>
      <c r="C254" s="74">
        <v>342</v>
      </c>
      <c r="D254" s="74">
        <v>181</v>
      </c>
      <c r="E254" s="78">
        <v>0</v>
      </c>
      <c r="F254" s="35">
        <v>0</v>
      </c>
    </row>
    <row r="255" spans="1:6" ht="17.25" customHeight="1">
      <c r="A255" s="77"/>
      <c r="B255" s="73" t="s">
        <v>157</v>
      </c>
      <c r="C255" s="74">
        <v>343</v>
      </c>
      <c r="D255" s="74">
        <v>182</v>
      </c>
      <c r="E255" s="27">
        <v>144313.13</v>
      </c>
      <c r="F255" s="36">
        <v>504048</v>
      </c>
    </row>
    <row r="256" spans="1:6" ht="17.25" customHeight="1">
      <c r="A256" s="77"/>
      <c r="B256" s="73" t="s">
        <v>18</v>
      </c>
      <c r="C256" s="74">
        <v>345</v>
      </c>
      <c r="D256" s="74">
        <v>183</v>
      </c>
      <c r="E256" s="78">
        <v>0</v>
      </c>
      <c r="F256" s="35">
        <v>0</v>
      </c>
    </row>
    <row r="257" spans="1:6" ht="17.25" customHeight="1">
      <c r="A257" s="77"/>
      <c r="B257" s="73" t="s">
        <v>318</v>
      </c>
      <c r="C257" s="74"/>
      <c r="D257" s="74">
        <v>184</v>
      </c>
      <c r="E257" s="27">
        <f>SUM(E253:E256)</f>
        <v>144313.13</v>
      </c>
      <c r="F257" s="36">
        <f>SUM(F253:F256)</f>
        <v>504048</v>
      </c>
    </row>
    <row r="258" spans="1:6" ht="17.25" customHeight="1">
      <c r="A258" s="77"/>
      <c r="B258" s="73" t="s">
        <v>319</v>
      </c>
      <c r="C258" s="74">
        <v>347</v>
      </c>
      <c r="D258" s="74">
        <v>185</v>
      </c>
      <c r="E258" s="78">
        <v>0</v>
      </c>
      <c r="F258" s="35">
        <v>0</v>
      </c>
    </row>
    <row r="259" spans="1:6" ht="17.25" customHeight="1">
      <c r="A259" s="77"/>
      <c r="B259" s="73" t="s">
        <v>360</v>
      </c>
      <c r="C259" s="74">
        <v>349</v>
      </c>
      <c r="D259" s="74">
        <v>186</v>
      </c>
      <c r="E259" s="27">
        <v>55723961.009999998</v>
      </c>
      <c r="F259" s="36">
        <v>51028714.520000003</v>
      </c>
    </row>
    <row r="260" spans="1:6" ht="17.25" customHeight="1">
      <c r="A260" s="77"/>
      <c r="B260" s="73" t="s">
        <v>322</v>
      </c>
      <c r="C260" s="74"/>
      <c r="D260" s="74">
        <v>187</v>
      </c>
      <c r="E260" s="27">
        <f>SUM(E258:E259)</f>
        <v>55723961.009999998</v>
      </c>
      <c r="F260" s="36">
        <f>SUM(F258:F259)</f>
        <v>51028714.520000003</v>
      </c>
    </row>
    <row r="261" spans="1:6" ht="17.25" customHeight="1">
      <c r="A261" s="77"/>
      <c r="B261" s="73" t="s">
        <v>323</v>
      </c>
      <c r="C261" s="74">
        <v>379</v>
      </c>
      <c r="D261" s="74">
        <v>188</v>
      </c>
      <c r="E261" s="27">
        <v>24454860.5</v>
      </c>
      <c r="F261" s="36">
        <v>27521720.32</v>
      </c>
    </row>
    <row r="262" spans="1:6" ht="17.25" customHeight="1">
      <c r="A262" s="77"/>
      <c r="B262" s="75" t="s">
        <v>324</v>
      </c>
      <c r="C262" s="4"/>
      <c r="D262" s="4">
        <v>189</v>
      </c>
      <c r="E262" s="25">
        <f>E245+E248+E251+E252+E257+E260+E261</f>
        <v>194601041.53999999</v>
      </c>
      <c r="F262" s="33">
        <f>F245+F248+F251+F252+F257+F260+F261</f>
        <v>201023972.72</v>
      </c>
    </row>
    <row r="263" spans="1:6" ht="17.25" customHeight="1">
      <c r="A263" s="79"/>
      <c r="B263" s="122" t="s">
        <v>325</v>
      </c>
      <c r="C263" s="80"/>
      <c r="D263" s="80"/>
      <c r="E263" s="8"/>
      <c r="F263" s="124"/>
    </row>
    <row r="264" spans="1:6" ht="17.25" customHeight="1">
      <c r="A264" s="205"/>
      <c r="B264" s="178" t="s">
        <v>484</v>
      </c>
      <c r="C264" s="178" t="s">
        <v>1</v>
      </c>
      <c r="D264" s="187" t="s">
        <v>376</v>
      </c>
      <c r="E264" s="193" t="s">
        <v>230</v>
      </c>
      <c r="F264" s="182" t="s">
        <v>65</v>
      </c>
    </row>
    <row r="265" spans="1:6" ht="17.25" customHeight="1">
      <c r="A265" s="197"/>
      <c r="B265" s="188"/>
      <c r="C265" s="180"/>
      <c r="D265" s="188"/>
      <c r="E265" s="194"/>
      <c r="F265" s="183"/>
    </row>
    <row r="266" spans="1:6" ht="17.25" customHeight="1">
      <c r="A266" s="77" t="s">
        <v>102</v>
      </c>
      <c r="B266" s="206" t="s">
        <v>326</v>
      </c>
      <c r="C266" s="191"/>
      <c r="D266" s="191"/>
      <c r="E266" s="191"/>
      <c r="F266" s="192"/>
    </row>
    <row r="267" spans="1:6" ht="17.25" customHeight="1">
      <c r="A267" s="77"/>
      <c r="B267" s="73" t="s">
        <v>327</v>
      </c>
      <c r="C267" s="74">
        <v>951</v>
      </c>
      <c r="D267" s="74">
        <v>190</v>
      </c>
      <c r="E267" s="78">
        <v>0</v>
      </c>
      <c r="F267" s="35">
        <v>0</v>
      </c>
    </row>
    <row r="268" spans="1:6" ht="17.25" customHeight="1">
      <c r="A268" s="77"/>
      <c r="B268" s="73" t="s">
        <v>328</v>
      </c>
      <c r="C268" s="74">
        <v>281</v>
      </c>
      <c r="D268" s="74">
        <v>191</v>
      </c>
      <c r="E268" s="78">
        <v>0</v>
      </c>
      <c r="F268" s="35">
        <v>0</v>
      </c>
    </row>
    <row r="269" spans="1:6" ht="17.25" customHeight="1">
      <c r="A269" s="77"/>
      <c r="B269" s="73" t="s">
        <v>329</v>
      </c>
      <c r="C269" s="74">
        <v>282</v>
      </c>
      <c r="D269" s="74">
        <v>192</v>
      </c>
      <c r="E269" s="78">
        <v>0</v>
      </c>
      <c r="F269" s="35">
        <v>0</v>
      </c>
    </row>
    <row r="270" spans="1:6" ht="17.25" customHeight="1">
      <c r="A270" s="77"/>
      <c r="B270" s="73" t="s">
        <v>330</v>
      </c>
      <c r="C270" s="74">
        <v>283</v>
      </c>
      <c r="D270" s="74">
        <v>193</v>
      </c>
      <c r="E270" s="78">
        <v>0</v>
      </c>
      <c r="F270" s="35">
        <v>0</v>
      </c>
    </row>
    <row r="271" spans="1:6" ht="17.25" customHeight="1">
      <c r="A271" s="77"/>
      <c r="B271" s="73" t="s">
        <v>331</v>
      </c>
      <c r="C271" s="74">
        <v>289</v>
      </c>
      <c r="D271" s="74">
        <v>194</v>
      </c>
      <c r="E271" s="78">
        <v>0</v>
      </c>
      <c r="F271" s="35">
        <v>0</v>
      </c>
    </row>
    <row r="272" spans="1:6" ht="17.25" customHeight="1">
      <c r="A272" s="77"/>
      <c r="B272" s="73" t="s">
        <v>332</v>
      </c>
      <c r="C272" s="74"/>
      <c r="D272" s="74">
        <v>195</v>
      </c>
      <c r="E272" s="78">
        <v>0</v>
      </c>
      <c r="F272" s="35">
        <v>0</v>
      </c>
    </row>
    <row r="273" spans="1:6" ht="17.25" customHeight="1">
      <c r="A273" s="77"/>
      <c r="B273" s="75" t="s">
        <v>333</v>
      </c>
      <c r="C273" s="4"/>
      <c r="D273" s="4">
        <v>196</v>
      </c>
      <c r="E273" s="30">
        <v>0</v>
      </c>
      <c r="F273" s="112">
        <v>0</v>
      </c>
    </row>
    <row r="274" spans="1:6" ht="17.25" customHeight="1">
      <c r="A274" s="77"/>
      <c r="B274" s="75" t="s">
        <v>334</v>
      </c>
      <c r="C274" s="4"/>
      <c r="D274" s="4"/>
      <c r="E274" s="30"/>
      <c r="F274" s="112"/>
    </row>
    <row r="275" spans="1:6" ht="17.25" customHeight="1">
      <c r="A275" s="77" t="s">
        <v>112</v>
      </c>
      <c r="B275" s="172" t="s">
        <v>335</v>
      </c>
      <c r="C275" s="177"/>
      <c r="D275" s="177"/>
      <c r="E275" s="177"/>
      <c r="F275" s="174"/>
    </row>
    <row r="276" spans="1:6" ht="17.25" customHeight="1">
      <c r="A276" s="77"/>
      <c r="B276" s="73" t="s">
        <v>336</v>
      </c>
      <c r="C276" s="74">
        <v>383</v>
      </c>
      <c r="D276" s="74">
        <v>197</v>
      </c>
      <c r="E276" s="78">
        <v>1771540.37</v>
      </c>
      <c r="F276" s="35">
        <v>20419</v>
      </c>
    </row>
    <row r="277" spans="1:6" ht="17.25" customHeight="1">
      <c r="A277" s="77"/>
      <c r="B277" s="73" t="s">
        <v>337</v>
      </c>
      <c r="C277" s="74">
        <v>384</v>
      </c>
      <c r="D277" s="74">
        <v>198</v>
      </c>
      <c r="E277" s="27">
        <v>143682788.00999999</v>
      </c>
      <c r="F277" s="36">
        <v>152787479.88999999</v>
      </c>
    </row>
    <row r="278" spans="1:6" ht="17.25" customHeight="1">
      <c r="A278" s="77"/>
      <c r="B278" s="73" t="s">
        <v>338</v>
      </c>
      <c r="C278" s="74">
        <v>387</v>
      </c>
      <c r="D278" s="74">
        <v>199</v>
      </c>
      <c r="E278" s="78">
        <v>0</v>
      </c>
      <c r="F278" s="35">
        <v>0</v>
      </c>
    </row>
    <row r="279" spans="1:6" ht="17.25" customHeight="1">
      <c r="A279" s="77"/>
      <c r="B279" s="73" t="s">
        <v>339</v>
      </c>
      <c r="C279" s="74">
        <v>389</v>
      </c>
      <c r="D279" s="74">
        <v>200</v>
      </c>
      <c r="E279" s="27">
        <v>7445576.2199999997</v>
      </c>
      <c r="F279" s="36">
        <v>7266714.3200000003</v>
      </c>
    </row>
    <row r="280" spans="1:6" ht="16.5" customHeight="1" thickBot="1">
      <c r="A280" s="204" t="s">
        <v>375</v>
      </c>
      <c r="B280" s="173"/>
      <c r="C280" s="173"/>
      <c r="D280" s="4">
        <v>201</v>
      </c>
      <c r="E280" s="25">
        <f>SUM(E276:E279)</f>
        <v>152899904.59999999</v>
      </c>
      <c r="F280" s="33">
        <f>SUM(F276:F279)</f>
        <v>160074613.20999998</v>
      </c>
    </row>
    <row r="281" spans="1:6" ht="17.25" hidden="1" customHeight="1" thickBot="1">
      <c r="A281" s="77"/>
      <c r="B281" s="73" t="s">
        <v>342</v>
      </c>
      <c r="C281" s="74">
        <v>395</v>
      </c>
      <c r="D281" s="74"/>
      <c r="E281" s="78">
        <v>0</v>
      </c>
      <c r="F281" s="35">
        <v>0</v>
      </c>
    </row>
    <row r="282" spans="1:6" ht="33" customHeight="1" thickTop="1">
      <c r="A282" s="120"/>
      <c r="B282" s="114" t="s">
        <v>361</v>
      </c>
      <c r="C282" s="123"/>
      <c r="D282" s="115">
        <v>202</v>
      </c>
      <c r="E282" s="116">
        <f>E225+E177</f>
        <v>567994006.06999993</v>
      </c>
      <c r="F282" s="117">
        <f>F225+F177</f>
        <v>653173918.77999997</v>
      </c>
    </row>
  </sheetData>
  <mergeCells count="71">
    <mergeCell ref="C220:C221"/>
    <mergeCell ref="A145:A146"/>
    <mergeCell ref="B177:C177"/>
    <mergeCell ref="B196:C196"/>
    <mergeCell ref="B189:F189"/>
    <mergeCell ref="B197:F197"/>
    <mergeCell ref="B202:F202"/>
    <mergeCell ref="F175:F176"/>
    <mergeCell ref="B201:C201"/>
    <mergeCell ref="B214:F214"/>
    <mergeCell ref="A175:A176"/>
    <mergeCell ref="B175:B176"/>
    <mergeCell ref="A280:C280"/>
    <mergeCell ref="E220:E221"/>
    <mergeCell ref="F220:F221"/>
    <mergeCell ref="C264:C265"/>
    <mergeCell ref="D264:D265"/>
    <mergeCell ref="E264:E265"/>
    <mergeCell ref="F264:F265"/>
    <mergeCell ref="D220:D221"/>
    <mergeCell ref="A264:A265"/>
    <mergeCell ref="B264:B265"/>
    <mergeCell ref="B226:F226"/>
    <mergeCell ref="B235:F235"/>
    <mergeCell ref="A220:A221"/>
    <mergeCell ref="B220:B221"/>
    <mergeCell ref="B266:F266"/>
    <mergeCell ref="B275:F275"/>
    <mergeCell ref="A2:F2"/>
    <mergeCell ref="A1:F1"/>
    <mergeCell ref="F97:F98"/>
    <mergeCell ref="A49:A50"/>
    <mergeCell ref="B49:B50"/>
    <mergeCell ref="C49:C50"/>
    <mergeCell ref="D49:D50"/>
    <mergeCell ref="E49:E50"/>
    <mergeCell ref="F49:F50"/>
    <mergeCell ref="B64:C64"/>
    <mergeCell ref="C97:C98"/>
    <mergeCell ref="D97:D98"/>
    <mergeCell ref="E97:E98"/>
    <mergeCell ref="F3:F4"/>
    <mergeCell ref="A3:A4"/>
    <mergeCell ref="B3:B4"/>
    <mergeCell ref="C3:C4"/>
    <mergeCell ref="D3:D4"/>
    <mergeCell ref="E3:E4"/>
    <mergeCell ref="B145:B146"/>
    <mergeCell ref="A97:A98"/>
    <mergeCell ref="B97:B98"/>
    <mergeCell ref="B108:F108"/>
    <mergeCell ref="B7:F7"/>
    <mergeCell ref="B17:F17"/>
    <mergeCell ref="B25:F25"/>
    <mergeCell ref="B38:F38"/>
    <mergeCell ref="B47:F47"/>
    <mergeCell ref="B59:F59"/>
    <mergeCell ref="B75:F75"/>
    <mergeCell ref="B128:F128"/>
    <mergeCell ref="B126:C126"/>
    <mergeCell ref="B127:F127"/>
    <mergeCell ref="C145:C146"/>
    <mergeCell ref="D145:D146"/>
    <mergeCell ref="B166:F166"/>
    <mergeCell ref="B179:F179"/>
    <mergeCell ref="E145:E146"/>
    <mergeCell ref="F145:F146"/>
    <mergeCell ref="B171:C171"/>
    <mergeCell ref="C175:C176"/>
    <mergeCell ref="D175:D176"/>
    <mergeCell ref="E175:E176"/>
  </mergeCells>
  <printOptions horizontalCentered="1" gridLines="1"/>
  <pageMargins left="0.15748031496062992" right="0.18" top="0.59055118110236227" bottom="0.43307086614173229" header="0.11811023622047245" footer="7.874015748031496E-2"/>
  <pageSetup paperSize="9" scale="91" orientation="portrait" r:id="rId1"/>
  <headerFooter>
    <oddHeader>&amp;R&amp;"Times New Roman,Obyčejné"Příloha č. 2</oddHeader>
    <oddFooter>&amp;L&amp;"Times New Roman,Obyčejné"&amp;8Závěrečný účet 2009</oddFooter>
  </headerFooter>
  <rowBreaks count="6" manualBreakCount="6">
    <brk id="48" max="16383" man="1"/>
    <brk id="96" max="16383" man="1"/>
    <brk id="144" max="16383" man="1"/>
    <brk id="173" max="16383" man="1"/>
    <brk id="219" max="16383" man="1"/>
    <brk id="2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79"/>
  <sheetViews>
    <sheetView view="pageLayout" topLeftCell="A55" zoomScaleNormal="100" zoomScaleSheetLayoutView="100" workbookViewId="0">
      <selection activeCell="D67" sqref="D67"/>
    </sheetView>
  </sheetViews>
  <sheetFormatPr defaultRowHeight="15"/>
  <cols>
    <col min="1" max="1" width="10.28515625" style="10" customWidth="1"/>
    <col min="2" max="2" width="51.28515625" style="9" customWidth="1"/>
    <col min="3" max="3" width="12.140625" style="10" customWidth="1"/>
    <col min="4" max="4" width="22.28515625" style="12" customWidth="1"/>
    <col min="5" max="5" width="19.140625" style="9" customWidth="1"/>
    <col min="6" max="6" width="28.7109375" style="9" customWidth="1"/>
    <col min="7" max="16384" width="9.140625" style="9"/>
  </cols>
  <sheetData>
    <row r="1" spans="1:4" ht="35.25" customHeight="1">
      <c r="A1" s="210" t="s">
        <v>483</v>
      </c>
      <c r="B1" s="211"/>
      <c r="C1" s="211"/>
      <c r="D1" s="211"/>
    </row>
    <row r="2" spans="1:4" ht="27" customHeight="1">
      <c r="A2" s="217" t="s">
        <v>495</v>
      </c>
      <c r="B2" s="218"/>
      <c r="C2" s="218"/>
      <c r="D2" s="218"/>
    </row>
    <row r="3" spans="1:4" s="10" customFormat="1">
      <c r="A3" s="178" t="s">
        <v>1</v>
      </c>
      <c r="B3" s="178" t="s">
        <v>2</v>
      </c>
      <c r="C3" s="187" t="s">
        <v>376</v>
      </c>
      <c r="D3" s="215" t="s">
        <v>485</v>
      </c>
    </row>
    <row r="4" spans="1:4" s="10" customFormat="1">
      <c r="A4" s="180"/>
      <c r="B4" s="180"/>
      <c r="C4" s="208"/>
      <c r="D4" s="214"/>
    </row>
    <row r="5" spans="1:4" ht="21.75" customHeight="1">
      <c r="A5" s="10">
        <v>501</v>
      </c>
      <c r="B5" s="9" t="s">
        <v>3</v>
      </c>
      <c r="C5" s="10">
        <v>1</v>
      </c>
      <c r="D5" s="12">
        <v>2476367.13</v>
      </c>
    </row>
    <row r="6" spans="1:4" ht="21.75" customHeight="1">
      <c r="A6" s="10">
        <v>502</v>
      </c>
      <c r="B6" s="9" t="s">
        <v>4</v>
      </c>
      <c r="C6" s="10">
        <v>2</v>
      </c>
      <c r="D6" s="12">
        <v>330863.68</v>
      </c>
    </row>
    <row r="7" spans="1:4" ht="21.75" customHeight="1">
      <c r="A7" s="10">
        <v>503</v>
      </c>
      <c r="B7" s="9" t="s">
        <v>5</v>
      </c>
      <c r="C7" s="10">
        <v>3</v>
      </c>
      <c r="D7" s="12">
        <v>386278.16</v>
      </c>
    </row>
    <row r="8" spans="1:4" ht="21.75" customHeight="1">
      <c r="A8" s="10">
        <v>504</v>
      </c>
      <c r="B8" s="9" t="s">
        <v>6</v>
      </c>
      <c r="C8" s="10">
        <v>4</v>
      </c>
      <c r="D8" s="12">
        <v>0</v>
      </c>
    </row>
    <row r="9" spans="1:4" ht="21.75" customHeight="1">
      <c r="A9" s="10">
        <v>511</v>
      </c>
      <c r="B9" s="9" t="s">
        <v>7</v>
      </c>
      <c r="C9" s="10">
        <v>5</v>
      </c>
      <c r="D9" s="12">
        <v>70787831.239999995</v>
      </c>
    </row>
    <row r="10" spans="1:4" ht="21.75" customHeight="1">
      <c r="A10" s="10">
        <v>512</v>
      </c>
      <c r="B10" s="9" t="s">
        <v>8</v>
      </c>
      <c r="C10" s="10">
        <v>6</v>
      </c>
      <c r="D10" s="12">
        <v>0</v>
      </c>
    </row>
    <row r="11" spans="1:4" ht="21.75" customHeight="1">
      <c r="A11" s="10">
        <v>513</v>
      </c>
      <c r="B11" s="9" t="s">
        <v>9</v>
      </c>
      <c r="C11" s="10">
        <v>7</v>
      </c>
      <c r="D11" s="12">
        <v>0</v>
      </c>
    </row>
    <row r="12" spans="1:4" ht="21.75" customHeight="1">
      <c r="A12" s="10">
        <v>518</v>
      </c>
      <c r="B12" s="9" t="s">
        <v>10</v>
      </c>
      <c r="C12" s="10">
        <v>8</v>
      </c>
      <c r="D12" s="12">
        <v>47605090.359999999</v>
      </c>
    </row>
    <row r="13" spans="1:4" ht="21.75" customHeight="1">
      <c r="A13" s="10">
        <v>521</v>
      </c>
      <c r="B13" s="9" t="s">
        <v>11</v>
      </c>
      <c r="C13" s="10">
        <v>9</v>
      </c>
      <c r="D13" s="12">
        <v>10412096</v>
      </c>
    </row>
    <row r="14" spans="1:4" ht="21.75" customHeight="1">
      <c r="A14" s="10">
        <v>524</v>
      </c>
      <c r="B14" s="9" t="s">
        <v>12</v>
      </c>
      <c r="C14" s="10">
        <v>10</v>
      </c>
      <c r="D14" s="12">
        <v>3607469</v>
      </c>
    </row>
    <row r="15" spans="1:4" ht="21.75" customHeight="1">
      <c r="A15" s="10">
        <v>525</v>
      </c>
      <c r="B15" s="9" t="s">
        <v>13</v>
      </c>
      <c r="C15" s="10">
        <v>11</v>
      </c>
      <c r="D15" s="12">
        <v>0</v>
      </c>
    </row>
    <row r="16" spans="1:4" ht="21.75" customHeight="1">
      <c r="A16" s="10">
        <v>527</v>
      </c>
      <c r="B16" s="9" t="s">
        <v>14</v>
      </c>
      <c r="C16" s="10">
        <v>12</v>
      </c>
      <c r="D16" s="12">
        <v>0</v>
      </c>
    </row>
    <row r="17" spans="1:4" ht="21.75" customHeight="1">
      <c r="A17" s="10">
        <v>528</v>
      </c>
      <c r="B17" s="9" t="s">
        <v>15</v>
      </c>
      <c r="C17" s="10">
        <v>13</v>
      </c>
      <c r="D17" s="12">
        <v>0</v>
      </c>
    </row>
    <row r="18" spans="1:4" ht="21.75" customHeight="1">
      <c r="A18" s="10">
        <v>531</v>
      </c>
      <c r="B18" s="9" t="s">
        <v>16</v>
      </c>
      <c r="C18" s="10">
        <v>14</v>
      </c>
      <c r="D18" s="12">
        <v>0</v>
      </c>
    </row>
    <row r="19" spans="1:4" ht="21.75" customHeight="1">
      <c r="A19" s="10">
        <v>532</v>
      </c>
      <c r="B19" s="9" t="s">
        <v>17</v>
      </c>
      <c r="C19" s="10">
        <v>15</v>
      </c>
      <c r="D19" s="12">
        <v>0</v>
      </c>
    </row>
    <row r="20" spans="1:4" ht="21.75" customHeight="1">
      <c r="A20" s="10">
        <v>538</v>
      </c>
      <c r="B20" s="9" t="s">
        <v>18</v>
      </c>
      <c r="C20" s="10">
        <v>16</v>
      </c>
      <c r="D20" s="12">
        <v>9704046.1999999993</v>
      </c>
    </row>
    <row r="21" spans="1:4" ht="21.75" customHeight="1">
      <c r="A21" s="10">
        <v>541</v>
      </c>
      <c r="B21" s="9" t="s">
        <v>19</v>
      </c>
      <c r="C21" s="10">
        <v>17</v>
      </c>
      <c r="D21" s="12">
        <v>1616</v>
      </c>
    </row>
    <row r="22" spans="1:4" ht="21.75" customHeight="1">
      <c r="A22" s="10">
        <v>542</v>
      </c>
      <c r="B22" s="9" t="s">
        <v>20</v>
      </c>
      <c r="C22" s="10">
        <v>18</v>
      </c>
      <c r="D22" s="12">
        <v>0</v>
      </c>
    </row>
    <row r="23" spans="1:4" ht="21.75" customHeight="1">
      <c r="A23" s="10">
        <v>543</v>
      </c>
      <c r="B23" s="9" t="s">
        <v>21</v>
      </c>
      <c r="C23" s="10">
        <v>19</v>
      </c>
      <c r="D23" s="12">
        <v>130936</v>
      </c>
    </row>
    <row r="24" spans="1:4" ht="21.75" customHeight="1">
      <c r="A24" s="10">
        <v>544</v>
      </c>
      <c r="B24" s="9" t="s">
        <v>22</v>
      </c>
      <c r="C24" s="10">
        <v>20</v>
      </c>
      <c r="D24" s="12">
        <v>0</v>
      </c>
    </row>
    <row r="25" spans="1:4" ht="21.75" customHeight="1">
      <c r="A25" s="10">
        <v>545</v>
      </c>
      <c r="B25" s="9" t="s">
        <v>23</v>
      </c>
      <c r="C25" s="10">
        <v>21</v>
      </c>
      <c r="D25" s="12">
        <v>0</v>
      </c>
    </row>
    <row r="26" spans="1:4" ht="21.75" customHeight="1">
      <c r="A26" s="10">
        <v>546</v>
      </c>
      <c r="B26" s="9" t="s">
        <v>24</v>
      </c>
      <c r="C26" s="10">
        <v>22</v>
      </c>
      <c r="D26" s="12">
        <v>0</v>
      </c>
    </row>
    <row r="27" spans="1:4" ht="21.75" customHeight="1">
      <c r="A27" s="10">
        <v>548</v>
      </c>
      <c r="B27" s="9" t="s">
        <v>25</v>
      </c>
      <c r="C27" s="10">
        <v>23</v>
      </c>
      <c r="D27" s="12">
        <v>119007</v>
      </c>
    </row>
    <row r="28" spans="1:4" ht="21.75" customHeight="1">
      <c r="A28" s="10">
        <v>549</v>
      </c>
      <c r="B28" s="9" t="s">
        <v>26</v>
      </c>
      <c r="C28" s="10">
        <v>24</v>
      </c>
      <c r="D28" s="12">
        <v>9118146.1400000006</v>
      </c>
    </row>
    <row r="29" spans="1:4" ht="21.75" customHeight="1">
      <c r="A29" s="10">
        <v>551</v>
      </c>
      <c r="B29" s="9" t="s">
        <v>57</v>
      </c>
      <c r="C29" s="10">
        <v>25</v>
      </c>
      <c r="D29" s="12">
        <v>46089314.920000002</v>
      </c>
    </row>
    <row r="30" spans="1:4" ht="21.75" customHeight="1">
      <c r="A30" s="10">
        <v>552</v>
      </c>
      <c r="B30" s="9" t="s">
        <v>27</v>
      </c>
      <c r="C30" s="10">
        <v>26</v>
      </c>
      <c r="D30" s="12">
        <v>48477528.060000002</v>
      </c>
    </row>
    <row r="31" spans="1:4" ht="21.75" customHeight="1">
      <c r="A31" s="10">
        <v>553</v>
      </c>
      <c r="B31" s="9" t="s">
        <v>28</v>
      </c>
      <c r="C31" s="10">
        <v>27</v>
      </c>
      <c r="D31" s="12">
        <v>0</v>
      </c>
    </row>
    <row r="32" spans="1:4" ht="21.75" customHeight="1">
      <c r="A32" s="10">
        <v>554</v>
      </c>
      <c r="B32" s="9" t="s">
        <v>29</v>
      </c>
      <c r="C32" s="10">
        <v>28</v>
      </c>
      <c r="D32" s="12">
        <v>0</v>
      </c>
    </row>
    <row r="33" spans="1:5" ht="21.75" customHeight="1">
      <c r="A33" s="10">
        <v>556</v>
      </c>
      <c r="B33" s="9" t="s">
        <v>30</v>
      </c>
      <c r="C33" s="10">
        <v>29</v>
      </c>
      <c r="D33" s="12">
        <v>0</v>
      </c>
    </row>
    <row r="34" spans="1:5" ht="24" customHeight="1" thickBot="1">
      <c r="A34" s="10">
        <v>559</v>
      </c>
      <c r="B34" s="9" t="s">
        <v>31</v>
      </c>
      <c r="C34" s="10">
        <v>30</v>
      </c>
      <c r="D34" s="12">
        <v>0</v>
      </c>
    </row>
    <row r="35" spans="1:5" ht="30.75" customHeight="1" thickTop="1">
      <c r="A35" s="15" t="s">
        <v>58</v>
      </c>
      <c r="B35" s="16" t="s">
        <v>61</v>
      </c>
      <c r="C35" s="15">
        <v>31</v>
      </c>
      <c r="D35" s="17">
        <f>SUM(D5:D34)</f>
        <v>249246589.88999999</v>
      </c>
      <c r="E35" s="12"/>
    </row>
    <row r="36" spans="1:5" ht="0.75" customHeight="1">
      <c r="A36" s="4"/>
      <c r="B36" s="5"/>
      <c r="C36" s="4"/>
      <c r="D36" s="6"/>
      <c r="E36" s="12"/>
    </row>
    <row r="37" spans="1:5" s="14" customFormat="1" ht="4.5" hidden="1" customHeight="1">
      <c r="A37" s="13"/>
      <c r="C37" s="13"/>
      <c r="D37" s="134"/>
    </row>
    <row r="38" spans="1:5" s="10" customFormat="1">
      <c r="A38" s="212" t="s">
        <v>1</v>
      </c>
      <c r="B38" s="212" t="s">
        <v>2</v>
      </c>
      <c r="C38" s="209" t="s">
        <v>376</v>
      </c>
      <c r="D38" s="213" t="s">
        <v>0</v>
      </c>
    </row>
    <row r="39" spans="1:5" s="10" customFormat="1">
      <c r="A39" s="180"/>
      <c r="B39" s="180"/>
      <c r="C39" s="208"/>
      <c r="D39" s="214"/>
    </row>
    <row r="40" spans="1:5" ht="20.25" customHeight="1">
      <c r="A40" s="10">
        <v>601</v>
      </c>
      <c r="B40" s="9" t="s">
        <v>32</v>
      </c>
      <c r="C40" s="10">
        <v>32</v>
      </c>
      <c r="D40" s="12">
        <v>0</v>
      </c>
    </row>
    <row r="41" spans="1:5" ht="20.25" customHeight="1">
      <c r="A41" s="10">
        <v>602</v>
      </c>
      <c r="B41" s="9" t="s">
        <v>33</v>
      </c>
      <c r="C41" s="10">
        <v>33</v>
      </c>
      <c r="D41" s="12">
        <v>245746581.44</v>
      </c>
    </row>
    <row r="42" spans="1:5" ht="20.25" customHeight="1">
      <c r="A42" s="10">
        <v>604</v>
      </c>
      <c r="B42" s="9" t="s">
        <v>34</v>
      </c>
      <c r="C42" s="10">
        <v>34</v>
      </c>
      <c r="D42" s="12">
        <v>0</v>
      </c>
    </row>
    <row r="43" spans="1:5" ht="20.25" customHeight="1">
      <c r="A43" s="10">
        <v>611</v>
      </c>
      <c r="B43" s="9" t="s">
        <v>35</v>
      </c>
      <c r="C43" s="10">
        <v>35</v>
      </c>
      <c r="D43" s="12">
        <v>0</v>
      </c>
    </row>
    <row r="44" spans="1:5" ht="20.25" customHeight="1">
      <c r="A44" s="10">
        <v>612</v>
      </c>
      <c r="B44" s="9" t="s">
        <v>36</v>
      </c>
      <c r="C44" s="10">
        <v>36</v>
      </c>
      <c r="D44" s="12">
        <v>0</v>
      </c>
    </row>
    <row r="45" spans="1:5" ht="20.25" customHeight="1">
      <c r="A45" s="10">
        <v>613</v>
      </c>
      <c r="B45" s="9" t="s">
        <v>37</v>
      </c>
      <c r="C45" s="10">
        <v>37</v>
      </c>
      <c r="D45" s="12">
        <v>0</v>
      </c>
    </row>
    <row r="46" spans="1:5" ht="20.25" customHeight="1">
      <c r="A46" s="10">
        <v>614</v>
      </c>
      <c r="B46" s="9" t="s">
        <v>38</v>
      </c>
      <c r="C46" s="10">
        <v>38</v>
      </c>
      <c r="D46" s="12">
        <v>0</v>
      </c>
    </row>
    <row r="47" spans="1:5" ht="20.25" customHeight="1">
      <c r="A47" s="10">
        <v>621</v>
      </c>
      <c r="B47" s="9" t="s">
        <v>39</v>
      </c>
      <c r="C47" s="10">
        <v>39</v>
      </c>
      <c r="D47" s="12">
        <v>0</v>
      </c>
    </row>
    <row r="48" spans="1:5" ht="20.25" customHeight="1">
      <c r="A48" s="10">
        <v>622</v>
      </c>
      <c r="B48" s="9" t="s">
        <v>40</v>
      </c>
      <c r="C48" s="10">
        <v>40</v>
      </c>
      <c r="D48" s="12">
        <v>0</v>
      </c>
    </row>
    <row r="49" spans="1:4" ht="20.25" customHeight="1">
      <c r="A49" s="10">
        <v>623</v>
      </c>
      <c r="B49" s="9" t="s">
        <v>41</v>
      </c>
      <c r="C49" s="10">
        <v>41</v>
      </c>
      <c r="D49" s="12">
        <v>0</v>
      </c>
    </row>
    <row r="50" spans="1:4" ht="20.25" customHeight="1">
      <c r="A50" s="10">
        <v>624</v>
      </c>
      <c r="B50" s="9" t="s">
        <v>42</v>
      </c>
      <c r="C50" s="10">
        <v>42</v>
      </c>
      <c r="D50" s="12">
        <v>0</v>
      </c>
    </row>
    <row r="51" spans="1:4" ht="20.25" customHeight="1">
      <c r="A51" s="10">
        <v>641</v>
      </c>
      <c r="B51" s="9" t="s">
        <v>19</v>
      </c>
      <c r="C51" s="10">
        <v>43</v>
      </c>
      <c r="D51" s="12">
        <v>10356317.83</v>
      </c>
    </row>
    <row r="52" spans="1:4" ht="20.25" customHeight="1">
      <c r="A52" s="10">
        <v>642</v>
      </c>
      <c r="B52" s="9" t="s">
        <v>20</v>
      </c>
      <c r="C52" s="10">
        <v>44</v>
      </c>
      <c r="D52" s="12">
        <v>0</v>
      </c>
    </row>
    <row r="53" spans="1:4" ht="20.25" customHeight="1">
      <c r="A53" s="10">
        <v>643</v>
      </c>
      <c r="B53" s="9" t="s">
        <v>43</v>
      </c>
      <c r="C53" s="10">
        <v>45</v>
      </c>
      <c r="D53" s="12">
        <v>16500</v>
      </c>
    </row>
    <row r="54" spans="1:4" ht="20.25" customHeight="1">
      <c r="A54" s="10">
        <v>644</v>
      </c>
      <c r="B54" s="9" t="s">
        <v>22</v>
      </c>
      <c r="C54" s="10">
        <v>46</v>
      </c>
      <c r="D54" s="12">
        <v>5134906.76</v>
      </c>
    </row>
    <row r="55" spans="1:4" ht="20.25" customHeight="1">
      <c r="A55" s="10">
        <v>645</v>
      </c>
      <c r="B55" s="9" t="s">
        <v>44</v>
      </c>
      <c r="C55" s="10">
        <v>47</v>
      </c>
      <c r="D55" s="12">
        <v>0</v>
      </c>
    </row>
    <row r="56" spans="1:4" ht="20.25" customHeight="1">
      <c r="A56" s="10">
        <v>648</v>
      </c>
      <c r="B56" s="9" t="s">
        <v>45</v>
      </c>
      <c r="C56" s="10">
        <v>48</v>
      </c>
      <c r="D56" s="12">
        <v>0</v>
      </c>
    </row>
    <row r="57" spans="1:4" ht="20.25" customHeight="1">
      <c r="A57" s="10">
        <v>649</v>
      </c>
      <c r="B57" s="9" t="s">
        <v>46</v>
      </c>
      <c r="C57" s="10">
        <v>49</v>
      </c>
      <c r="D57" s="12">
        <v>-42332870.100000001</v>
      </c>
    </row>
    <row r="58" spans="1:4" ht="20.25" customHeight="1">
      <c r="A58" s="10">
        <v>651</v>
      </c>
      <c r="B58" s="9" t="s">
        <v>47</v>
      </c>
      <c r="C58" s="10">
        <v>50</v>
      </c>
      <c r="D58" s="12">
        <v>234402679.41999999</v>
      </c>
    </row>
    <row r="59" spans="1:4" ht="20.25" customHeight="1">
      <c r="A59" s="10">
        <v>652</v>
      </c>
      <c r="B59" s="9" t="s">
        <v>48</v>
      </c>
      <c r="C59" s="10">
        <v>51</v>
      </c>
      <c r="D59" s="12">
        <v>0</v>
      </c>
    </row>
    <row r="60" spans="1:4" ht="20.25" customHeight="1">
      <c r="A60" s="10">
        <v>653</v>
      </c>
      <c r="B60" s="9" t="s">
        <v>49</v>
      </c>
      <c r="C60" s="10">
        <v>52</v>
      </c>
      <c r="D60" s="12">
        <v>0</v>
      </c>
    </row>
    <row r="61" spans="1:4" ht="20.25" customHeight="1">
      <c r="A61" s="10">
        <v>654</v>
      </c>
      <c r="B61" s="9" t="s">
        <v>50</v>
      </c>
      <c r="C61" s="10">
        <v>53</v>
      </c>
      <c r="D61" s="12">
        <v>0</v>
      </c>
    </row>
    <row r="62" spans="1:4" ht="20.25" customHeight="1">
      <c r="A62" s="10">
        <v>655</v>
      </c>
      <c r="B62" s="9" t="s">
        <v>51</v>
      </c>
      <c r="C62" s="10">
        <v>54</v>
      </c>
      <c r="D62" s="12">
        <v>0</v>
      </c>
    </row>
    <row r="63" spans="1:4" ht="20.25" customHeight="1">
      <c r="A63" s="10">
        <v>656</v>
      </c>
      <c r="B63" s="9" t="s">
        <v>52</v>
      </c>
      <c r="C63" s="10">
        <v>55</v>
      </c>
      <c r="D63" s="12">
        <v>0</v>
      </c>
    </row>
    <row r="64" spans="1:4" ht="20.25" customHeight="1">
      <c r="A64" s="10">
        <v>659</v>
      </c>
      <c r="B64" s="9" t="s">
        <v>53</v>
      </c>
      <c r="C64" s="10">
        <v>56</v>
      </c>
      <c r="D64" s="12">
        <v>0</v>
      </c>
    </row>
    <row r="65" spans="1:4" ht="20.25" customHeight="1" thickBot="1">
      <c r="A65" s="10">
        <v>691</v>
      </c>
      <c r="B65" s="9" t="s">
        <v>54</v>
      </c>
      <c r="C65" s="10">
        <v>57</v>
      </c>
      <c r="D65" s="12">
        <v>0</v>
      </c>
    </row>
    <row r="66" spans="1:4" ht="31.5" customHeight="1" thickTop="1" thickBot="1">
      <c r="A66" s="18" t="s">
        <v>63</v>
      </c>
      <c r="B66" s="19" t="s">
        <v>59</v>
      </c>
      <c r="C66" s="18">
        <v>58</v>
      </c>
      <c r="D66" s="20">
        <f>SUM(D40:D65)</f>
        <v>453324115.35000002</v>
      </c>
    </row>
    <row r="67" spans="1:4" s="5" customFormat="1" ht="20.25" customHeight="1">
      <c r="A67" s="216" t="s">
        <v>62</v>
      </c>
      <c r="B67" s="216"/>
      <c r="C67" s="21">
        <v>59</v>
      </c>
      <c r="D67" s="22">
        <f>D66-D35</f>
        <v>204077525.46000004</v>
      </c>
    </row>
    <row r="68" spans="1:4" ht="20.25" customHeight="1">
      <c r="A68" s="10">
        <v>591</v>
      </c>
      <c r="B68" s="9" t="s">
        <v>55</v>
      </c>
      <c r="C68" s="10">
        <v>60</v>
      </c>
      <c r="D68" s="12">
        <v>0</v>
      </c>
    </row>
    <row r="69" spans="1:4" ht="20.25" customHeight="1" thickBot="1">
      <c r="A69" s="10">
        <v>595</v>
      </c>
      <c r="B69" s="9" t="s">
        <v>56</v>
      </c>
      <c r="C69" s="10">
        <v>61</v>
      </c>
      <c r="D69" s="12">
        <v>0</v>
      </c>
    </row>
    <row r="70" spans="1:4" ht="32.25" customHeight="1">
      <c r="A70" s="216" t="s">
        <v>60</v>
      </c>
      <c r="B70" s="216"/>
      <c r="C70" s="21">
        <v>62</v>
      </c>
      <c r="D70" s="22">
        <f>D67-D68-D69</f>
        <v>204077525.46000004</v>
      </c>
    </row>
    <row r="71" spans="1:4" ht="24.75" customHeight="1"/>
    <row r="79" spans="1:4">
      <c r="A79" s="172"/>
      <c r="B79" s="172"/>
    </row>
  </sheetData>
  <mergeCells count="13">
    <mergeCell ref="A79:B79"/>
    <mergeCell ref="C3:C4"/>
    <mergeCell ref="C38:C39"/>
    <mergeCell ref="A1:D1"/>
    <mergeCell ref="A38:A39"/>
    <mergeCell ref="B38:B39"/>
    <mergeCell ref="D38:D39"/>
    <mergeCell ref="D3:D4"/>
    <mergeCell ref="A67:B67"/>
    <mergeCell ref="A70:B70"/>
    <mergeCell ref="A3:A4"/>
    <mergeCell ref="B3:B4"/>
    <mergeCell ref="A2:D2"/>
  </mergeCells>
  <printOptions horizontalCentered="1" gridLines="1"/>
  <pageMargins left="0.15748031496062992" right="0.15748031496062992" top="0.59055118110236227" bottom="0.51181102362204722" header="0.19685039370078741" footer="0.23622047244094491"/>
  <pageSetup paperSize="9" orientation="portrait" r:id="rId1"/>
  <headerFooter>
    <oddHeader>&amp;R&amp;"Times New Roman,Obyčejné"&amp;10Příloha č. 3</oddHeader>
    <oddFooter>&amp;L&amp;"Times New Roman,Obyčejné"&amp;8Závěrečný účet 2009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view="pageBreakPreview" zoomScale="85" zoomScaleNormal="100" zoomScaleSheetLayoutView="85" workbookViewId="0">
      <selection activeCell="A6" sqref="A6"/>
    </sheetView>
  </sheetViews>
  <sheetFormatPr defaultColWidth="44.42578125" defaultRowHeight="15"/>
  <cols>
    <col min="1" max="1" width="38" style="3" customWidth="1"/>
    <col min="2" max="9" width="15.7109375" style="3" customWidth="1"/>
    <col min="10" max="16384" width="44.42578125" style="3"/>
  </cols>
  <sheetData>
    <row r="1" spans="1:9" ht="59.25" customHeight="1">
      <c r="A1" s="220" t="s">
        <v>494</v>
      </c>
      <c r="B1" s="221"/>
      <c r="C1" s="221"/>
      <c r="D1" s="221"/>
      <c r="E1" s="221"/>
      <c r="F1" s="221"/>
      <c r="G1" s="221"/>
      <c r="H1" s="221"/>
      <c r="I1" s="221"/>
    </row>
    <row r="2" spans="1:9" ht="21.75" customHeight="1">
      <c r="A2" s="175" t="s">
        <v>378</v>
      </c>
      <c r="B2" s="178" t="s">
        <v>362</v>
      </c>
      <c r="C2" s="178"/>
      <c r="D2" s="178"/>
      <c r="E2" s="178"/>
      <c r="F2" s="178"/>
      <c r="G2" s="178"/>
      <c r="H2" s="178"/>
      <c r="I2" s="182"/>
    </row>
    <row r="3" spans="1:9" ht="21" customHeight="1">
      <c r="A3" s="219"/>
      <c r="B3" s="212">
        <v>2008</v>
      </c>
      <c r="C3" s="212"/>
      <c r="D3" s="212"/>
      <c r="E3" s="212"/>
      <c r="F3" s="219">
        <v>2009</v>
      </c>
      <c r="G3" s="212"/>
      <c r="H3" s="222"/>
      <c r="I3" s="223"/>
    </row>
    <row r="4" spans="1:9" ht="23.25" customHeight="1">
      <c r="A4" s="176"/>
      <c r="B4" s="80" t="s">
        <v>368</v>
      </c>
      <c r="C4" s="80" t="s">
        <v>364</v>
      </c>
      <c r="D4" s="80" t="s">
        <v>365</v>
      </c>
      <c r="E4" s="80" t="s">
        <v>363</v>
      </c>
      <c r="F4" s="135" t="s">
        <v>368</v>
      </c>
      <c r="G4" s="136" t="s">
        <v>364</v>
      </c>
      <c r="H4" s="136" t="s">
        <v>365</v>
      </c>
      <c r="I4" s="107" t="s">
        <v>363</v>
      </c>
    </row>
    <row r="5" spans="1:9" ht="33" customHeight="1">
      <c r="A5" s="39" t="s">
        <v>492</v>
      </c>
      <c r="B5" s="12">
        <v>27876437.370000001</v>
      </c>
      <c r="C5" s="12">
        <v>4536424.26</v>
      </c>
      <c r="D5" s="12">
        <v>0</v>
      </c>
      <c r="E5" s="12">
        <f>B5+C5-D5</f>
        <v>32412861.630000003</v>
      </c>
      <c r="F5" s="139">
        <f>E5</f>
        <v>32412861.630000003</v>
      </c>
      <c r="G5" s="12">
        <v>5318129.05</v>
      </c>
      <c r="H5" s="12">
        <v>206997.5</v>
      </c>
      <c r="I5" s="40">
        <f>F5+G5-H5</f>
        <v>37523993.18</v>
      </c>
    </row>
    <row r="6" spans="1:9" ht="33" customHeight="1">
      <c r="A6" s="39" t="s">
        <v>493</v>
      </c>
      <c r="B6" s="12">
        <v>2838326.05</v>
      </c>
      <c r="C6" s="12">
        <v>625215.54</v>
      </c>
      <c r="D6" s="12">
        <v>540345</v>
      </c>
      <c r="E6" s="12">
        <f t="shared" ref="E6:E12" si="0">B6+C6-D6</f>
        <v>2923196.59</v>
      </c>
      <c r="F6" s="139">
        <f t="shared" ref="F6:F12" si="1">E6</f>
        <v>2923196.59</v>
      </c>
      <c r="G6" s="12">
        <v>121018.24000000001</v>
      </c>
      <c r="H6" s="12">
        <v>60566.239999999998</v>
      </c>
      <c r="I6" s="40">
        <f t="shared" ref="I6:I12" si="2">F6+G6-H6</f>
        <v>2983648.59</v>
      </c>
    </row>
    <row r="7" spans="1:9" ht="33" customHeight="1">
      <c r="A7" s="41" t="s">
        <v>371</v>
      </c>
      <c r="B7" s="12">
        <v>2859442978.9200001</v>
      </c>
      <c r="C7" s="12">
        <v>279251345.80000001</v>
      </c>
      <c r="D7" s="12">
        <v>94788597.260000005</v>
      </c>
      <c r="E7" s="12">
        <f t="shared" si="0"/>
        <v>3043905727.46</v>
      </c>
      <c r="F7" s="139">
        <f t="shared" si="1"/>
        <v>3043905727.46</v>
      </c>
      <c r="G7" s="12">
        <v>195644386.38</v>
      </c>
      <c r="H7" s="12">
        <v>94608577.180000007</v>
      </c>
      <c r="I7" s="40">
        <f t="shared" si="2"/>
        <v>3144941536.6600003</v>
      </c>
    </row>
    <row r="8" spans="1:9" ht="33" customHeight="1">
      <c r="A8" s="39" t="s">
        <v>486</v>
      </c>
      <c r="B8" s="12">
        <v>81839970.599999994</v>
      </c>
      <c r="C8" s="12">
        <v>2710840.36</v>
      </c>
      <c r="D8" s="12">
        <v>17180080.449999999</v>
      </c>
      <c r="E8" s="12">
        <f t="shared" si="0"/>
        <v>67370730.50999999</v>
      </c>
      <c r="F8" s="139">
        <f t="shared" si="1"/>
        <v>67370730.50999999</v>
      </c>
      <c r="G8" s="12">
        <v>5812226.6299999999</v>
      </c>
      <c r="H8" s="12">
        <v>6384395.25</v>
      </c>
      <c r="I8" s="40">
        <f t="shared" si="2"/>
        <v>66798561.889999986</v>
      </c>
    </row>
    <row r="9" spans="1:9" ht="33" customHeight="1">
      <c r="A9" s="39" t="s">
        <v>367</v>
      </c>
      <c r="B9" s="12">
        <v>0</v>
      </c>
      <c r="C9" s="12">
        <v>400000</v>
      </c>
      <c r="D9" s="12"/>
      <c r="E9" s="12">
        <f t="shared" si="0"/>
        <v>400000</v>
      </c>
      <c r="F9" s="139">
        <f t="shared" si="1"/>
        <v>400000</v>
      </c>
      <c r="G9" s="12">
        <v>0</v>
      </c>
      <c r="H9" s="12">
        <v>0</v>
      </c>
      <c r="I9" s="40">
        <f t="shared" si="2"/>
        <v>400000</v>
      </c>
    </row>
    <row r="10" spans="1:9" ht="33" customHeight="1">
      <c r="A10" s="39" t="s">
        <v>487</v>
      </c>
      <c r="B10" s="12">
        <v>53598748.280000001</v>
      </c>
      <c r="C10" s="12">
        <v>7503010.8700000001</v>
      </c>
      <c r="D10" s="12">
        <v>8410229.6799999997</v>
      </c>
      <c r="E10" s="12">
        <f t="shared" si="0"/>
        <v>52691529.469999999</v>
      </c>
      <c r="F10" s="139">
        <f t="shared" si="1"/>
        <v>52691529.469999999</v>
      </c>
      <c r="G10" s="12">
        <v>4712461.18</v>
      </c>
      <c r="H10" s="12">
        <v>9403770.0399999991</v>
      </c>
      <c r="I10" s="40">
        <f t="shared" si="2"/>
        <v>48000220.609999999</v>
      </c>
    </row>
    <row r="11" spans="1:9" ht="33" customHeight="1">
      <c r="A11" s="41" t="s">
        <v>370</v>
      </c>
      <c r="B11" s="12">
        <v>2164690339.75</v>
      </c>
      <c r="C11" s="12">
        <v>70448435</v>
      </c>
      <c r="D11" s="12">
        <v>62486055</v>
      </c>
      <c r="E11" s="12">
        <f t="shared" si="0"/>
        <v>2172652719.75</v>
      </c>
      <c r="F11" s="139">
        <f t="shared" si="1"/>
        <v>2172652719.75</v>
      </c>
      <c r="G11" s="12">
        <v>7116178.75</v>
      </c>
      <c r="H11" s="12">
        <v>39630961</v>
      </c>
      <c r="I11" s="40">
        <f t="shared" si="2"/>
        <v>2140137937.5</v>
      </c>
    </row>
    <row r="12" spans="1:9" ht="33" customHeight="1" thickBot="1">
      <c r="A12" s="41" t="s">
        <v>366</v>
      </c>
      <c r="B12" s="12">
        <v>1166589</v>
      </c>
      <c r="C12" s="12">
        <v>118960</v>
      </c>
      <c r="D12" s="12">
        <v>99960</v>
      </c>
      <c r="E12" s="12">
        <f t="shared" si="0"/>
        <v>1185589</v>
      </c>
      <c r="F12" s="139">
        <f t="shared" si="1"/>
        <v>1185589</v>
      </c>
      <c r="G12" s="12">
        <v>30000</v>
      </c>
      <c r="H12" s="12">
        <v>0</v>
      </c>
      <c r="I12" s="40">
        <f t="shared" si="2"/>
        <v>1215589</v>
      </c>
    </row>
    <row r="13" spans="1:9" s="2" customFormat="1" ht="33" customHeight="1" thickTop="1">
      <c r="A13" s="42" t="s">
        <v>369</v>
      </c>
      <c r="B13" s="43">
        <f>SUM(B5:B12)</f>
        <v>5191453389.9700003</v>
      </c>
      <c r="C13" s="43">
        <f t="shared" ref="C13:G13" si="3">SUM(C5:C12)</f>
        <v>365594231.83000004</v>
      </c>
      <c r="D13" s="43">
        <f t="shared" si="3"/>
        <v>183505267.39000002</v>
      </c>
      <c r="E13" s="43">
        <f t="shared" si="3"/>
        <v>5373542354.4099998</v>
      </c>
      <c r="F13" s="140">
        <f t="shared" si="3"/>
        <v>5373542354.4099998</v>
      </c>
      <c r="G13" s="43">
        <f t="shared" si="3"/>
        <v>218754400.22999999</v>
      </c>
      <c r="H13" s="43">
        <f t="shared" ref="H13" si="4">SUM(H5:H12)</f>
        <v>150295267.21000001</v>
      </c>
      <c r="I13" s="44">
        <f t="shared" ref="I13" si="5">SUM(I5:I12)</f>
        <v>5442001487.4300003</v>
      </c>
    </row>
    <row r="14" spans="1:9" ht="33" customHeight="1">
      <c r="A14" s="137" t="s">
        <v>98</v>
      </c>
      <c r="B14" s="138">
        <v>166040160.69</v>
      </c>
      <c r="C14" s="138">
        <v>180313291.28999999</v>
      </c>
      <c r="D14" s="138">
        <v>227616904.77000001</v>
      </c>
      <c r="E14" s="138">
        <f>B14+C14-D14</f>
        <v>118736547.21000001</v>
      </c>
      <c r="F14" s="139">
        <v>118736547.20999999</v>
      </c>
      <c r="G14" s="12">
        <v>157906127.97</v>
      </c>
      <c r="H14" s="12">
        <v>163672953.03999999</v>
      </c>
      <c r="I14" s="12">
        <f>F14+G14-H14</f>
        <v>112969722.14000002</v>
      </c>
    </row>
    <row r="15" spans="1:9" ht="33" customHeight="1">
      <c r="A15" s="137" t="s">
        <v>75</v>
      </c>
      <c r="B15" s="138">
        <v>1597149.38</v>
      </c>
      <c r="C15" s="138">
        <v>3564490.42</v>
      </c>
      <c r="D15" s="138">
        <v>5161639.8</v>
      </c>
      <c r="E15" s="138">
        <f>B15+C15-D15</f>
        <v>0</v>
      </c>
      <c r="F15" s="139">
        <v>0</v>
      </c>
      <c r="G15" s="12">
        <v>5917104.8399999999</v>
      </c>
      <c r="H15" s="12">
        <v>5567601.8399999999</v>
      </c>
      <c r="I15" s="12">
        <f>F15+G15-H15</f>
        <v>349503</v>
      </c>
    </row>
    <row r="16" spans="1:9" ht="33" customHeight="1" thickBot="1">
      <c r="A16" s="137" t="s">
        <v>496</v>
      </c>
      <c r="B16" s="138">
        <v>0</v>
      </c>
      <c r="C16" s="138">
        <v>15288000</v>
      </c>
      <c r="D16" s="138">
        <v>288000</v>
      </c>
      <c r="E16" s="138">
        <f>B16+C16-D16</f>
        <v>15000000</v>
      </c>
      <c r="F16" s="139">
        <v>15000000</v>
      </c>
      <c r="G16" s="12">
        <v>0</v>
      </c>
      <c r="H16" s="12">
        <v>15000000</v>
      </c>
      <c r="I16" s="12">
        <f>F16+G16-H16</f>
        <v>0</v>
      </c>
    </row>
    <row r="17" spans="1:9" ht="33" customHeight="1" thickTop="1">
      <c r="A17" s="42" t="s">
        <v>369</v>
      </c>
      <c r="B17" s="43">
        <f>SUM(B13:B16)</f>
        <v>5359090700.04</v>
      </c>
      <c r="C17" s="43">
        <f t="shared" ref="C17:H17" si="6">SUM(C13:C16)</f>
        <v>564760013.53999996</v>
      </c>
      <c r="D17" s="43">
        <f t="shared" si="6"/>
        <v>416571811.96000004</v>
      </c>
      <c r="E17" s="43">
        <f t="shared" si="6"/>
        <v>5507278901.6199999</v>
      </c>
      <c r="F17" s="43">
        <f t="shared" si="6"/>
        <v>5507278901.6199999</v>
      </c>
      <c r="G17" s="43">
        <f t="shared" si="6"/>
        <v>382577633.03999996</v>
      </c>
      <c r="H17" s="43">
        <f t="shared" si="6"/>
        <v>334535822.08999997</v>
      </c>
      <c r="I17" s="43">
        <f t="shared" ref="I17" si="7">I13+I14+I15</f>
        <v>5555320712.5700006</v>
      </c>
    </row>
  </sheetData>
  <mergeCells count="5">
    <mergeCell ref="B3:E3"/>
    <mergeCell ref="B2:I2"/>
    <mergeCell ref="A2:A4"/>
    <mergeCell ref="A1:I1"/>
    <mergeCell ref="F3:I3"/>
  </mergeCells>
  <printOptions horizontalCentered="1" gridLines="1"/>
  <pageMargins left="0.23622047244094491" right="0.15748031496062992" top="0.78740157480314965" bottom="0.78740157480314965" header="0.31496062992125984" footer="0.31496062992125984"/>
  <pageSetup paperSize="9" scale="86" orientation="landscape" r:id="rId1"/>
  <headerFooter>
    <oddHeader>&amp;R&amp;"Times New Roman,Obyčejné"Příloha č. 4</oddHeader>
    <oddFooter>&amp;L&amp;"Times New Roman,Obyčejné"&amp;9Závěrečný účet 2009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view="pageLayout" topLeftCell="A2" zoomScale="70" zoomScaleNormal="100" zoomScaleSheetLayoutView="85" zoomScalePageLayoutView="70" workbookViewId="0">
      <selection activeCell="A13" sqref="A13:I13"/>
    </sheetView>
  </sheetViews>
  <sheetFormatPr defaultColWidth="44.42578125" defaultRowHeight="15"/>
  <cols>
    <col min="1" max="1" width="38" style="3" customWidth="1"/>
    <col min="2" max="9" width="15.7109375" style="3" customWidth="1"/>
    <col min="10" max="16384" width="44.42578125" style="3"/>
  </cols>
  <sheetData>
    <row r="1" spans="1:9" ht="64.5" customHeight="1">
      <c r="A1" s="225" t="s">
        <v>498</v>
      </c>
      <c r="B1" s="226"/>
      <c r="C1" s="226"/>
      <c r="D1" s="226"/>
      <c r="E1" s="226"/>
      <c r="F1" s="226"/>
      <c r="G1" s="226"/>
      <c r="H1" s="226"/>
      <c r="I1" s="227"/>
    </row>
    <row r="2" spans="1:9" ht="25.5" customHeight="1">
      <c r="A2" s="228" t="s">
        <v>378</v>
      </c>
      <c r="B2" s="231" t="s">
        <v>362</v>
      </c>
      <c r="C2" s="231"/>
      <c r="D2" s="231"/>
      <c r="E2" s="231"/>
      <c r="F2" s="231"/>
      <c r="G2" s="231"/>
      <c r="H2" s="231"/>
      <c r="I2" s="232"/>
    </row>
    <row r="3" spans="1:9" ht="24" customHeight="1">
      <c r="A3" s="229"/>
      <c r="B3" s="233">
        <v>2008</v>
      </c>
      <c r="C3" s="233"/>
      <c r="D3" s="233"/>
      <c r="E3" s="234"/>
      <c r="F3" s="235">
        <v>2009</v>
      </c>
      <c r="G3" s="233"/>
      <c r="H3" s="236"/>
      <c r="I3" s="237"/>
    </row>
    <row r="4" spans="1:9" ht="27.75" customHeight="1">
      <c r="A4" s="230"/>
      <c r="B4" s="161" t="s">
        <v>368</v>
      </c>
      <c r="C4" s="161" t="s">
        <v>364</v>
      </c>
      <c r="D4" s="161" t="s">
        <v>365</v>
      </c>
      <c r="E4" s="162" t="s">
        <v>363</v>
      </c>
      <c r="F4" s="163" t="s">
        <v>368</v>
      </c>
      <c r="G4" s="161" t="s">
        <v>364</v>
      </c>
      <c r="H4" s="161" t="s">
        <v>365</v>
      </c>
      <c r="I4" s="162" t="s">
        <v>363</v>
      </c>
    </row>
    <row r="5" spans="1:9" ht="51" customHeight="1">
      <c r="A5" s="141" t="s">
        <v>492</v>
      </c>
      <c r="B5" s="142">
        <v>39226</v>
      </c>
      <c r="C5" s="142">
        <v>36716.5</v>
      </c>
      <c r="D5" s="142">
        <v>8900</v>
      </c>
      <c r="E5" s="153">
        <v>67042.5</v>
      </c>
      <c r="F5" s="157">
        <v>67042.5</v>
      </c>
      <c r="G5" s="142">
        <v>7846</v>
      </c>
      <c r="H5" s="142">
        <v>13174.5</v>
      </c>
      <c r="I5" s="143">
        <v>61714.5</v>
      </c>
    </row>
    <row r="6" spans="1:9" ht="51" customHeight="1">
      <c r="A6" s="144" t="s">
        <v>493</v>
      </c>
      <c r="B6" s="145">
        <v>2679764.0299999998</v>
      </c>
      <c r="C6" s="145">
        <v>669253.19999999995</v>
      </c>
      <c r="D6" s="145">
        <v>59872</v>
      </c>
      <c r="E6" s="154">
        <v>3289145.23</v>
      </c>
      <c r="F6" s="158">
        <v>3289145.23</v>
      </c>
      <c r="G6" s="145">
        <v>458710.56</v>
      </c>
      <c r="H6" s="145">
        <v>86851.3</v>
      </c>
      <c r="I6" s="146">
        <v>3661004.49</v>
      </c>
    </row>
    <row r="7" spans="1:9" ht="51" customHeight="1">
      <c r="A7" s="147" t="s">
        <v>371</v>
      </c>
      <c r="B7" s="145">
        <v>170883</v>
      </c>
      <c r="C7" s="145">
        <v>113899</v>
      </c>
      <c r="D7" s="145">
        <v>113899</v>
      </c>
      <c r="E7" s="154">
        <v>170883</v>
      </c>
      <c r="F7" s="158">
        <v>170883</v>
      </c>
      <c r="G7" s="145">
        <v>0</v>
      </c>
      <c r="H7" s="145">
        <v>0</v>
      </c>
      <c r="I7" s="146">
        <v>170883</v>
      </c>
    </row>
    <row r="8" spans="1:9" ht="51" customHeight="1">
      <c r="A8" s="144" t="s">
        <v>486</v>
      </c>
      <c r="B8" s="145">
        <v>59606050.82</v>
      </c>
      <c r="C8" s="145">
        <v>3765711.92</v>
      </c>
      <c r="D8" s="145">
        <v>2293486.2999999998</v>
      </c>
      <c r="E8" s="154">
        <v>61078276.439999998</v>
      </c>
      <c r="F8" s="158">
        <v>61078275.439999998</v>
      </c>
      <c r="G8" s="145">
        <v>6701511.1600000001</v>
      </c>
      <c r="H8" s="145">
        <v>13096528.800000001</v>
      </c>
      <c r="I8" s="146">
        <v>54683257.799999997</v>
      </c>
    </row>
    <row r="9" spans="1:9" ht="51" customHeight="1">
      <c r="A9" s="144" t="s">
        <v>487</v>
      </c>
      <c r="B9" s="145">
        <v>127846659.03</v>
      </c>
      <c r="C9" s="145">
        <v>12559007.18</v>
      </c>
      <c r="D9" s="145">
        <v>4772006.4400000004</v>
      </c>
      <c r="E9" s="154">
        <v>135633659.77000001</v>
      </c>
      <c r="F9" s="158">
        <v>135742679.77000001</v>
      </c>
      <c r="G9" s="145">
        <v>16682303.93</v>
      </c>
      <c r="H9" s="145">
        <v>3994670.26</v>
      </c>
      <c r="I9" s="146">
        <v>148430313.44</v>
      </c>
    </row>
    <row r="10" spans="1:9" ht="51" customHeight="1">
      <c r="A10" s="147" t="s">
        <v>370</v>
      </c>
      <c r="B10" s="145">
        <v>9894</v>
      </c>
      <c r="C10" s="145">
        <v>0</v>
      </c>
      <c r="D10" s="145">
        <v>0</v>
      </c>
      <c r="E10" s="154">
        <v>9894</v>
      </c>
      <c r="F10" s="158">
        <v>9894</v>
      </c>
      <c r="G10" s="145">
        <v>0</v>
      </c>
      <c r="H10" s="145">
        <v>0</v>
      </c>
      <c r="I10" s="146">
        <v>9894</v>
      </c>
    </row>
    <row r="11" spans="1:9" ht="51" customHeight="1" thickBot="1">
      <c r="A11" s="148" t="s">
        <v>366</v>
      </c>
      <c r="B11" s="149">
        <v>204425</v>
      </c>
      <c r="C11" s="149">
        <v>25000</v>
      </c>
      <c r="D11" s="149">
        <v>0</v>
      </c>
      <c r="E11" s="155">
        <v>229425</v>
      </c>
      <c r="F11" s="159">
        <v>253425</v>
      </c>
      <c r="G11" s="149">
        <v>0</v>
      </c>
      <c r="H11" s="149">
        <v>0</v>
      </c>
      <c r="I11" s="150">
        <v>253425</v>
      </c>
    </row>
    <row r="12" spans="1:9" s="2" customFormat="1" ht="51" customHeight="1" thickTop="1">
      <c r="A12" s="151" t="s">
        <v>369</v>
      </c>
      <c r="B12" s="152">
        <f>SUM(B5:B11)</f>
        <v>190556901.88</v>
      </c>
      <c r="C12" s="152">
        <f t="shared" ref="C12:D12" si="0">SUM(C5:C11)</f>
        <v>17169587.800000001</v>
      </c>
      <c r="D12" s="152">
        <f t="shared" si="0"/>
        <v>7248163.7400000002</v>
      </c>
      <c r="E12" s="156">
        <f>SUM(E5:E11)</f>
        <v>200478325.94</v>
      </c>
      <c r="F12" s="160">
        <f>SUM(F5:F11)</f>
        <v>200611344.94</v>
      </c>
      <c r="G12" s="160">
        <f t="shared" ref="G12:I12" si="1">SUM(G5:G11)</f>
        <v>23850371.649999999</v>
      </c>
      <c r="H12" s="160">
        <f t="shared" si="1"/>
        <v>17191224.859999999</v>
      </c>
      <c r="I12" s="160">
        <f t="shared" si="1"/>
        <v>207270492.22999999</v>
      </c>
    </row>
    <row r="13" spans="1:9" s="137" customFormat="1" ht="42" customHeight="1">
      <c r="A13" s="224" t="s">
        <v>497</v>
      </c>
      <c r="B13" s="224"/>
      <c r="C13" s="224"/>
      <c r="D13" s="224"/>
      <c r="E13" s="224"/>
      <c r="F13" s="224"/>
      <c r="G13" s="224"/>
      <c r="H13" s="224"/>
      <c r="I13" s="191"/>
    </row>
  </sheetData>
  <mergeCells count="6">
    <mergeCell ref="A13:I13"/>
    <mergeCell ref="A1:I1"/>
    <mergeCell ref="A2:A4"/>
    <mergeCell ref="B2:I2"/>
    <mergeCell ref="B3:E3"/>
    <mergeCell ref="F3:I3"/>
  </mergeCells>
  <printOptions horizontalCentered="1"/>
  <pageMargins left="0.23622047244094491" right="0.15748031496062992" top="0.6692913385826772" bottom="0.51181102362204722" header="0.31496062992125984" footer="0.15748031496062992"/>
  <pageSetup paperSize="9" scale="86" orientation="landscape" r:id="rId1"/>
  <headerFooter>
    <oddHeader>&amp;R&amp;"Times New Roman,Obyčejné"Příloha č. 5</oddHeader>
    <oddFooter>&amp;L&amp;8Závěrečný účet 2009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62"/>
  <sheetViews>
    <sheetView showWhiteSpace="0" view="pageBreakPreview" zoomScale="85" zoomScaleNormal="100" zoomScaleSheetLayoutView="85" zoomScalePageLayoutView="70" workbookViewId="0">
      <selection activeCell="C10" sqref="C9:C10"/>
    </sheetView>
  </sheetViews>
  <sheetFormatPr defaultRowHeight="12.75"/>
  <cols>
    <col min="1" max="1" width="36.7109375" style="45" customWidth="1"/>
    <col min="2" max="9" width="16.85546875" style="45" customWidth="1"/>
    <col min="10" max="10" width="9.140625" style="45"/>
    <col min="11" max="11" width="13.28515625" style="45" bestFit="1" customWidth="1"/>
    <col min="12" max="256" width="9.140625" style="45"/>
    <col min="257" max="257" width="37" style="45" customWidth="1"/>
    <col min="258" max="265" width="15.28515625" style="45" customWidth="1"/>
    <col min="266" max="266" width="9.140625" style="45"/>
    <col min="267" max="267" width="13.28515625" style="45" bestFit="1" customWidth="1"/>
    <col min="268" max="512" width="9.140625" style="45"/>
    <col min="513" max="513" width="37" style="45" customWidth="1"/>
    <col min="514" max="521" width="15.28515625" style="45" customWidth="1"/>
    <col min="522" max="522" width="9.140625" style="45"/>
    <col min="523" max="523" width="13.28515625" style="45" bestFit="1" customWidth="1"/>
    <col min="524" max="768" width="9.140625" style="45"/>
    <col min="769" max="769" width="37" style="45" customWidth="1"/>
    <col min="770" max="777" width="15.28515625" style="45" customWidth="1"/>
    <col min="778" max="778" width="9.140625" style="45"/>
    <col min="779" max="779" width="13.28515625" style="45" bestFit="1" customWidth="1"/>
    <col min="780" max="1024" width="9.140625" style="45"/>
    <col min="1025" max="1025" width="37" style="45" customWidth="1"/>
    <col min="1026" max="1033" width="15.28515625" style="45" customWidth="1"/>
    <col min="1034" max="1034" width="9.140625" style="45"/>
    <col min="1035" max="1035" width="13.28515625" style="45" bestFit="1" customWidth="1"/>
    <col min="1036" max="1280" width="9.140625" style="45"/>
    <col min="1281" max="1281" width="37" style="45" customWidth="1"/>
    <col min="1282" max="1289" width="15.28515625" style="45" customWidth="1"/>
    <col min="1290" max="1290" width="9.140625" style="45"/>
    <col min="1291" max="1291" width="13.28515625" style="45" bestFit="1" customWidth="1"/>
    <col min="1292" max="1536" width="9.140625" style="45"/>
    <col min="1537" max="1537" width="37" style="45" customWidth="1"/>
    <col min="1538" max="1545" width="15.28515625" style="45" customWidth="1"/>
    <col min="1546" max="1546" width="9.140625" style="45"/>
    <col min="1547" max="1547" width="13.28515625" style="45" bestFit="1" customWidth="1"/>
    <col min="1548" max="1792" width="9.140625" style="45"/>
    <col min="1793" max="1793" width="37" style="45" customWidth="1"/>
    <col min="1794" max="1801" width="15.28515625" style="45" customWidth="1"/>
    <col min="1802" max="1802" width="9.140625" style="45"/>
    <col min="1803" max="1803" width="13.28515625" style="45" bestFit="1" customWidth="1"/>
    <col min="1804" max="2048" width="9.140625" style="45"/>
    <col min="2049" max="2049" width="37" style="45" customWidth="1"/>
    <col min="2050" max="2057" width="15.28515625" style="45" customWidth="1"/>
    <col min="2058" max="2058" width="9.140625" style="45"/>
    <col min="2059" max="2059" width="13.28515625" style="45" bestFit="1" customWidth="1"/>
    <col min="2060" max="2304" width="9.140625" style="45"/>
    <col min="2305" max="2305" width="37" style="45" customWidth="1"/>
    <col min="2306" max="2313" width="15.28515625" style="45" customWidth="1"/>
    <col min="2314" max="2314" width="9.140625" style="45"/>
    <col min="2315" max="2315" width="13.28515625" style="45" bestFit="1" customWidth="1"/>
    <col min="2316" max="2560" width="9.140625" style="45"/>
    <col min="2561" max="2561" width="37" style="45" customWidth="1"/>
    <col min="2562" max="2569" width="15.28515625" style="45" customWidth="1"/>
    <col min="2570" max="2570" width="9.140625" style="45"/>
    <col min="2571" max="2571" width="13.28515625" style="45" bestFit="1" customWidth="1"/>
    <col min="2572" max="2816" width="9.140625" style="45"/>
    <col min="2817" max="2817" width="37" style="45" customWidth="1"/>
    <col min="2818" max="2825" width="15.28515625" style="45" customWidth="1"/>
    <col min="2826" max="2826" width="9.140625" style="45"/>
    <col min="2827" max="2827" width="13.28515625" style="45" bestFit="1" customWidth="1"/>
    <col min="2828" max="3072" width="9.140625" style="45"/>
    <col min="3073" max="3073" width="37" style="45" customWidth="1"/>
    <col min="3074" max="3081" width="15.28515625" style="45" customWidth="1"/>
    <col min="3082" max="3082" width="9.140625" style="45"/>
    <col min="3083" max="3083" width="13.28515625" style="45" bestFit="1" customWidth="1"/>
    <col min="3084" max="3328" width="9.140625" style="45"/>
    <col min="3329" max="3329" width="37" style="45" customWidth="1"/>
    <col min="3330" max="3337" width="15.28515625" style="45" customWidth="1"/>
    <col min="3338" max="3338" width="9.140625" style="45"/>
    <col min="3339" max="3339" width="13.28515625" style="45" bestFit="1" customWidth="1"/>
    <col min="3340" max="3584" width="9.140625" style="45"/>
    <col min="3585" max="3585" width="37" style="45" customWidth="1"/>
    <col min="3586" max="3593" width="15.28515625" style="45" customWidth="1"/>
    <col min="3594" max="3594" width="9.140625" style="45"/>
    <col min="3595" max="3595" width="13.28515625" style="45" bestFit="1" customWidth="1"/>
    <col min="3596" max="3840" width="9.140625" style="45"/>
    <col min="3841" max="3841" width="37" style="45" customWidth="1"/>
    <col min="3842" max="3849" width="15.28515625" style="45" customWidth="1"/>
    <col min="3850" max="3850" width="9.140625" style="45"/>
    <col min="3851" max="3851" width="13.28515625" style="45" bestFit="1" customWidth="1"/>
    <col min="3852" max="4096" width="9.140625" style="45"/>
    <col min="4097" max="4097" width="37" style="45" customWidth="1"/>
    <col min="4098" max="4105" width="15.28515625" style="45" customWidth="1"/>
    <col min="4106" max="4106" width="9.140625" style="45"/>
    <col min="4107" max="4107" width="13.28515625" style="45" bestFit="1" customWidth="1"/>
    <col min="4108" max="4352" width="9.140625" style="45"/>
    <col min="4353" max="4353" width="37" style="45" customWidth="1"/>
    <col min="4354" max="4361" width="15.28515625" style="45" customWidth="1"/>
    <col min="4362" max="4362" width="9.140625" style="45"/>
    <col min="4363" max="4363" width="13.28515625" style="45" bestFit="1" customWidth="1"/>
    <col min="4364" max="4608" width="9.140625" style="45"/>
    <col min="4609" max="4609" width="37" style="45" customWidth="1"/>
    <col min="4610" max="4617" width="15.28515625" style="45" customWidth="1"/>
    <col min="4618" max="4618" width="9.140625" style="45"/>
    <col min="4619" max="4619" width="13.28515625" style="45" bestFit="1" customWidth="1"/>
    <col min="4620" max="4864" width="9.140625" style="45"/>
    <col min="4865" max="4865" width="37" style="45" customWidth="1"/>
    <col min="4866" max="4873" width="15.28515625" style="45" customWidth="1"/>
    <col min="4874" max="4874" width="9.140625" style="45"/>
    <col min="4875" max="4875" width="13.28515625" style="45" bestFit="1" customWidth="1"/>
    <col min="4876" max="5120" width="9.140625" style="45"/>
    <col min="5121" max="5121" width="37" style="45" customWidth="1"/>
    <col min="5122" max="5129" width="15.28515625" style="45" customWidth="1"/>
    <col min="5130" max="5130" width="9.140625" style="45"/>
    <col min="5131" max="5131" width="13.28515625" style="45" bestFit="1" customWidth="1"/>
    <col min="5132" max="5376" width="9.140625" style="45"/>
    <col min="5377" max="5377" width="37" style="45" customWidth="1"/>
    <col min="5378" max="5385" width="15.28515625" style="45" customWidth="1"/>
    <col min="5386" max="5386" width="9.140625" style="45"/>
    <col min="5387" max="5387" width="13.28515625" style="45" bestFit="1" customWidth="1"/>
    <col min="5388" max="5632" width="9.140625" style="45"/>
    <col min="5633" max="5633" width="37" style="45" customWidth="1"/>
    <col min="5634" max="5641" width="15.28515625" style="45" customWidth="1"/>
    <col min="5642" max="5642" width="9.140625" style="45"/>
    <col min="5643" max="5643" width="13.28515625" style="45" bestFit="1" customWidth="1"/>
    <col min="5644" max="5888" width="9.140625" style="45"/>
    <col min="5889" max="5889" width="37" style="45" customWidth="1"/>
    <col min="5890" max="5897" width="15.28515625" style="45" customWidth="1"/>
    <col min="5898" max="5898" width="9.140625" style="45"/>
    <col min="5899" max="5899" width="13.28515625" style="45" bestFit="1" customWidth="1"/>
    <col min="5900" max="6144" width="9.140625" style="45"/>
    <col min="6145" max="6145" width="37" style="45" customWidth="1"/>
    <col min="6146" max="6153" width="15.28515625" style="45" customWidth="1"/>
    <col min="6154" max="6154" width="9.140625" style="45"/>
    <col min="6155" max="6155" width="13.28515625" style="45" bestFit="1" customWidth="1"/>
    <col min="6156" max="6400" width="9.140625" style="45"/>
    <col min="6401" max="6401" width="37" style="45" customWidth="1"/>
    <col min="6402" max="6409" width="15.28515625" style="45" customWidth="1"/>
    <col min="6410" max="6410" width="9.140625" style="45"/>
    <col min="6411" max="6411" width="13.28515625" style="45" bestFit="1" customWidth="1"/>
    <col min="6412" max="6656" width="9.140625" style="45"/>
    <col min="6657" max="6657" width="37" style="45" customWidth="1"/>
    <col min="6658" max="6665" width="15.28515625" style="45" customWidth="1"/>
    <col min="6666" max="6666" width="9.140625" style="45"/>
    <col min="6667" max="6667" width="13.28515625" style="45" bestFit="1" customWidth="1"/>
    <col min="6668" max="6912" width="9.140625" style="45"/>
    <col min="6913" max="6913" width="37" style="45" customWidth="1"/>
    <col min="6914" max="6921" width="15.28515625" style="45" customWidth="1"/>
    <col min="6922" max="6922" width="9.140625" style="45"/>
    <col min="6923" max="6923" width="13.28515625" style="45" bestFit="1" customWidth="1"/>
    <col min="6924" max="7168" width="9.140625" style="45"/>
    <col min="7169" max="7169" width="37" style="45" customWidth="1"/>
    <col min="7170" max="7177" width="15.28515625" style="45" customWidth="1"/>
    <col min="7178" max="7178" width="9.140625" style="45"/>
    <col min="7179" max="7179" width="13.28515625" style="45" bestFit="1" customWidth="1"/>
    <col min="7180" max="7424" width="9.140625" style="45"/>
    <col min="7425" max="7425" width="37" style="45" customWidth="1"/>
    <col min="7426" max="7433" width="15.28515625" style="45" customWidth="1"/>
    <col min="7434" max="7434" width="9.140625" style="45"/>
    <col min="7435" max="7435" width="13.28515625" style="45" bestFit="1" customWidth="1"/>
    <col min="7436" max="7680" width="9.140625" style="45"/>
    <col min="7681" max="7681" width="37" style="45" customWidth="1"/>
    <col min="7682" max="7689" width="15.28515625" style="45" customWidth="1"/>
    <col min="7690" max="7690" width="9.140625" style="45"/>
    <col min="7691" max="7691" width="13.28515625" style="45" bestFit="1" customWidth="1"/>
    <col min="7692" max="7936" width="9.140625" style="45"/>
    <col min="7937" max="7937" width="37" style="45" customWidth="1"/>
    <col min="7938" max="7945" width="15.28515625" style="45" customWidth="1"/>
    <col min="7946" max="7946" width="9.140625" style="45"/>
    <col min="7947" max="7947" width="13.28515625" style="45" bestFit="1" customWidth="1"/>
    <col min="7948" max="8192" width="9.140625" style="45"/>
    <col min="8193" max="8193" width="37" style="45" customWidth="1"/>
    <col min="8194" max="8201" width="15.28515625" style="45" customWidth="1"/>
    <col min="8202" max="8202" width="9.140625" style="45"/>
    <col min="8203" max="8203" width="13.28515625" style="45" bestFit="1" customWidth="1"/>
    <col min="8204" max="8448" width="9.140625" style="45"/>
    <col min="8449" max="8449" width="37" style="45" customWidth="1"/>
    <col min="8450" max="8457" width="15.28515625" style="45" customWidth="1"/>
    <col min="8458" max="8458" width="9.140625" style="45"/>
    <col min="8459" max="8459" width="13.28515625" style="45" bestFit="1" customWidth="1"/>
    <col min="8460" max="8704" width="9.140625" style="45"/>
    <col min="8705" max="8705" width="37" style="45" customWidth="1"/>
    <col min="8706" max="8713" width="15.28515625" style="45" customWidth="1"/>
    <col min="8714" max="8714" width="9.140625" style="45"/>
    <col min="8715" max="8715" width="13.28515625" style="45" bestFit="1" customWidth="1"/>
    <col min="8716" max="8960" width="9.140625" style="45"/>
    <col min="8961" max="8961" width="37" style="45" customWidth="1"/>
    <col min="8962" max="8969" width="15.28515625" style="45" customWidth="1"/>
    <col min="8970" max="8970" width="9.140625" style="45"/>
    <col min="8971" max="8971" width="13.28515625" style="45" bestFit="1" customWidth="1"/>
    <col min="8972" max="9216" width="9.140625" style="45"/>
    <col min="9217" max="9217" width="37" style="45" customWidth="1"/>
    <col min="9218" max="9225" width="15.28515625" style="45" customWidth="1"/>
    <col min="9226" max="9226" width="9.140625" style="45"/>
    <col min="9227" max="9227" width="13.28515625" style="45" bestFit="1" customWidth="1"/>
    <col min="9228" max="9472" width="9.140625" style="45"/>
    <col min="9473" max="9473" width="37" style="45" customWidth="1"/>
    <col min="9474" max="9481" width="15.28515625" style="45" customWidth="1"/>
    <col min="9482" max="9482" width="9.140625" style="45"/>
    <col min="9483" max="9483" width="13.28515625" style="45" bestFit="1" customWidth="1"/>
    <col min="9484" max="9728" width="9.140625" style="45"/>
    <col min="9729" max="9729" width="37" style="45" customWidth="1"/>
    <col min="9730" max="9737" width="15.28515625" style="45" customWidth="1"/>
    <col min="9738" max="9738" width="9.140625" style="45"/>
    <col min="9739" max="9739" width="13.28515625" style="45" bestFit="1" customWidth="1"/>
    <col min="9740" max="9984" width="9.140625" style="45"/>
    <col min="9985" max="9985" width="37" style="45" customWidth="1"/>
    <col min="9986" max="9993" width="15.28515625" style="45" customWidth="1"/>
    <col min="9994" max="9994" width="9.140625" style="45"/>
    <col min="9995" max="9995" width="13.28515625" style="45" bestFit="1" customWidth="1"/>
    <col min="9996" max="10240" width="9.140625" style="45"/>
    <col min="10241" max="10241" width="37" style="45" customWidth="1"/>
    <col min="10242" max="10249" width="15.28515625" style="45" customWidth="1"/>
    <col min="10250" max="10250" width="9.140625" style="45"/>
    <col min="10251" max="10251" width="13.28515625" style="45" bestFit="1" customWidth="1"/>
    <col min="10252" max="10496" width="9.140625" style="45"/>
    <col min="10497" max="10497" width="37" style="45" customWidth="1"/>
    <col min="10498" max="10505" width="15.28515625" style="45" customWidth="1"/>
    <col min="10506" max="10506" width="9.140625" style="45"/>
    <col min="10507" max="10507" width="13.28515625" style="45" bestFit="1" customWidth="1"/>
    <col min="10508" max="10752" width="9.140625" style="45"/>
    <col min="10753" max="10753" width="37" style="45" customWidth="1"/>
    <col min="10754" max="10761" width="15.28515625" style="45" customWidth="1"/>
    <col min="10762" max="10762" width="9.140625" style="45"/>
    <col min="10763" max="10763" width="13.28515625" style="45" bestFit="1" customWidth="1"/>
    <col min="10764" max="11008" width="9.140625" style="45"/>
    <col min="11009" max="11009" width="37" style="45" customWidth="1"/>
    <col min="11010" max="11017" width="15.28515625" style="45" customWidth="1"/>
    <col min="11018" max="11018" width="9.140625" style="45"/>
    <col min="11019" max="11019" width="13.28515625" style="45" bestFit="1" customWidth="1"/>
    <col min="11020" max="11264" width="9.140625" style="45"/>
    <col min="11265" max="11265" width="37" style="45" customWidth="1"/>
    <col min="11266" max="11273" width="15.28515625" style="45" customWidth="1"/>
    <col min="11274" max="11274" width="9.140625" style="45"/>
    <col min="11275" max="11275" width="13.28515625" style="45" bestFit="1" customWidth="1"/>
    <col min="11276" max="11520" width="9.140625" style="45"/>
    <col min="11521" max="11521" width="37" style="45" customWidth="1"/>
    <col min="11522" max="11529" width="15.28515625" style="45" customWidth="1"/>
    <col min="11530" max="11530" width="9.140625" style="45"/>
    <col min="11531" max="11531" width="13.28515625" style="45" bestFit="1" customWidth="1"/>
    <col min="11532" max="11776" width="9.140625" style="45"/>
    <col min="11777" max="11777" width="37" style="45" customWidth="1"/>
    <col min="11778" max="11785" width="15.28515625" style="45" customWidth="1"/>
    <col min="11786" max="11786" width="9.140625" style="45"/>
    <col min="11787" max="11787" width="13.28515625" style="45" bestFit="1" customWidth="1"/>
    <col min="11788" max="12032" width="9.140625" style="45"/>
    <col min="12033" max="12033" width="37" style="45" customWidth="1"/>
    <col min="12034" max="12041" width="15.28515625" style="45" customWidth="1"/>
    <col min="12042" max="12042" width="9.140625" style="45"/>
    <col min="12043" max="12043" width="13.28515625" style="45" bestFit="1" customWidth="1"/>
    <col min="12044" max="12288" width="9.140625" style="45"/>
    <col min="12289" max="12289" width="37" style="45" customWidth="1"/>
    <col min="12290" max="12297" width="15.28515625" style="45" customWidth="1"/>
    <col min="12298" max="12298" width="9.140625" style="45"/>
    <col min="12299" max="12299" width="13.28515625" style="45" bestFit="1" customWidth="1"/>
    <col min="12300" max="12544" width="9.140625" style="45"/>
    <col min="12545" max="12545" width="37" style="45" customWidth="1"/>
    <col min="12546" max="12553" width="15.28515625" style="45" customWidth="1"/>
    <col min="12554" max="12554" width="9.140625" style="45"/>
    <col min="12555" max="12555" width="13.28515625" style="45" bestFit="1" customWidth="1"/>
    <col min="12556" max="12800" width="9.140625" style="45"/>
    <col min="12801" max="12801" width="37" style="45" customWidth="1"/>
    <col min="12802" max="12809" width="15.28515625" style="45" customWidth="1"/>
    <col min="12810" max="12810" width="9.140625" style="45"/>
    <col min="12811" max="12811" width="13.28515625" style="45" bestFit="1" customWidth="1"/>
    <col min="12812" max="13056" width="9.140625" style="45"/>
    <col min="13057" max="13057" width="37" style="45" customWidth="1"/>
    <col min="13058" max="13065" width="15.28515625" style="45" customWidth="1"/>
    <col min="13066" max="13066" width="9.140625" style="45"/>
    <col min="13067" max="13067" width="13.28515625" style="45" bestFit="1" customWidth="1"/>
    <col min="13068" max="13312" width="9.140625" style="45"/>
    <col min="13313" max="13313" width="37" style="45" customWidth="1"/>
    <col min="13314" max="13321" width="15.28515625" style="45" customWidth="1"/>
    <col min="13322" max="13322" width="9.140625" style="45"/>
    <col min="13323" max="13323" width="13.28515625" style="45" bestFit="1" customWidth="1"/>
    <col min="13324" max="13568" width="9.140625" style="45"/>
    <col min="13569" max="13569" width="37" style="45" customWidth="1"/>
    <col min="13570" max="13577" width="15.28515625" style="45" customWidth="1"/>
    <col min="13578" max="13578" width="9.140625" style="45"/>
    <col min="13579" max="13579" width="13.28515625" style="45" bestFit="1" customWidth="1"/>
    <col min="13580" max="13824" width="9.140625" style="45"/>
    <col min="13825" max="13825" width="37" style="45" customWidth="1"/>
    <col min="13826" max="13833" width="15.28515625" style="45" customWidth="1"/>
    <col min="13834" max="13834" width="9.140625" style="45"/>
    <col min="13835" max="13835" width="13.28515625" style="45" bestFit="1" customWidth="1"/>
    <col min="13836" max="14080" width="9.140625" style="45"/>
    <col min="14081" max="14081" width="37" style="45" customWidth="1"/>
    <col min="14082" max="14089" width="15.28515625" style="45" customWidth="1"/>
    <col min="14090" max="14090" width="9.140625" style="45"/>
    <col min="14091" max="14091" width="13.28515625" style="45" bestFit="1" customWidth="1"/>
    <col min="14092" max="14336" width="9.140625" style="45"/>
    <col min="14337" max="14337" width="37" style="45" customWidth="1"/>
    <col min="14338" max="14345" width="15.28515625" style="45" customWidth="1"/>
    <col min="14346" max="14346" width="9.140625" style="45"/>
    <col min="14347" max="14347" width="13.28515625" style="45" bestFit="1" customWidth="1"/>
    <col min="14348" max="14592" width="9.140625" style="45"/>
    <col min="14593" max="14593" width="37" style="45" customWidth="1"/>
    <col min="14594" max="14601" width="15.28515625" style="45" customWidth="1"/>
    <col min="14602" max="14602" width="9.140625" style="45"/>
    <col min="14603" max="14603" width="13.28515625" style="45" bestFit="1" customWidth="1"/>
    <col min="14604" max="14848" width="9.140625" style="45"/>
    <col min="14849" max="14849" width="37" style="45" customWidth="1"/>
    <col min="14850" max="14857" width="15.28515625" style="45" customWidth="1"/>
    <col min="14858" max="14858" width="9.140625" style="45"/>
    <col min="14859" max="14859" width="13.28515625" style="45" bestFit="1" customWidth="1"/>
    <col min="14860" max="15104" width="9.140625" style="45"/>
    <col min="15105" max="15105" width="37" style="45" customWidth="1"/>
    <col min="15106" max="15113" width="15.28515625" style="45" customWidth="1"/>
    <col min="15114" max="15114" width="9.140625" style="45"/>
    <col min="15115" max="15115" width="13.28515625" style="45" bestFit="1" customWidth="1"/>
    <col min="15116" max="15360" width="9.140625" style="45"/>
    <col min="15361" max="15361" width="37" style="45" customWidth="1"/>
    <col min="15362" max="15369" width="15.28515625" style="45" customWidth="1"/>
    <col min="15370" max="15370" width="9.140625" style="45"/>
    <col min="15371" max="15371" width="13.28515625" style="45" bestFit="1" customWidth="1"/>
    <col min="15372" max="15616" width="9.140625" style="45"/>
    <col min="15617" max="15617" width="37" style="45" customWidth="1"/>
    <col min="15618" max="15625" width="15.28515625" style="45" customWidth="1"/>
    <col min="15626" max="15626" width="9.140625" style="45"/>
    <col min="15627" max="15627" width="13.28515625" style="45" bestFit="1" customWidth="1"/>
    <col min="15628" max="15872" width="9.140625" style="45"/>
    <col min="15873" max="15873" width="37" style="45" customWidth="1"/>
    <col min="15874" max="15881" width="15.28515625" style="45" customWidth="1"/>
    <col min="15882" max="15882" width="9.140625" style="45"/>
    <col min="15883" max="15883" width="13.28515625" style="45" bestFit="1" customWidth="1"/>
    <col min="15884" max="16128" width="9.140625" style="45"/>
    <col min="16129" max="16129" width="37" style="45" customWidth="1"/>
    <col min="16130" max="16137" width="15.28515625" style="45" customWidth="1"/>
    <col min="16138" max="16138" width="9.140625" style="45"/>
    <col min="16139" max="16139" width="13.28515625" style="45" bestFit="1" customWidth="1"/>
    <col min="16140" max="16384" width="9.140625" style="45"/>
  </cols>
  <sheetData>
    <row r="1" spans="1:9" ht="38.25" customHeight="1">
      <c r="A1" s="238" t="s">
        <v>499</v>
      </c>
      <c r="B1" s="238"/>
      <c r="C1" s="238"/>
      <c r="D1" s="238"/>
      <c r="E1" s="238"/>
      <c r="F1" s="238"/>
      <c r="G1" s="238"/>
      <c r="H1" s="238"/>
      <c r="I1" s="181"/>
    </row>
    <row r="2" spans="1:9" ht="15.75" customHeight="1">
      <c r="A2" s="243" t="s">
        <v>379</v>
      </c>
      <c r="B2" s="246" t="s">
        <v>380</v>
      </c>
      <c r="C2" s="247"/>
      <c r="D2" s="247"/>
      <c r="E2" s="246" t="s">
        <v>381</v>
      </c>
      <c r="F2" s="247"/>
      <c r="G2" s="247"/>
      <c r="H2" s="246" t="s">
        <v>382</v>
      </c>
      <c r="I2" s="248"/>
    </row>
    <row r="3" spans="1:9" ht="15.75" customHeight="1">
      <c r="A3" s="244"/>
      <c r="B3" s="249" t="s">
        <v>383</v>
      </c>
      <c r="C3" s="249" t="s">
        <v>384</v>
      </c>
      <c r="D3" s="251"/>
      <c r="E3" s="249" t="s">
        <v>383</v>
      </c>
      <c r="F3" s="249" t="s">
        <v>385</v>
      </c>
      <c r="G3" s="251"/>
      <c r="H3" s="251" t="s">
        <v>386</v>
      </c>
      <c r="I3" s="239" t="s">
        <v>387</v>
      </c>
    </row>
    <row r="4" spans="1:9" ht="23.25" customHeight="1">
      <c r="A4" s="245"/>
      <c r="B4" s="250"/>
      <c r="C4" s="72" t="s">
        <v>388</v>
      </c>
      <c r="D4" s="72" t="s">
        <v>389</v>
      </c>
      <c r="E4" s="250"/>
      <c r="F4" s="72" t="s">
        <v>388</v>
      </c>
      <c r="G4" s="72" t="s">
        <v>389</v>
      </c>
      <c r="H4" s="252"/>
      <c r="I4" s="240"/>
    </row>
    <row r="5" spans="1:9" ht="16.5" customHeight="1">
      <c r="A5" s="66" t="s">
        <v>390</v>
      </c>
      <c r="B5" s="63">
        <v>0</v>
      </c>
      <c r="C5" s="63"/>
      <c r="D5" s="63"/>
      <c r="E5" s="63">
        <f>SUM(F5,G5)</f>
        <v>212962.23</v>
      </c>
      <c r="F5" s="63">
        <v>170369</v>
      </c>
      <c r="G5" s="63">
        <v>42593.23</v>
      </c>
      <c r="H5" s="63">
        <v>688</v>
      </c>
      <c r="I5" s="67"/>
    </row>
    <row r="6" spans="1:9" ht="16.5" customHeight="1">
      <c r="A6" s="66" t="s">
        <v>391</v>
      </c>
      <c r="B6" s="63">
        <v>0</v>
      </c>
      <c r="C6" s="63"/>
      <c r="D6" s="63"/>
      <c r="E6" s="63">
        <f>SUM(F6,G6)</f>
        <v>454255.62</v>
      </c>
      <c r="F6" s="63">
        <v>360000</v>
      </c>
      <c r="G6" s="63">
        <v>94255.62</v>
      </c>
      <c r="H6" s="63">
        <v>3357.33</v>
      </c>
      <c r="I6" s="67"/>
    </row>
    <row r="7" spans="1:9" ht="16.5" customHeight="1">
      <c r="A7" s="66" t="s">
        <v>392</v>
      </c>
      <c r="B7" s="63">
        <v>0</v>
      </c>
      <c r="C7" s="63"/>
      <c r="D7" s="63"/>
      <c r="E7" s="63">
        <f t="shared" ref="E7:E37" si="0">SUM(F7,G7)</f>
        <v>275881.68</v>
      </c>
      <c r="F7" s="63">
        <v>193116</v>
      </c>
      <c r="G7" s="63">
        <v>82765.679999999993</v>
      </c>
      <c r="H7" s="63"/>
      <c r="I7" s="67"/>
    </row>
    <row r="8" spans="1:9" ht="16.5" customHeight="1">
      <c r="A8" s="66" t="s">
        <v>393</v>
      </c>
      <c r="B8" s="63">
        <v>0</v>
      </c>
      <c r="C8" s="63"/>
      <c r="D8" s="63"/>
      <c r="E8" s="63">
        <f t="shared" si="0"/>
        <v>224031.04</v>
      </c>
      <c r="F8" s="63">
        <v>50000</v>
      </c>
      <c r="G8" s="63">
        <v>174031.04</v>
      </c>
      <c r="H8" s="63">
        <v>1652.6</v>
      </c>
      <c r="I8" s="67"/>
    </row>
    <row r="9" spans="1:9" ht="16.5" customHeight="1">
      <c r="A9" s="66" t="s">
        <v>394</v>
      </c>
      <c r="B9" s="63">
        <v>0</v>
      </c>
      <c r="C9" s="63"/>
      <c r="D9" s="63"/>
      <c r="E9" s="63">
        <f t="shared" si="0"/>
        <v>376162.6</v>
      </c>
      <c r="F9" s="63">
        <v>200000</v>
      </c>
      <c r="G9" s="63">
        <v>176162.6</v>
      </c>
      <c r="H9" s="63">
        <v>1867.28</v>
      </c>
      <c r="I9" s="67">
        <v>73000</v>
      </c>
    </row>
    <row r="10" spans="1:9" ht="16.5" customHeight="1">
      <c r="A10" s="66" t="s">
        <v>395</v>
      </c>
      <c r="B10" s="63">
        <v>0</v>
      </c>
      <c r="C10" s="63"/>
      <c r="D10" s="63"/>
      <c r="E10" s="63">
        <f t="shared" si="0"/>
        <v>251429.87</v>
      </c>
      <c r="F10" s="63">
        <v>201143</v>
      </c>
      <c r="G10" s="63">
        <v>50286.87</v>
      </c>
      <c r="H10" s="63"/>
      <c r="I10" s="67"/>
    </row>
    <row r="11" spans="1:9" ht="16.5" customHeight="1">
      <c r="A11" s="66" t="s">
        <v>396</v>
      </c>
      <c r="B11" s="63">
        <v>0</v>
      </c>
      <c r="C11" s="63"/>
      <c r="D11" s="63"/>
      <c r="E11" s="63">
        <f t="shared" si="0"/>
        <v>332155.59999999998</v>
      </c>
      <c r="F11" s="63">
        <v>100000</v>
      </c>
      <c r="G11" s="63">
        <v>232155.6</v>
      </c>
      <c r="H11" s="63">
        <v>109718.79</v>
      </c>
      <c r="I11" s="67"/>
    </row>
    <row r="12" spans="1:9" ht="16.5" customHeight="1">
      <c r="A12" s="66" t="s">
        <v>397</v>
      </c>
      <c r="B12" s="63">
        <v>0</v>
      </c>
      <c r="C12" s="63"/>
      <c r="D12" s="63"/>
      <c r="E12" s="63">
        <f t="shared" si="0"/>
        <v>197672.5</v>
      </c>
      <c r="F12" s="63">
        <v>158138</v>
      </c>
      <c r="G12" s="63">
        <v>39534.5</v>
      </c>
      <c r="H12" s="63"/>
      <c r="I12" s="67"/>
    </row>
    <row r="13" spans="1:9" ht="16.5" customHeight="1">
      <c r="A13" s="66" t="s">
        <v>398</v>
      </c>
      <c r="B13" s="63">
        <v>0</v>
      </c>
      <c r="C13" s="63"/>
      <c r="D13" s="63"/>
      <c r="E13" s="63">
        <f t="shared" si="0"/>
        <v>26741.89</v>
      </c>
      <c r="F13" s="63">
        <v>21393</v>
      </c>
      <c r="G13" s="63">
        <v>5348.89</v>
      </c>
      <c r="H13" s="63">
        <v>9200</v>
      </c>
      <c r="I13" s="67"/>
    </row>
    <row r="14" spans="1:9" ht="16.5" customHeight="1">
      <c r="A14" s="66" t="s">
        <v>399</v>
      </c>
      <c r="B14" s="63">
        <v>0</v>
      </c>
      <c r="C14" s="63"/>
      <c r="D14" s="63"/>
      <c r="E14" s="63">
        <f t="shared" si="0"/>
        <v>134161.97999999998</v>
      </c>
      <c r="F14" s="63">
        <v>67080</v>
      </c>
      <c r="G14" s="63">
        <v>67081.98</v>
      </c>
      <c r="H14" s="63">
        <v>160</v>
      </c>
      <c r="I14" s="67"/>
    </row>
    <row r="15" spans="1:9" ht="16.5" customHeight="1">
      <c r="A15" s="66" t="s">
        <v>400</v>
      </c>
      <c r="B15" s="63">
        <v>0</v>
      </c>
      <c r="C15" s="63"/>
      <c r="D15" s="63"/>
      <c r="E15" s="63">
        <f t="shared" si="0"/>
        <v>450817.7</v>
      </c>
      <c r="F15" s="63">
        <v>360654</v>
      </c>
      <c r="G15" s="63">
        <v>90163.7</v>
      </c>
      <c r="H15" s="63">
        <v>605</v>
      </c>
      <c r="I15" s="67">
        <v>8102</v>
      </c>
    </row>
    <row r="16" spans="1:9" ht="16.5" customHeight="1">
      <c r="A16" s="66" t="s">
        <v>401</v>
      </c>
      <c r="B16" s="63">
        <v>0</v>
      </c>
      <c r="C16" s="63"/>
      <c r="D16" s="63"/>
      <c r="E16" s="63">
        <f t="shared" si="0"/>
        <v>61571.770000000004</v>
      </c>
      <c r="F16" s="63">
        <v>30785</v>
      </c>
      <c r="G16" s="63">
        <v>30786.77</v>
      </c>
      <c r="H16" s="63">
        <v>140</v>
      </c>
      <c r="I16" s="67"/>
    </row>
    <row r="17" spans="1:9" ht="16.5" customHeight="1" thickBot="1">
      <c r="A17" s="66" t="s">
        <v>402</v>
      </c>
      <c r="B17" s="63">
        <v>0</v>
      </c>
      <c r="C17" s="63"/>
      <c r="D17" s="63"/>
      <c r="E17" s="63">
        <f t="shared" si="0"/>
        <v>199116.4</v>
      </c>
      <c r="F17" s="63">
        <v>100000</v>
      </c>
      <c r="G17" s="63">
        <v>99116.4</v>
      </c>
      <c r="H17" s="63"/>
      <c r="I17" s="67"/>
    </row>
    <row r="18" spans="1:9" s="168" customFormat="1" ht="23.25" customHeight="1" thickTop="1">
      <c r="A18" s="164" t="s">
        <v>403</v>
      </c>
      <c r="B18" s="165">
        <f t="shared" ref="B18:I18" si="1">SUM(B5:B17)</f>
        <v>0</v>
      </c>
      <c r="C18" s="165">
        <f t="shared" si="1"/>
        <v>0</v>
      </c>
      <c r="D18" s="165">
        <f t="shared" si="1"/>
        <v>0</v>
      </c>
      <c r="E18" s="165">
        <f t="shared" si="1"/>
        <v>3196960.8800000004</v>
      </c>
      <c r="F18" s="165">
        <f t="shared" si="1"/>
        <v>2012678</v>
      </c>
      <c r="G18" s="165">
        <f t="shared" si="1"/>
        <v>1184282.8799999999</v>
      </c>
      <c r="H18" s="165">
        <f t="shared" si="1"/>
        <v>127389</v>
      </c>
      <c r="I18" s="166">
        <f t="shared" si="1"/>
        <v>81102</v>
      </c>
    </row>
    <row r="19" spans="1:9" ht="16.5" customHeight="1">
      <c r="A19" s="66" t="s">
        <v>404</v>
      </c>
      <c r="B19" s="64">
        <v>0</v>
      </c>
      <c r="C19" s="64"/>
      <c r="D19" s="64"/>
      <c r="E19" s="64">
        <f t="shared" si="0"/>
        <v>73765</v>
      </c>
      <c r="F19" s="64">
        <v>33765</v>
      </c>
      <c r="G19" s="64">
        <v>40000</v>
      </c>
      <c r="H19" s="64">
        <v>24700</v>
      </c>
      <c r="I19" s="68">
        <v>39000</v>
      </c>
    </row>
    <row r="20" spans="1:9" ht="16.5" customHeight="1">
      <c r="A20" s="66" t="s">
        <v>405</v>
      </c>
      <c r="B20" s="64">
        <v>0</v>
      </c>
      <c r="C20" s="64"/>
      <c r="D20" s="64"/>
      <c r="E20" s="64">
        <f t="shared" si="0"/>
        <v>104749</v>
      </c>
      <c r="F20" s="64">
        <v>83799</v>
      </c>
      <c r="G20" s="64">
        <v>20950</v>
      </c>
      <c r="H20" s="64"/>
      <c r="I20" s="68"/>
    </row>
    <row r="21" spans="1:9" ht="16.5" customHeight="1">
      <c r="A21" s="66" t="s">
        <v>406</v>
      </c>
      <c r="B21" s="64">
        <v>0</v>
      </c>
      <c r="C21" s="64"/>
      <c r="D21" s="64"/>
      <c r="E21" s="64">
        <f t="shared" si="0"/>
        <v>83020.76999999999</v>
      </c>
      <c r="F21" s="64">
        <v>33000</v>
      </c>
      <c r="G21" s="64">
        <v>50020.77</v>
      </c>
      <c r="H21" s="64"/>
      <c r="I21" s="68"/>
    </row>
    <row r="22" spans="1:9" ht="16.5" customHeight="1">
      <c r="A22" s="66" t="s">
        <v>407</v>
      </c>
      <c r="B22" s="64">
        <v>0</v>
      </c>
      <c r="C22" s="64"/>
      <c r="D22" s="64"/>
      <c r="E22" s="64">
        <f t="shared" si="0"/>
        <v>61300</v>
      </c>
      <c r="F22" s="64">
        <v>6130</v>
      </c>
      <c r="G22" s="64">
        <v>55170</v>
      </c>
      <c r="H22" s="64">
        <v>145340</v>
      </c>
      <c r="I22" s="68"/>
    </row>
    <row r="23" spans="1:9" ht="16.5" customHeight="1">
      <c r="A23" s="66" t="s">
        <v>408</v>
      </c>
      <c r="B23" s="64">
        <v>0</v>
      </c>
      <c r="C23" s="64"/>
      <c r="D23" s="64"/>
      <c r="E23" s="64">
        <f t="shared" si="0"/>
        <v>1791.31</v>
      </c>
      <c r="F23" s="64">
        <v>0</v>
      </c>
      <c r="G23" s="64">
        <v>1791.31</v>
      </c>
      <c r="H23" s="64"/>
      <c r="I23" s="68">
        <v>36736</v>
      </c>
    </row>
    <row r="24" spans="1:9" ht="16.5" customHeight="1">
      <c r="A24" s="66" t="s">
        <v>409</v>
      </c>
      <c r="B24" s="64">
        <f t="shared" ref="B24:B37" si="2">SUM(C24,D24)</f>
        <v>180516.15</v>
      </c>
      <c r="C24" s="64"/>
      <c r="D24" s="64">
        <v>180516.15</v>
      </c>
      <c r="E24" s="64">
        <f t="shared" si="0"/>
        <v>80042.3</v>
      </c>
      <c r="F24" s="64">
        <v>64000</v>
      </c>
      <c r="G24" s="64">
        <v>16042.3</v>
      </c>
      <c r="H24" s="64"/>
      <c r="I24" s="68">
        <v>114598</v>
      </c>
    </row>
    <row r="25" spans="1:9" ht="16.5" customHeight="1">
      <c r="A25" s="66" t="s">
        <v>410</v>
      </c>
      <c r="B25" s="64">
        <v>0</v>
      </c>
      <c r="C25" s="64"/>
      <c r="D25" s="64"/>
      <c r="E25" s="64">
        <f t="shared" si="0"/>
        <v>98125.119999999995</v>
      </c>
      <c r="F25" s="64">
        <v>9812</v>
      </c>
      <c r="G25" s="64">
        <v>88313.12</v>
      </c>
      <c r="H25" s="64"/>
      <c r="I25" s="68"/>
    </row>
    <row r="26" spans="1:9" ht="16.5" customHeight="1">
      <c r="A26" s="66" t="s">
        <v>411</v>
      </c>
      <c r="B26" s="64">
        <f t="shared" si="2"/>
        <v>3811.75</v>
      </c>
      <c r="C26" s="64"/>
      <c r="D26" s="64">
        <v>3811.75</v>
      </c>
      <c r="E26" s="64">
        <f t="shared" si="0"/>
        <v>135736</v>
      </c>
      <c r="F26" s="64">
        <v>25000</v>
      </c>
      <c r="G26" s="64">
        <v>110736</v>
      </c>
      <c r="H26" s="64"/>
      <c r="I26" s="68"/>
    </row>
    <row r="27" spans="1:9" ht="16.5" customHeight="1">
      <c r="A27" s="66" t="s">
        <v>412</v>
      </c>
      <c r="B27" s="64">
        <f t="shared" si="2"/>
        <v>3340.15</v>
      </c>
      <c r="C27" s="64"/>
      <c r="D27" s="64">
        <v>3340.15</v>
      </c>
      <c r="E27" s="64">
        <f t="shared" si="0"/>
        <v>62351.839999999997</v>
      </c>
      <c r="F27" s="64">
        <v>12470</v>
      </c>
      <c r="G27" s="64">
        <v>49881.84</v>
      </c>
      <c r="H27" s="64"/>
      <c r="I27" s="68"/>
    </row>
    <row r="28" spans="1:9" ht="16.5" customHeight="1">
      <c r="A28" s="66" t="s">
        <v>413</v>
      </c>
      <c r="B28" s="64">
        <v>0</v>
      </c>
      <c r="C28" s="64"/>
      <c r="D28" s="64"/>
      <c r="E28" s="64">
        <f t="shared" si="0"/>
        <v>4557.25</v>
      </c>
      <c r="F28" s="64">
        <v>3640</v>
      </c>
      <c r="G28" s="64">
        <v>917.25</v>
      </c>
      <c r="H28" s="64"/>
      <c r="I28" s="68"/>
    </row>
    <row r="29" spans="1:9" ht="16.5" customHeight="1">
      <c r="A29" s="66" t="s">
        <v>414</v>
      </c>
      <c r="B29" s="64">
        <f t="shared" si="2"/>
        <v>136745.69</v>
      </c>
      <c r="C29" s="64"/>
      <c r="D29" s="64">
        <v>136745.69</v>
      </c>
      <c r="E29" s="64">
        <f t="shared" si="0"/>
        <v>61590.9</v>
      </c>
      <c r="F29" s="64">
        <v>49270</v>
      </c>
      <c r="G29" s="64">
        <v>12320.9</v>
      </c>
      <c r="H29" s="64"/>
      <c r="I29" s="68"/>
    </row>
    <row r="30" spans="1:9" ht="16.5" customHeight="1">
      <c r="A30" s="66" t="s">
        <v>415</v>
      </c>
      <c r="B30" s="64">
        <v>0</v>
      </c>
      <c r="C30" s="64"/>
      <c r="D30" s="64"/>
      <c r="E30" s="64">
        <f t="shared" si="0"/>
        <v>43997</v>
      </c>
      <c r="F30" s="64">
        <v>3997</v>
      </c>
      <c r="G30" s="64">
        <v>40000</v>
      </c>
      <c r="H30" s="64"/>
      <c r="I30" s="68"/>
    </row>
    <row r="31" spans="1:9" ht="16.5" customHeight="1">
      <c r="A31" s="66" t="s">
        <v>416</v>
      </c>
      <c r="B31" s="64">
        <f t="shared" si="2"/>
        <v>132545.10999999999</v>
      </c>
      <c r="C31" s="64"/>
      <c r="D31" s="64">
        <v>132545.10999999999</v>
      </c>
      <c r="E31" s="64">
        <f t="shared" si="0"/>
        <v>115373.31</v>
      </c>
      <c r="F31" s="64">
        <v>55631</v>
      </c>
      <c r="G31" s="64">
        <v>59742.31</v>
      </c>
      <c r="H31" s="64"/>
      <c r="I31" s="68"/>
    </row>
    <row r="32" spans="1:9" ht="16.5" customHeight="1">
      <c r="A32" s="66" t="s">
        <v>417</v>
      </c>
      <c r="B32" s="64">
        <v>0</v>
      </c>
      <c r="C32" s="64"/>
      <c r="D32" s="64"/>
      <c r="E32" s="64">
        <f t="shared" si="0"/>
        <v>213796</v>
      </c>
      <c r="F32" s="64">
        <v>25000</v>
      </c>
      <c r="G32" s="64">
        <v>188796</v>
      </c>
      <c r="H32" s="64"/>
      <c r="I32" s="68"/>
    </row>
    <row r="33" spans="1:11" ht="16.5" customHeight="1" thickBot="1">
      <c r="A33" s="66" t="s">
        <v>418</v>
      </c>
      <c r="B33" s="64">
        <f t="shared" si="2"/>
        <v>92657.82</v>
      </c>
      <c r="C33" s="64"/>
      <c r="D33" s="64">
        <v>92657.82</v>
      </c>
      <c r="E33" s="64">
        <f t="shared" si="0"/>
        <v>116129.56</v>
      </c>
      <c r="F33" s="64">
        <v>87096</v>
      </c>
      <c r="G33" s="64">
        <v>29033.56</v>
      </c>
      <c r="H33" s="64"/>
      <c r="I33" s="68"/>
    </row>
    <row r="34" spans="1:11" s="46" customFormat="1" ht="24" customHeight="1" thickTop="1">
      <c r="A34" s="164" t="s">
        <v>419</v>
      </c>
      <c r="B34" s="165">
        <f t="shared" ref="B34:I34" si="3">SUM(B19:B33)</f>
        <v>549616.66999999993</v>
      </c>
      <c r="C34" s="165">
        <f t="shared" si="3"/>
        <v>0</v>
      </c>
      <c r="D34" s="165">
        <f t="shared" si="3"/>
        <v>549616.66999999993</v>
      </c>
      <c r="E34" s="165">
        <f t="shared" si="3"/>
        <v>1256325.3600000001</v>
      </c>
      <c r="F34" s="165">
        <f t="shared" si="3"/>
        <v>492610</v>
      </c>
      <c r="G34" s="165">
        <f t="shared" si="3"/>
        <v>763715.3600000001</v>
      </c>
      <c r="H34" s="165">
        <f t="shared" si="3"/>
        <v>170040</v>
      </c>
      <c r="I34" s="166">
        <f t="shared" si="3"/>
        <v>190334</v>
      </c>
    </row>
    <row r="35" spans="1:11" ht="17.25" customHeight="1">
      <c r="A35" s="66" t="s">
        <v>420</v>
      </c>
      <c r="B35" s="63">
        <v>0</v>
      </c>
      <c r="C35" s="63"/>
      <c r="D35" s="63"/>
      <c r="E35" s="64">
        <f>SUM(F35+G35)</f>
        <v>183005</v>
      </c>
      <c r="F35" s="63">
        <v>146400</v>
      </c>
      <c r="G35" s="63">
        <v>36605</v>
      </c>
      <c r="H35" s="63">
        <v>2530223.83</v>
      </c>
      <c r="I35" s="67"/>
    </row>
    <row r="36" spans="1:11" ht="17.25" customHeight="1">
      <c r="A36" s="69" t="s">
        <v>421</v>
      </c>
      <c r="B36" s="63">
        <v>4819.8599999999997</v>
      </c>
      <c r="C36" s="63"/>
      <c r="D36" s="63"/>
      <c r="E36" s="64">
        <v>-2758916.08</v>
      </c>
      <c r="F36" s="63">
        <v>0</v>
      </c>
      <c r="G36" s="63">
        <v>0</v>
      </c>
      <c r="H36" s="65"/>
      <c r="I36" s="67"/>
    </row>
    <row r="37" spans="1:11" ht="13.5" customHeight="1">
      <c r="A37" s="70" t="s">
        <v>422</v>
      </c>
      <c r="B37" s="63">
        <f t="shared" si="2"/>
        <v>0</v>
      </c>
      <c r="C37" s="63"/>
      <c r="D37" s="63"/>
      <c r="E37" s="63">
        <f t="shared" si="0"/>
        <v>34715</v>
      </c>
      <c r="F37" s="64">
        <v>6900</v>
      </c>
      <c r="G37" s="64">
        <v>27815</v>
      </c>
      <c r="H37" s="65"/>
      <c r="I37" s="71"/>
    </row>
    <row r="38" spans="1:11" s="167" customFormat="1" ht="21" customHeight="1">
      <c r="A38" s="169" t="s">
        <v>500</v>
      </c>
      <c r="B38" s="170">
        <v>-32208.39</v>
      </c>
      <c r="C38" s="170">
        <v>0</v>
      </c>
      <c r="D38" s="170">
        <v>0</v>
      </c>
      <c r="E38" s="170">
        <v>35387.760000000002</v>
      </c>
      <c r="F38" s="170">
        <v>0</v>
      </c>
      <c r="G38" s="170">
        <v>3179.37</v>
      </c>
      <c r="H38" s="170">
        <v>0</v>
      </c>
      <c r="I38" s="171">
        <v>0</v>
      </c>
    </row>
    <row r="39" spans="1:11" ht="15.75" customHeight="1">
      <c r="A39" s="241"/>
      <c r="B39" s="242"/>
      <c r="C39" s="242"/>
      <c r="D39" s="242"/>
      <c r="E39" s="242"/>
      <c r="F39" s="242"/>
      <c r="G39" s="47"/>
      <c r="H39" s="47"/>
      <c r="I39" s="48"/>
    </row>
    <row r="40" spans="1:11">
      <c r="A40" s="49"/>
      <c r="B40" s="49"/>
      <c r="C40" s="49"/>
      <c r="D40" s="49"/>
      <c r="E40" s="49"/>
      <c r="F40" s="49"/>
      <c r="G40" s="49"/>
      <c r="H40" s="49"/>
      <c r="I40" s="49"/>
    </row>
    <row r="41" spans="1:11">
      <c r="A41" s="49"/>
      <c r="B41" s="50"/>
      <c r="C41" s="50"/>
      <c r="D41" s="50"/>
      <c r="E41" s="50"/>
      <c r="F41" s="50"/>
      <c r="G41" s="50"/>
      <c r="H41" s="50"/>
      <c r="I41" s="50"/>
      <c r="K41" s="51"/>
    </row>
    <row r="42" spans="1:11">
      <c r="A42" s="49"/>
      <c r="B42" s="49"/>
      <c r="C42" s="49"/>
      <c r="D42" s="49"/>
      <c r="E42" s="49"/>
      <c r="F42" s="49"/>
      <c r="G42" s="49"/>
      <c r="H42" s="49"/>
      <c r="I42" s="49"/>
    </row>
    <row r="43" spans="1:11">
      <c r="A43" s="49"/>
      <c r="B43" s="49"/>
      <c r="C43" s="49"/>
      <c r="D43" s="49"/>
      <c r="E43" s="49"/>
      <c r="F43" s="49"/>
      <c r="G43" s="49"/>
      <c r="H43" s="49"/>
      <c r="I43" s="49"/>
    </row>
    <row r="44" spans="1:11">
      <c r="A44" s="49"/>
      <c r="B44" s="49"/>
      <c r="C44" s="49"/>
      <c r="D44" s="49"/>
      <c r="E44" s="49"/>
      <c r="F44" s="49"/>
      <c r="G44" s="49"/>
      <c r="H44" s="49"/>
      <c r="I44" s="49"/>
    </row>
    <row r="45" spans="1:11">
      <c r="A45" s="49"/>
      <c r="B45" s="49"/>
      <c r="C45" s="49"/>
      <c r="D45" s="49"/>
      <c r="E45" s="49"/>
      <c r="F45" s="49"/>
      <c r="G45" s="49"/>
      <c r="H45" s="49"/>
      <c r="I45" s="49"/>
    </row>
    <row r="46" spans="1:11">
      <c r="A46" s="49"/>
      <c r="B46" s="49"/>
      <c r="C46" s="49"/>
      <c r="D46" s="49"/>
      <c r="E46" s="49"/>
      <c r="F46" s="49"/>
      <c r="G46" s="49"/>
      <c r="H46" s="49"/>
      <c r="I46" s="49"/>
    </row>
    <row r="47" spans="1:11">
      <c r="A47" s="49"/>
      <c r="B47" s="49"/>
      <c r="C47" s="49"/>
      <c r="D47" s="49"/>
      <c r="E47" s="49"/>
      <c r="F47" s="49"/>
      <c r="G47" s="49"/>
      <c r="H47" s="49"/>
      <c r="I47" s="49"/>
    </row>
    <row r="48" spans="1:11">
      <c r="A48" s="49"/>
      <c r="B48" s="49"/>
      <c r="C48" s="49"/>
      <c r="D48" s="49"/>
      <c r="E48" s="49"/>
      <c r="F48" s="49"/>
      <c r="G48" s="49"/>
      <c r="H48" s="49"/>
      <c r="I48" s="49"/>
    </row>
    <row r="49" spans="1:9">
      <c r="A49" s="49"/>
      <c r="B49" s="49"/>
      <c r="C49" s="49"/>
      <c r="D49" s="49"/>
      <c r="E49" s="49"/>
      <c r="F49" s="49"/>
      <c r="G49" s="49"/>
      <c r="H49" s="49"/>
      <c r="I49" s="49"/>
    </row>
    <row r="50" spans="1:9">
      <c r="A50" s="49"/>
      <c r="B50" s="49"/>
      <c r="C50" s="49"/>
      <c r="D50" s="49"/>
      <c r="E50" s="49"/>
      <c r="F50" s="49"/>
      <c r="G50" s="49"/>
      <c r="H50" s="49"/>
      <c r="I50" s="49"/>
    </row>
    <row r="51" spans="1:9">
      <c r="A51" s="49"/>
      <c r="B51" s="49"/>
      <c r="C51" s="49"/>
      <c r="D51" s="49"/>
      <c r="E51" s="49"/>
      <c r="F51" s="49"/>
      <c r="G51" s="49"/>
      <c r="H51" s="49"/>
      <c r="I51" s="49"/>
    </row>
    <row r="52" spans="1:9">
      <c r="A52" s="49"/>
      <c r="B52" s="49"/>
      <c r="C52" s="49"/>
      <c r="D52" s="49"/>
      <c r="E52" s="49"/>
      <c r="F52" s="49"/>
      <c r="G52" s="49"/>
      <c r="H52" s="49"/>
      <c r="I52" s="49"/>
    </row>
    <row r="53" spans="1:9">
      <c r="A53" s="49"/>
      <c r="B53" s="49"/>
      <c r="C53" s="49"/>
      <c r="D53" s="49"/>
      <c r="E53" s="49"/>
      <c r="F53" s="49"/>
      <c r="G53" s="49"/>
      <c r="H53" s="49"/>
      <c r="I53" s="49"/>
    </row>
    <row r="54" spans="1:9">
      <c r="A54" s="49"/>
      <c r="B54" s="49"/>
      <c r="C54" s="49"/>
      <c r="D54" s="49"/>
      <c r="E54" s="49"/>
      <c r="F54" s="49"/>
      <c r="G54" s="49"/>
      <c r="H54" s="49"/>
      <c r="I54" s="49"/>
    </row>
    <row r="55" spans="1:9">
      <c r="A55" s="49"/>
      <c r="B55" s="49"/>
      <c r="C55" s="49"/>
      <c r="D55" s="49"/>
      <c r="E55" s="49"/>
      <c r="F55" s="49"/>
      <c r="G55" s="49"/>
      <c r="H55" s="49"/>
      <c r="I55" s="49"/>
    </row>
    <row r="56" spans="1:9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49"/>
      <c r="B57" s="49"/>
      <c r="C57" s="49"/>
      <c r="D57" s="49"/>
      <c r="E57" s="49"/>
      <c r="F57" s="49"/>
      <c r="G57" s="49"/>
      <c r="H57" s="49"/>
      <c r="I57" s="49"/>
    </row>
    <row r="58" spans="1:9">
      <c r="A58" s="49"/>
      <c r="B58" s="49"/>
      <c r="C58" s="49"/>
      <c r="D58" s="49"/>
      <c r="E58" s="49"/>
      <c r="F58" s="49"/>
      <c r="G58" s="49"/>
      <c r="H58" s="49"/>
      <c r="I58" s="49"/>
    </row>
    <row r="59" spans="1:9">
      <c r="A59" s="49"/>
      <c r="B59" s="49"/>
      <c r="C59" s="49"/>
      <c r="D59" s="49"/>
      <c r="E59" s="49"/>
      <c r="F59" s="49"/>
      <c r="G59" s="49"/>
      <c r="H59" s="49"/>
      <c r="I59" s="49"/>
    </row>
    <row r="60" spans="1:9">
      <c r="A60" s="49"/>
      <c r="B60" s="49"/>
      <c r="C60" s="49"/>
      <c r="D60" s="49"/>
      <c r="E60" s="49"/>
      <c r="F60" s="49"/>
      <c r="G60" s="49"/>
      <c r="H60" s="49"/>
      <c r="I60" s="49"/>
    </row>
    <row r="61" spans="1:9">
      <c r="A61" s="49"/>
      <c r="B61" s="49"/>
      <c r="C61" s="49"/>
      <c r="D61" s="49"/>
      <c r="E61" s="49"/>
      <c r="F61" s="49"/>
      <c r="G61" s="49"/>
      <c r="H61" s="49"/>
      <c r="I61" s="49"/>
    </row>
    <row r="62" spans="1:9">
      <c r="A62" s="49"/>
      <c r="B62" s="49"/>
      <c r="C62" s="49"/>
      <c r="D62" s="49"/>
      <c r="E62" s="49"/>
      <c r="F62" s="49"/>
      <c r="G62" s="49"/>
      <c r="H62" s="49"/>
      <c r="I62" s="49"/>
    </row>
  </sheetData>
  <mergeCells count="12">
    <mergeCell ref="A1:I1"/>
    <mergeCell ref="I3:I4"/>
    <mergeCell ref="A39:F39"/>
    <mergeCell ref="A2:A4"/>
    <mergeCell ref="B2:D2"/>
    <mergeCell ref="E2:G2"/>
    <mergeCell ref="H2:I2"/>
    <mergeCell ref="B3:B4"/>
    <mergeCell ref="C3:D3"/>
    <mergeCell ref="E3:E4"/>
    <mergeCell ref="F3:G3"/>
    <mergeCell ref="H3:H4"/>
  </mergeCells>
  <printOptions horizontalCentered="1" verticalCentered="1" gridLines="1"/>
  <pageMargins left="0.23622047244094491" right="0.15748031496062992" top="0.43307086614173229" bottom="0.35433070866141736" header="0.15748031496062992" footer="0.15748031496062992"/>
  <pageSetup paperSize="9" scale="82" orientation="landscape" r:id="rId1"/>
  <headerFooter>
    <oddHeader xml:space="preserve">&amp;R&amp;"Times New Roman,Obyčejné"Příloha č. 6
</oddHeader>
    <oddFooter>&amp;L&amp;"Times New Roman,Obyčejné"&amp;8Závěrečný účet 2009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68"/>
  <sheetViews>
    <sheetView tabSelected="1" view="pageLayout" zoomScaleNormal="100" zoomScaleSheetLayoutView="85" workbookViewId="0">
      <selection activeCell="A3" sqref="A3:B3"/>
    </sheetView>
  </sheetViews>
  <sheetFormatPr defaultRowHeight="12.75"/>
  <cols>
    <col min="1" max="1" width="82.5703125" style="54" customWidth="1"/>
    <col min="2" max="2" width="18.7109375" style="53" customWidth="1"/>
    <col min="3" max="3" width="14" style="54" bestFit="1" customWidth="1"/>
    <col min="4" max="4" width="13.42578125" style="53" customWidth="1"/>
    <col min="5" max="5" width="11.5703125" style="53" bestFit="1" customWidth="1"/>
    <col min="6" max="256" width="9.140625" style="54"/>
    <col min="257" max="257" width="85.5703125" style="54" customWidth="1"/>
    <col min="258" max="258" width="20.42578125" style="54" customWidth="1"/>
    <col min="259" max="259" width="14" style="54" bestFit="1" customWidth="1"/>
    <col min="260" max="260" width="13.42578125" style="54" customWidth="1"/>
    <col min="261" max="261" width="11.5703125" style="54" bestFit="1" customWidth="1"/>
    <col min="262" max="512" width="9.140625" style="54"/>
    <col min="513" max="513" width="85.5703125" style="54" customWidth="1"/>
    <col min="514" max="514" width="20.42578125" style="54" customWidth="1"/>
    <col min="515" max="515" width="14" style="54" bestFit="1" customWidth="1"/>
    <col min="516" max="516" width="13.42578125" style="54" customWidth="1"/>
    <col min="517" max="517" width="11.5703125" style="54" bestFit="1" customWidth="1"/>
    <col min="518" max="768" width="9.140625" style="54"/>
    <col min="769" max="769" width="85.5703125" style="54" customWidth="1"/>
    <col min="770" max="770" width="20.42578125" style="54" customWidth="1"/>
    <col min="771" max="771" width="14" style="54" bestFit="1" customWidth="1"/>
    <col min="772" max="772" width="13.42578125" style="54" customWidth="1"/>
    <col min="773" max="773" width="11.5703125" style="54" bestFit="1" customWidth="1"/>
    <col min="774" max="1024" width="9.140625" style="54"/>
    <col min="1025" max="1025" width="85.5703125" style="54" customWidth="1"/>
    <col min="1026" max="1026" width="20.42578125" style="54" customWidth="1"/>
    <col min="1027" max="1027" width="14" style="54" bestFit="1" customWidth="1"/>
    <col min="1028" max="1028" width="13.42578125" style="54" customWidth="1"/>
    <col min="1029" max="1029" width="11.5703125" style="54" bestFit="1" customWidth="1"/>
    <col min="1030" max="1280" width="9.140625" style="54"/>
    <col min="1281" max="1281" width="85.5703125" style="54" customWidth="1"/>
    <col min="1282" max="1282" width="20.42578125" style="54" customWidth="1"/>
    <col min="1283" max="1283" width="14" style="54" bestFit="1" customWidth="1"/>
    <col min="1284" max="1284" width="13.42578125" style="54" customWidth="1"/>
    <col min="1285" max="1285" width="11.5703125" style="54" bestFit="1" customWidth="1"/>
    <col min="1286" max="1536" width="9.140625" style="54"/>
    <col min="1537" max="1537" width="85.5703125" style="54" customWidth="1"/>
    <col min="1538" max="1538" width="20.42578125" style="54" customWidth="1"/>
    <col min="1539" max="1539" width="14" style="54" bestFit="1" customWidth="1"/>
    <col min="1540" max="1540" width="13.42578125" style="54" customWidth="1"/>
    <col min="1541" max="1541" width="11.5703125" style="54" bestFit="1" customWidth="1"/>
    <col min="1542" max="1792" width="9.140625" style="54"/>
    <col min="1793" max="1793" width="85.5703125" style="54" customWidth="1"/>
    <col min="1794" max="1794" width="20.42578125" style="54" customWidth="1"/>
    <col min="1795" max="1795" width="14" style="54" bestFit="1" customWidth="1"/>
    <col min="1796" max="1796" width="13.42578125" style="54" customWidth="1"/>
    <col min="1797" max="1797" width="11.5703125" style="54" bestFit="1" customWidth="1"/>
    <col min="1798" max="2048" width="9.140625" style="54"/>
    <col min="2049" max="2049" width="85.5703125" style="54" customWidth="1"/>
    <col min="2050" max="2050" width="20.42578125" style="54" customWidth="1"/>
    <col min="2051" max="2051" width="14" style="54" bestFit="1" customWidth="1"/>
    <col min="2052" max="2052" width="13.42578125" style="54" customWidth="1"/>
    <col min="2053" max="2053" width="11.5703125" style="54" bestFit="1" customWidth="1"/>
    <col min="2054" max="2304" width="9.140625" style="54"/>
    <col min="2305" max="2305" width="85.5703125" style="54" customWidth="1"/>
    <col min="2306" max="2306" width="20.42578125" style="54" customWidth="1"/>
    <col min="2307" max="2307" width="14" style="54" bestFit="1" customWidth="1"/>
    <col min="2308" max="2308" width="13.42578125" style="54" customWidth="1"/>
    <col min="2309" max="2309" width="11.5703125" style="54" bestFit="1" customWidth="1"/>
    <col min="2310" max="2560" width="9.140625" style="54"/>
    <col min="2561" max="2561" width="85.5703125" style="54" customWidth="1"/>
    <col min="2562" max="2562" width="20.42578125" style="54" customWidth="1"/>
    <col min="2563" max="2563" width="14" style="54" bestFit="1" customWidth="1"/>
    <col min="2564" max="2564" width="13.42578125" style="54" customWidth="1"/>
    <col min="2565" max="2565" width="11.5703125" style="54" bestFit="1" customWidth="1"/>
    <col min="2566" max="2816" width="9.140625" style="54"/>
    <col min="2817" max="2817" width="85.5703125" style="54" customWidth="1"/>
    <col min="2818" max="2818" width="20.42578125" style="54" customWidth="1"/>
    <col min="2819" max="2819" width="14" style="54" bestFit="1" customWidth="1"/>
    <col min="2820" max="2820" width="13.42578125" style="54" customWidth="1"/>
    <col min="2821" max="2821" width="11.5703125" style="54" bestFit="1" customWidth="1"/>
    <col min="2822" max="3072" width="9.140625" style="54"/>
    <col min="3073" max="3073" width="85.5703125" style="54" customWidth="1"/>
    <col min="3074" max="3074" width="20.42578125" style="54" customWidth="1"/>
    <col min="3075" max="3075" width="14" style="54" bestFit="1" customWidth="1"/>
    <col min="3076" max="3076" width="13.42578125" style="54" customWidth="1"/>
    <col min="3077" max="3077" width="11.5703125" style="54" bestFit="1" customWidth="1"/>
    <col min="3078" max="3328" width="9.140625" style="54"/>
    <col min="3329" max="3329" width="85.5703125" style="54" customWidth="1"/>
    <col min="3330" max="3330" width="20.42578125" style="54" customWidth="1"/>
    <col min="3331" max="3331" width="14" style="54" bestFit="1" customWidth="1"/>
    <col min="3332" max="3332" width="13.42578125" style="54" customWidth="1"/>
    <col min="3333" max="3333" width="11.5703125" style="54" bestFit="1" customWidth="1"/>
    <col min="3334" max="3584" width="9.140625" style="54"/>
    <col min="3585" max="3585" width="85.5703125" style="54" customWidth="1"/>
    <col min="3586" max="3586" width="20.42578125" style="54" customWidth="1"/>
    <col min="3587" max="3587" width="14" style="54" bestFit="1" customWidth="1"/>
    <col min="3588" max="3588" width="13.42578125" style="54" customWidth="1"/>
    <col min="3589" max="3589" width="11.5703125" style="54" bestFit="1" customWidth="1"/>
    <col min="3590" max="3840" width="9.140625" style="54"/>
    <col min="3841" max="3841" width="85.5703125" style="54" customWidth="1"/>
    <col min="3842" max="3842" width="20.42578125" style="54" customWidth="1"/>
    <col min="3843" max="3843" width="14" style="54" bestFit="1" customWidth="1"/>
    <col min="3844" max="3844" width="13.42578125" style="54" customWidth="1"/>
    <col min="3845" max="3845" width="11.5703125" style="54" bestFit="1" customWidth="1"/>
    <col min="3846" max="4096" width="9.140625" style="54"/>
    <col min="4097" max="4097" width="85.5703125" style="54" customWidth="1"/>
    <col min="4098" max="4098" width="20.42578125" style="54" customWidth="1"/>
    <col min="4099" max="4099" width="14" style="54" bestFit="1" customWidth="1"/>
    <col min="4100" max="4100" width="13.42578125" style="54" customWidth="1"/>
    <col min="4101" max="4101" width="11.5703125" style="54" bestFit="1" customWidth="1"/>
    <col min="4102" max="4352" width="9.140625" style="54"/>
    <col min="4353" max="4353" width="85.5703125" style="54" customWidth="1"/>
    <col min="4354" max="4354" width="20.42578125" style="54" customWidth="1"/>
    <col min="4355" max="4355" width="14" style="54" bestFit="1" customWidth="1"/>
    <col min="4356" max="4356" width="13.42578125" style="54" customWidth="1"/>
    <col min="4357" max="4357" width="11.5703125" style="54" bestFit="1" customWidth="1"/>
    <col min="4358" max="4608" width="9.140625" style="54"/>
    <col min="4609" max="4609" width="85.5703125" style="54" customWidth="1"/>
    <col min="4610" max="4610" width="20.42578125" style="54" customWidth="1"/>
    <col min="4611" max="4611" width="14" style="54" bestFit="1" customWidth="1"/>
    <col min="4612" max="4612" width="13.42578125" style="54" customWidth="1"/>
    <col min="4613" max="4613" width="11.5703125" style="54" bestFit="1" customWidth="1"/>
    <col min="4614" max="4864" width="9.140625" style="54"/>
    <col min="4865" max="4865" width="85.5703125" style="54" customWidth="1"/>
    <col min="4866" max="4866" width="20.42578125" style="54" customWidth="1"/>
    <col min="4867" max="4867" width="14" style="54" bestFit="1" customWidth="1"/>
    <col min="4868" max="4868" width="13.42578125" style="54" customWidth="1"/>
    <col min="4869" max="4869" width="11.5703125" style="54" bestFit="1" customWidth="1"/>
    <col min="4870" max="5120" width="9.140625" style="54"/>
    <col min="5121" max="5121" width="85.5703125" style="54" customWidth="1"/>
    <col min="5122" max="5122" width="20.42578125" style="54" customWidth="1"/>
    <col min="5123" max="5123" width="14" style="54" bestFit="1" customWidth="1"/>
    <col min="5124" max="5124" width="13.42578125" style="54" customWidth="1"/>
    <col min="5125" max="5125" width="11.5703125" style="54" bestFit="1" customWidth="1"/>
    <col min="5126" max="5376" width="9.140625" style="54"/>
    <col min="5377" max="5377" width="85.5703125" style="54" customWidth="1"/>
    <col min="5378" max="5378" width="20.42578125" style="54" customWidth="1"/>
    <col min="5379" max="5379" width="14" style="54" bestFit="1" customWidth="1"/>
    <col min="5380" max="5380" width="13.42578125" style="54" customWidth="1"/>
    <col min="5381" max="5381" width="11.5703125" style="54" bestFit="1" customWidth="1"/>
    <col min="5382" max="5632" width="9.140625" style="54"/>
    <col min="5633" max="5633" width="85.5703125" style="54" customWidth="1"/>
    <col min="5634" max="5634" width="20.42578125" style="54" customWidth="1"/>
    <col min="5635" max="5635" width="14" style="54" bestFit="1" customWidth="1"/>
    <col min="5636" max="5636" width="13.42578125" style="54" customWidth="1"/>
    <col min="5637" max="5637" width="11.5703125" style="54" bestFit="1" customWidth="1"/>
    <col min="5638" max="5888" width="9.140625" style="54"/>
    <col min="5889" max="5889" width="85.5703125" style="54" customWidth="1"/>
    <col min="5890" max="5890" width="20.42578125" style="54" customWidth="1"/>
    <col min="5891" max="5891" width="14" style="54" bestFit="1" customWidth="1"/>
    <col min="5892" max="5892" width="13.42578125" style="54" customWidth="1"/>
    <col min="5893" max="5893" width="11.5703125" style="54" bestFit="1" customWidth="1"/>
    <col min="5894" max="6144" width="9.140625" style="54"/>
    <col min="6145" max="6145" width="85.5703125" style="54" customWidth="1"/>
    <col min="6146" max="6146" width="20.42578125" style="54" customWidth="1"/>
    <col min="6147" max="6147" width="14" style="54" bestFit="1" customWidth="1"/>
    <col min="6148" max="6148" width="13.42578125" style="54" customWidth="1"/>
    <col min="6149" max="6149" width="11.5703125" style="54" bestFit="1" customWidth="1"/>
    <col min="6150" max="6400" width="9.140625" style="54"/>
    <col min="6401" max="6401" width="85.5703125" style="54" customWidth="1"/>
    <col min="6402" max="6402" width="20.42578125" style="54" customWidth="1"/>
    <col min="6403" max="6403" width="14" style="54" bestFit="1" customWidth="1"/>
    <col min="6404" max="6404" width="13.42578125" style="54" customWidth="1"/>
    <col min="6405" max="6405" width="11.5703125" style="54" bestFit="1" customWidth="1"/>
    <col min="6406" max="6656" width="9.140625" style="54"/>
    <col min="6657" max="6657" width="85.5703125" style="54" customWidth="1"/>
    <col min="6658" max="6658" width="20.42578125" style="54" customWidth="1"/>
    <col min="6659" max="6659" width="14" style="54" bestFit="1" customWidth="1"/>
    <col min="6660" max="6660" width="13.42578125" style="54" customWidth="1"/>
    <col min="6661" max="6661" width="11.5703125" style="54" bestFit="1" customWidth="1"/>
    <col min="6662" max="6912" width="9.140625" style="54"/>
    <col min="6913" max="6913" width="85.5703125" style="54" customWidth="1"/>
    <col min="6914" max="6914" width="20.42578125" style="54" customWidth="1"/>
    <col min="6915" max="6915" width="14" style="54" bestFit="1" customWidth="1"/>
    <col min="6916" max="6916" width="13.42578125" style="54" customWidth="1"/>
    <col min="6917" max="6917" width="11.5703125" style="54" bestFit="1" customWidth="1"/>
    <col min="6918" max="7168" width="9.140625" style="54"/>
    <col min="7169" max="7169" width="85.5703125" style="54" customWidth="1"/>
    <col min="7170" max="7170" width="20.42578125" style="54" customWidth="1"/>
    <col min="7171" max="7171" width="14" style="54" bestFit="1" customWidth="1"/>
    <col min="7172" max="7172" width="13.42578125" style="54" customWidth="1"/>
    <col min="7173" max="7173" width="11.5703125" style="54" bestFit="1" customWidth="1"/>
    <col min="7174" max="7424" width="9.140625" style="54"/>
    <col min="7425" max="7425" width="85.5703125" style="54" customWidth="1"/>
    <col min="7426" max="7426" width="20.42578125" style="54" customWidth="1"/>
    <col min="7427" max="7427" width="14" style="54" bestFit="1" customWidth="1"/>
    <col min="7428" max="7428" width="13.42578125" style="54" customWidth="1"/>
    <col min="7429" max="7429" width="11.5703125" style="54" bestFit="1" customWidth="1"/>
    <col min="7430" max="7680" width="9.140625" style="54"/>
    <col min="7681" max="7681" width="85.5703125" style="54" customWidth="1"/>
    <col min="7682" max="7682" width="20.42578125" style="54" customWidth="1"/>
    <col min="7683" max="7683" width="14" style="54" bestFit="1" customWidth="1"/>
    <col min="7684" max="7684" width="13.42578125" style="54" customWidth="1"/>
    <col min="7685" max="7685" width="11.5703125" style="54" bestFit="1" customWidth="1"/>
    <col min="7686" max="7936" width="9.140625" style="54"/>
    <col min="7937" max="7937" width="85.5703125" style="54" customWidth="1"/>
    <col min="7938" max="7938" width="20.42578125" style="54" customWidth="1"/>
    <col min="7939" max="7939" width="14" style="54" bestFit="1" customWidth="1"/>
    <col min="7940" max="7940" width="13.42578125" style="54" customWidth="1"/>
    <col min="7941" max="7941" width="11.5703125" style="54" bestFit="1" customWidth="1"/>
    <col min="7942" max="8192" width="9.140625" style="54"/>
    <col min="8193" max="8193" width="85.5703125" style="54" customWidth="1"/>
    <col min="8194" max="8194" width="20.42578125" style="54" customWidth="1"/>
    <col min="8195" max="8195" width="14" style="54" bestFit="1" customWidth="1"/>
    <col min="8196" max="8196" width="13.42578125" style="54" customWidth="1"/>
    <col min="8197" max="8197" width="11.5703125" style="54" bestFit="1" customWidth="1"/>
    <col min="8198" max="8448" width="9.140625" style="54"/>
    <col min="8449" max="8449" width="85.5703125" style="54" customWidth="1"/>
    <col min="8450" max="8450" width="20.42578125" style="54" customWidth="1"/>
    <col min="8451" max="8451" width="14" style="54" bestFit="1" customWidth="1"/>
    <col min="8452" max="8452" width="13.42578125" style="54" customWidth="1"/>
    <col min="8453" max="8453" width="11.5703125" style="54" bestFit="1" customWidth="1"/>
    <col min="8454" max="8704" width="9.140625" style="54"/>
    <col min="8705" max="8705" width="85.5703125" style="54" customWidth="1"/>
    <col min="8706" max="8706" width="20.42578125" style="54" customWidth="1"/>
    <col min="8707" max="8707" width="14" style="54" bestFit="1" customWidth="1"/>
    <col min="8708" max="8708" width="13.42578125" style="54" customWidth="1"/>
    <col min="8709" max="8709" width="11.5703125" style="54" bestFit="1" customWidth="1"/>
    <col min="8710" max="8960" width="9.140625" style="54"/>
    <col min="8961" max="8961" width="85.5703125" style="54" customWidth="1"/>
    <col min="8962" max="8962" width="20.42578125" style="54" customWidth="1"/>
    <col min="8963" max="8963" width="14" style="54" bestFit="1" customWidth="1"/>
    <col min="8964" max="8964" width="13.42578125" style="54" customWidth="1"/>
    <col min="8965" max="8965" width="11.5703125" style="54" bestFit="1" customWidth="1"/>
    <col min="8966" max="9216" width="9.140625" style="54"/>
    <col min="9217" max="9217" width="85.5703125" style="54" customWidth="1"/>
    <col min="9218" max="9218" width="20.42578125" style="54" customWidth="1"/>
    <col min="9219" max="9219" width="14" style="54" bestFit="1" customWidth="1"/>
    <col min="9220" max="9220" width="13.42578125" style="54" customWidth="1"/>
    <col min="9221" max="9221" width="11.5703125" style="54" bestFit="1" customWidth="1"/>
    <col min="9222" max="9472" width="9.140625" style="54"/>
    <col min="9473" max="9473" width="85.5703125" style="54" customWidth="1"/>
    <col min="9474" max="9474" width="20.42578125" style="54" customWidth="1"/>
    <col min="9475" max="9475" width="14" style="54" bestFit="1" customWidth="1"/>
    <col min="9476" max="9476" width="13.42578125" style="54" customWidth="1"/>
    <col min="9477" max="9477" width="11.5703125" style="54" bestFit="1" customWidth="1"/>
    <col min="9478" max="9728" width="9.140625" style="54"/>
    <col min="9729" max="9729" width="85.5703125" style="54" customWidth="1"/>
    <col min="9730" max="9730" width="20.42578125" style="54" customWidth="1"/>
    <col min="9731" max="9731" width="14" style="54" bestFit="1" customWidth="1"/>
    <col min="9732" max="9732" width="13.42578125" style="54" customWidth="1"/>
    <col min="9733" max="9733" width="11.5703125" style="54" bestFit="1" customWidth="1"/>
    <col min="9734" max="9984" width="9.140625" style="54"/>
    <col min="9985" max="9985" width="85.5703125" style="54" customWidth="1"/>
    <col min="9986" max="9986" width="20.42578125" style="54" customWidth="1"/>
    <col min="9987" max="9987" width="14" style="54" bestFit="1" customWidth="1"/>
    <col min="9988" max="9988" width="13.42578125" style="54" customWidth="1"/>
    <col min="9989" max="9989" width="11.5703125" style="54" bestFit="1" customWidth="1"/>
    <col min="9990" max="10240" width="9.140625" style="54"/>
    <col min="10241" max="10241" width="85.5703125" style="54" customWidth="1"/>
    <col min="10242" max="10242" width="20.42578125" style="54" customWidth="1"/>
    <col min="10243" max="10243" width="14" style="54" bestFit="1" customWidth="1"/>
    <col min="10244" max="10244" width="13.42578125" style="54" customWidth="1"/>
    <col min="10245" max="10245" width="11.5703125" style="54" bestFit="1" customWidth="1"/>
    <col min="10246" max="10496" width="9.140625" style="54"/>
    <col min="10497" max="10497" width="85.5703125" style="54" customWidth="1"/>
    <col min="10498" max="10498" width="20.42578125" style="54" customWidth="1"/>
    <col min="10499" max="10499" width="14" style="54" bestFit="1" customWidth="1"/>
    <col min="10500" max="10500" width="13.42578125" style="54" customWidth="1"/>
    <col min="10501" max="10501" width="11.5703125" style="54" bestFit="1" customWidth="1"/>
    <col min="10502" max="10752" width="9.140625" style="54"/>
    <col min="10753" max="10753" width="85.5703125" style="54" customWidth="1"/>
    <col min="10754" max="10754" width="20.42578125" style="54" customWidth="1"/>
    <col min="10755" max="10755" width="14" style="54" bestFit="1" customWidth="1"/>
    <col min="10756" max="10756" width="13.42578125" style="54" customWidth="1"/>
    <col min="10757" max="10757" width="11.5703125" style="54" bestFit="1" customWidth="1"/>
    <col min="10758" max="11008" width="9.140625" style="54"/>
    <col min="11009" max="11009" width="85.5703125" style="54" customWidth="1"/>
    <col min="11010" max="11010" width="20.42578125" style="54" customWidth="1"/>
    <col min="11011" max="11011" width="14" style="54" bestFit="1" customWidth="1"/>
    <col min="11012" max="11012" width="13.42578125" style="54" customWidth="1"/>
    <col min="11013" max="11013" width="11.5703125" style="54" bestFit="1" customWidth="1"/>
    <col min="11014" max="11264" width="9.140625" style="54"/>
    <col min="11265" max="11265" width="85.5703125" style="54" customWidth="1"/>
    <col min="11266" max="11266" width="20.42578125" style="54" customWidth="1"/>
    <col min="11267" max="11267" width="14" style="54" bestFit="1" customWidth="1"/>
    <col min="11268" max="11268" width="13.42578125" style="54" customWidth="1"/>
    <col min="11269" max="11269" width="11.5703125" style="54" bestFit="1" customWidth="1"/>
    <col min="11270" max="11520" width="9.140625" style="54"/>
    <col min="11521" max="11521" width="85.5703125" style="54" customWidth="1"/>
    <col min="11522" max="11522" width="20.42578125" style="54" customWidth="1"/>
    <col min="11523" max="11523" width="14" style="54" bestFit="1" customWidth="1"/>
    <col min="11524" max="11524" width="13.42578125" style="54" customWidth="1"/>
    <col min="11525" max="11525" width="11.5703125" style="54" bestFit="1" customWidth="1"/>
    <col min="11526" max="11776" width="9.140625" style="54"/>
    <col min="11777" max="11777" width="85.5703125" style="54" customWidth="1"/>
    <col min="11778" max="11778" width="20.42578125" style="54" customWidth="1"/>
    <col min="11779" max="11779" width="14" style="54" bestFit="1" customWidth="1"/>
    <col min="11780" max="11780" width="13.42578125" style="54" customWidth="1"/>
    <col min="11781" max="11781" width="11.5703125" style="54" bestFit="1" customWidth="1"/>
    <col min="11782" max="12032" width="9.140625" style="54"/>
    <col min="12033" max="12033" width="85.5703125" style="54" customWidth="1"/>
    <col min="12034" max="12034" width="20.42578125" style="54" customWidth="1"/>
    <col min="12035" max="12035" width="14" style="54" bestFit="1" customWidth="1"/>
    <col min="12036" max="12036" width="13.42578125" style="54" customWidth="1"/>
    <col min="12037" max="12037" width="11.5703125" style="54" bestFit="1" customWidth="1"/>
    <col min="12038" max="12288" width="9.140625" style="54"/>
    <col min="12289" max="12289" width="85.5703125" style="54" customWidth="1"/>
    <col min="12290" max="12290" width="20.42578125" style="54" customWidth="1"/>
    <col min="12291" max="12291" width="14" style="54" bestFit="1" customWidth="1"/>
    <col min="12292" max="12292" width="13.42578125" style="54" customWidth="1"/>
    <col min="12293" max="12293" width="11.5703125" style="54" bestFit="1" customWidth="1"/>
    <col min="12294" max="12544" width="9.140625" style="54"/>
    <col min="12545" max="12545" width="85.5703125" style="54" customWidth="1"/>
    <col min="12546" max="12546" width="20.42578125" style="54" customWidth="1"/>
    <col min="12547" max="12547" width="14" style="54" bestFit="1" customWidth="1"/>
    <col min="12548" max="12548" width="13.42578125" style="54" customWidth="1"/>
    <col min="12549" max="12549" width="11.5703125" style="54" bestFit="1" customWidth="1"/>
    <col min="12550" max="12800" width="9.140625" style="54"/>
    <col min="12801" max="12801" width="85.5703125" style="54" customWidth="1"/>
    <col min="12802" max="12802" width="20.42578125" style="54" customWidth="1"/>
    <col min="12803" max="12803" width="14" style="54" bestFit="1" customWidth="1"/>
    <col min="12804" max="12804" width="13.42578125" style="54" customWidth="1"/>
    <col min="12805" max="12805" width="11.5703125" style="54" bestFit="1" customWidth="1"/>
    <col min="12806" max="13056" width="9.140625" style="54"/>
    <col min="13057" max="13057" width="85.5703125" style="54" customWidth="1"/>
    <col min="13058" max="13058" width="20.42578125" style="54" customWidth="1"/>
    <col min="13059" max="13059" width="14" style="54" bestFit="1" customWidth="1"/>
    <col min="13060" max="13060" width="13.42578125" style="54" customWidth="1"/>
    <col min="13061" max="13061" width="11.5703125" style="54" bestFit="1" customWidth="1"/>
    <col min="13062" max="13312" width="9.140625" style="54"/>
    <col min="13313" max="13313" width="85.5703125" style="54" customWidth="1"/>
    <col min="13314" max="13314" width="20.42578125" style="54" customWidth="1"/>
    <col min="13315" max="13315" width="14" style="54" bestFit="1" customWidth="1"/>
    <col min="13316" max="13316" width="13.42578125" style="54" customWidth="1"/>
    <col min="13317" max="13317" width="11.5703125" style="54" bestFit="1" customWidth="1"/>
    <col min="13318" max="13568" width="9.140625" style="54"/>
    <col min="13569" max="13569" width="85.5703125" style="54" customWidth="1"/>
    <col min="13570" max="13570" width="20.42578125" style="54" customWidth="1"/>
    <col min="13571" max="13571" width="14" style="54" bestFit="1" customWidth="1"/>
    <col min="13572" max="13572" width="13.42578125" style="54" customWidth="1"/>
    <col min="13573" max="13573" width="11.5703125" style="54" bestFit="1" customWidth="1"/>
    <col min="13574" max="13824" width="9.140625" style="54"/>
    <col min="13825" max="13825" width="85.5703125" style="54" customWidth="1"/>
    <col min="13826" max="13826" width="20.42578125" style="54" customWidth="1"/>
    <col min="13827" max="13827" width="14" style="54" bestFit="1" customWidth="1"/>
    <col min="13828" max="13828" width="13.42578125" style="54" customWidth="1"/>
    <col min="13829" max="13829" width="11.5703125" style="54" bestFit="1" customWidth="1"/>
    <col min="13830" max="14080" width="9.140625" style="54"/>
    <col min="14081" max="14081" width="85.5703125" style="54" customWidth="1"/>
    <col min="14082" max="14082" width="20.42578125" style="54" customWidth="1"/>
    <col min="14083" max="14083" width="14" style="54" bestFit="1" customWidth="1"/>
    <col min="14084" max="14084" width="13.42578125" style="54" customWidth="1"/>
    <col min="14085" max="14085" width="11.5703125" style="54" bestFit="1" customWidth="1"/>
    <col min="14086" max="14336" width="9.140625" style="54"/>
    <col min="14337" max="14337" width="85.5703125" style="54" customWidth="1"/>
    <col min="14338" max="14338" width="20.42578125" style="54" customWidth="1"/>
    <col min="14339" max="14339" width="14" style="54" bestFit="1" customWidth="1"/>
    <col min="14340" max="14340" width="13.42578125" style="54" customWidth="1"/>
    <col min="14341" max="14341" width="11.5703125" style="54" bestFit="1" customWidth="1"/>
    <col min="14342" max="14592" width="9.140625" style="54"/>
    <col min="14593" max="14593" width="85.5703125" style="54" customWidth="1"/>
    <col min="14594" max="14594" width="20.42578125" style="54" customWidth="1"/>
    <col min="14595" max="14595" width="14" style="54" bestFit="1" customWidth="1"/>
    <col min="14596" max="14596" width="13.42578125" style="54" customWidth="1"/>
    <col min="14597" max="14597" width="11.5703125" style="54" bestFit="1" customWidth="1"/>
    <col min="14598" max="14848" width="9.140625" style="54"/>
    <col min="14849" max="14849" width="85.5703125" style="54" customWidth="1"/>
    <col min="14850" max="14850" width="20.42578125" style="54" customWidth="1"/>
    <col min="14851" max="14851" width="14" style="54" bestFit="1" customWidth="1"/>
    <col min="14852" max="14852" width="13.42578125" style="54" customWidth="1"/>
    <col min="14853" max="14853" width="11.5703125" style="54" bestFit="1" customWidth="1"/>
    <col min="14854" max="15104" width="9.140625" style="54"/>
    <col min="15105" max="15105" width="85.5703125" style="54" customWidth="1"/>
    <col min="15106" max="15106" width="20.42578125" style="54" customWidth="1"/>
    <col min="15107" max="15107" width="14" style="54" bestFit="1" customWidth="1"/>
    <col min="15108" max="15108" width="13.42578125" style="54" customWidth="1"/>
    <col min="15109" max="15109" width="11.5703125" style="54" bestFit="1" customWidth="1"/>
    <col min="15110" max="15360" width="9.140625" style="54"/>
    <col min="15361" max="15361" width="85.5703125" style="54" customWidth="1"/>
    <col min="15362" max="15362" width="20.42578125" style="54" customWidth="1"/>
    <col min="15363" max="15363" width="14" style="54" bestFit="1" customWidth="1"/>
    <col min="15364" max="15364" width="13.42578125" style="54" customWidth="1"/>
    <col min="15365" max="15365" width="11.5703125" style="54" bestFit="1" customWidth="1"/>
    <col min="15366" max="15616" width="9.140625" style="54"/>
    <col min="15617" max="15617" width="85.5703125" style="54" customWidth="1"/>
    <col min="15618" max="15618" width="20.42578125" style="54" customWidth="1"/>
    <col min="15619" max="15619" width="14" style="54" bestFit="1" customWidth="1"/>
    <col min="15620" max="15620" width="13.42578125" style="54" customWidth="1"/>
    <col min="15621" max="15621" width="11.5703125" style="54" bestFit="1" customWidth="1"/>
    <col min="15622" max="15872" width="9.140625" style="54"/>
    <col min="15873" max="15873" width="85.5703125" style="54" customWidth="1"/>
    <col min="15874" max="15874" width="20.42578125" style="54" customWidth="1"/>
    <col min="15875" max="15875" width="14" style="54" bestFit="1" customWidth="1"/>
    <col min="15876" max="15876" width="13.42578125" style="54" customWidth="1"/>
    <col min="15877" max="15877" width="11.5703125" style="54" bestFit="1" customWidth="1"/>
    <col min="15878" max="16128" width="9.140625" style="54"/>
    <col min="16129" max="16129" width="85.5703125" style="54" customWidth="1"/>
    <col min="16130" max="16130" width="20.42578125" style="54" customWidth="1"/>
    <col min="16131" max="16131" width="14" style="54" bestFit="1" customWidth="1"/>
    <col min="16132" max="16132" width="13.42578125" style="54" customWidth="1"/>
    <col min="16133" max="16133" width="11.5703125" style="54" bestFit="1" customWidth="1"/>
    <col min="16134" max="16384" width="9.140625" style="54"/>
  </cols>
  <sheetData>
    <row r="1" spans="1:5" ht="29.25" customHeight="1">
      <c r="A1" s="260" t="s">
        <v>490</v>
      </c>
      <c r="B1" s="173"/>
      <c r="C1" s="52"/>
    </row>
    <row r="2" spans="1:5" ht="19.5" customHeight="1">
      <c r="A2" s="261" t="s">
        <v>423</v>
      </c>
      <c r="B2" s="262"/>
      <c r="C2" s="52"/>
    </row>
    <row r="3" spans="1:5" s="57" customFormat="1" ht="19.5" customHeight="1">
      <c r="A3" s="258" t="s">
        <v>424</v>
      </c>
      <c r="B3" s="174"/>
      <c r="C3" s="55"/>
      <c r="D3" s="56"/>
      <c r="E3" s="56"/>
    </row>
    <row r="4" spans="1:5" s="57" customFormat="1" ht="19.5" customHeight="1">
      <c r="A4" s="81" t="s">
        <v>425</v>
      </c>
      <c r="B4" s="82">
        <v>-103</v>
      </c>
      <c r="C4" s="55"/>
      <c r="D4" s="56"/>
      <c r="E4" s="56"/>
    </row>
    <row r="5" spans="1:5" s="57" customFormat="1" ht="19.5" customHeight="1">
      <c r="A5" s="83" t="s">
        <v>426</v>
      </c>
      <c r="B5" s="82">
        <v>-250202</v>
      </c>
      <c r="C5" s="55"/>
      <c r="D5" s="56"/>
      <c r="E5" s="56"/>
    </row>
    <row r="6" spans="1:5" s="57" customFormat="1" ht="19.5" customHeight="1">
      <c r="A6" s="83" t="s">
        <v>427</v>
      </c>
      <c r="B6" s="82">
        <v>-792000</v>
      </c>
      <c r="C6" s="55"/>
      <c r="D6" s="56"/>
      <c r="E6" s="56"/>
    </row>
    <row r="7" spans="1:5" s="57" customFormat="1" ht="19.5" customHeight="1">
      <c r="A7" s="84" t="s">
        <v>428</v>
      </c>
      <c r="B7" s="82">
        <v>-580</v>
      </c>
      <c r="C7" s="55"/>
      <c r="D7" s="56"/>
      <c r="E7" s="56"/>
    </row>
    <row r="8" spans="1:5" s="57" customFormat="1" ht="19.5" customHeight="1">
      <c r="A8" s="84" t="s">
        <v>429</v>
      </c>
      <c r="B8" s="82">
        <v>-39930</v>
      </c>
      <c r="C8" s="55"/>
      <c r="D8" s="56"/>
      <c r="E8" s="56"/>
    </row>
    <row r="9" spans="1:5" s="57" customFormat="1" ht="19.5" customHeight="1">
      <c r="A9" s="108" t="s">
        <v>369</v>
      </c>
      <c r="B9" s="109">
        <f>SUM(B4:B8)</f>
        <v>-1082815</v>
      </c>
      <c r="C9" s="55"/>
      <c r="D9" s="56"/>
      <c r="E9" s="56"/>
    </row>
    <row r="10" spans="1:5" s="57" customFormat="1" ht="19.5" customHeight="1">
      <c r="A10" s="258" t="s">
        <v>430</v>
      </c>
      <c r="B10" s="174"/>
      <c r="C10" s="55"/>
      <c r="D10" s="56"/>
      <c r="E10" s="56"/>
    </row>
    <row r="11" spans="1:5" s="57" customFormat="1" ht="19.5" customHeight="1">
      <c r="A11" s="81" t="s">
        <v>431</v>
      </c>
      <c r="B11" s="82">
        <v>-20000</v>
      </c>
      <c r="C11" s="55"/>
      <c r="D11" s="56"/>
      <c r="E11" s="56"/>
    </row>
    <row r="12" spans="1:5" s="57" customFormat="1" ht="19.5" customHeight="1">
      <c r="A12" s="83" t="s">
        <v>432</v>
      </c>
      <c r="B12" s="85">
        <v>-2350</v>
      </c>
      <c r="C12" s="55"/>
      <c r="D12" s="56"/>
      <c r="E12" s="56"/>
    </row>
    <row r="13" spans="1:5" s="57" customFormat="1" ht="19.5" customHeight="1">
      <c r="A13" s="83" t="s">
        <v>433</v>
      </c>
      <c r="B13" s="85">
        <v>-8102</v>
      </c>
      <c r="C13" s="55"/>
      <c r="D13" s="56"/>
      <c r="E13" s="56"/>
    </row>
    <row r="14" spans="1:5" s="57" customFormat="1" ht="19.5" customHeight="1">
      <c r="A14" s="83" t="s">
        <v>434</v>
      </c>
      <c r="B14" s="85">
        <v>-40000</v>
      </c>
      <c r="C14" s="55"/>
      <c r="D14" s="56"/>
      <c r="E14" s="56"/>
    </row>
    <row r="15" spans="1:5" s="57" customFormat="1" ht="19.5" customHeight="1">
      <c r="A15" s="83" t="s">
        <v>435</v>
      </c>
      <c r="B15" s="85">
        <v>-39000</v>
      </c>
      <c r="C15" s="55"/>
      <c r="D15" s="56"/>
      <c r="E15" s="56"/>
    </row>
    <row r="16" spans="1:5" s="57" customFormat="1" ht="19.5" customHeight="1">
      <c r="A16" s="83" t="s">
        <v>479</v>
      </c>
      <c r="B16" s="85">
        <v>-36736</v>
      </c>
      <c r="C16" s="55"/>
      <c r="D16" s="56"/>
      <c r="E16" s="56"/>
    </row>
    <row r="17" spans="1:5" s="57" customFormat="1" ht="19.5" customHeight="1">
      <c r="A17" s="83" t="s">
        <v>480</v>
      </c>
      <c r="B17" s="85">
        <v>-114598</v>
      </c>
      <c r="C17" s="55"/>
      <c r="D17" s="56"/>
      <c r="E17" s="56"/>
    </row>
    <row r="18" spans="1:5" s="57" customFormat="1" ht="19.5" customHeight="1">
      <c r="A18" s="83" t="s">
        <v>436</v>
      </c>
      <c r="B18" s="85">
        <v>-33000</v>
      </c>
      <c r="C18" s="55"/>
      <c r="D18" s="56"/>
      <c r="E18" s="56"/>
    </row>
    <row r="19" spans="1:5" s="57" customFormat="1" ht="19.5" customHeight="1" thickBot="1">
      <c r="A19" s="86" t="s">
        <v>369</v>
      </c>
      <c r="B19" s="87">
        <f>SUM(B11:B18)</f>
        <v>-293786</v>
      </c>
      <c r="C19" s="55"/>
      <c r="D19" s="56"/>
      <c r="E19" s="56"/>
    </row>
    <row r="20" spans="1:5" s="57" customFormat="1" ht="19.5" customHeight="1" thickTop="1" thickBot="1">
      <c r="A20" s="88" t="s">
        <v>437</v>
      </c>
      <c r="B20" s="89">
        <f>B9+B19</f>
        <v>-1376601</v>
      </c>
      <c r="C20" s="55"/>
      <c r="D20" s="56"/>
      <c r="E20" s="56"/>
    </row>
    <row r="21" spans="1:5" s="57" customFormat="1" ht="19.5" customHeight="1">
      <c r="A21" s="256" t="s">
        <v>438</v>
      </c>
      <c r="B21" s="257"/>
      <c r="C21" s="55"/>
      <c r="D21" s="56"/>
      <c r="E21" s="56"/>
    </row>
    <row r="22" spans="1:5" s="57" customFormat="1" ht="19.5" customHeight="1">
      <c r="A22" s="258" t="s">
        <v>439</v>
      </c>
      <c r="B22" s="174"/>
      <c r="C22" s="55"/>
      <c r="D22" s="56"/>
      <c r="E22" s="56"/>
    </row>
    <row r="23" spans="1:5" s="57" customFormat="1" ht="19.5" customHeight="1">
      <c r="A23" s="81" t="s">
        <v>440</v>
      </c>
      <c r="B23" s="90">
        <v>1095076.83</v>
      </c>
      <c r="C23" s="55"/>
      <c r="D23" s="56"/>
      <c r="E23" s="56"/>
    </row>
    <row r="24" spans="1:5" s="57" customFormat="1" ht="19.5" customHeight="1">
      <c r="A24" s="258" t="s">
        <v>441</v>
      </c>
      <c r="B24" s="259"/>
      <c r="C24" s="55"/>
      <c r="D24" s="56"/>
      <c r="E24" s="56"/>
    </row>
    <row r="25" spans="1:5" s="57" customFormat="1" ht="19.5" customHeight="1">
      <c r="A25" s="83" t="s">
        <v>442</v>
      </c>
      <c r="B25" s="85">
        <v>42632.46</v>
      </c>
      <c r="C25" s="55"/>
      <c r="D25" s="56"/>
      <c r="E25" s="56"/>
    </row>
    <row r="26" spans="1:5" s="60" customFormat="1" ht="19.5" customHeight="1">
      <c r="A26" s="86" t="s">
        <v>443</v>
      </c>
      <c r="B26" s="87">
        <f>SUM(B23,B25)</f>
        <v>1137709.29</v>
      </c>
      <c r="C26" s="58"/>
      <c r="D26" s="59"/>
      <c r="E26" s="59"/>
    </row>
    <row r="27" spans="1:5" s="60" customFormat="1" ht="19.5" customHeight="1">
      <c r="A27" s="254" t="s">
        <v>444</v>
      </c>
      <c r="B27" s="200"/>
      <c r="C27" s="58"/>
      <c r="D27" s="59"/>
      <c r="E27" s="59"/>
    </row>
    <row r="28" spans="1:5" s="57" customFormat="1" ht="19.5" customHeight="1">
      <c r="A28" s="253" t="s">
        <v>488</v>
      </c>
      <c r="B28" s="192"/>
      <c r="C28" s="55"/>
      <c r="D28" s="56"/>
      <c r="E28" s="56"/>
    </row>
    <row r="29" spans="1:5" s="57" customFormat="1" ht="19.5" customHeight="1">
      <c r="A29" s="83" t="s">
        <v>445</v>
      </c>
      <c r="B29" s="92">
        <v>145340</v>
      </c>
      <c r="C29" s="55"/>
      <c r="D29" s="56"/>
      <c r="E29" s="56"/>
    </row>
    <row r="30" spans="1:5" s="57" customFormat="1" ht="19.5" customHeight="1">
      <c r="A30" s="83" t="s">
        <v>446</v>
      </c>
      <c r="B30" s="85">
        <v>63700</v>
      </c>
      <c r="C30" s="55"/>
      <c r="D30" s="56"/>
      <c r="E30" s="56"/>
    </row>
    <row r="31" spans="1:5" s="57" customFormat="1" ht="19.5" customHeight="1">
      <c r="A31" s="83" t="s">
        <v>478</v>
      </c>
      <c r="B31" s="85">
        <v>36736</v>
      </c>
      <c r="C31" s="55"/>
      <c r="D31" s="56"/>
      <c r="E31" s="56"/>
    </row>
    <row r="32" spans="1:5" s="57" customFormat="1" ht="19.5" customHeight="1">
      <c r="A32" s="83" t="s">
        <v>409</v>
      </c>
      <c r="B32" s="85">
        <v>114598</v>
      </c>
      <c r="C32" s="55"/>
      <c r="D32" s="56"/>
      <c r="E32" s="56"/>
    </row>
    <row r="33" spans="1:5" s="57" customFormat="1" ht="19.5" customHeight="1">
      <c r="A33" s="83" t="s">
        <v>447</v>
      </c>
      <c r="B33" s="85">
        <v>3357.33</v>
      </c>
      <c r="C33" s="55"/>
      <c r="D33" s="56"/>
      <c r="E33" s="56"/>
    </row>
    <row r="34" spans="1:5" s="57" customFormat="1" ht="19.5" customHeight="1">
      <c r="A34" s="83" t="s">
        <v>448</v>
      </c>
      <c r="B34" s="85">
        <v>74867.28</v>
      </c>
      <c r="C34" s="55"/>
      <c r="D34" s="56"/>
      <c r="E34" s="56"/>
    </row>
    <row r="35" spans="1:5" s="57" customFormat="1" ht="19.5" customHeight="1">
      <c r="A35" s="83" t="s">
        <v>449</v>
      </c>
      <c r="B35" s="85">
        <v>1652.6</v>
      </c>
      <c r="C35" s="55"/>
      <c r="D35" s="56"/>
      <c r="E35" s="56"/>
    </row>
    <row r="36" spans="1:5" s="57" customFormat="1" ht="19.5" customHeight="1">
      <c r="A36" s="83" t="s">
        <v>450</v>
      </c>
      <c r="B36" s="85">
        <v>109718.79</v>
      </c>
      <c r="C36" s="55"/>
      <c r="D36" s="56"/>
      <c r="E36" s="56"/>
    </row>
    <row r="37" spans="1:5" s="57" customFormat="1" ht="19.5" customHeight="1">
      <c r="A37" s="83" t="s">
        <v>451</v>
      </c>
      <c r="B37" s="85">
        <v>8707</v>
      </c>
      <c r="C37" s="55"/>
      <c r="D37" s="56"/>
      <c r="E37" s="56"/>
    </row>
    <row r="38" spans="1:5" s="57" customFormat="1" ht="19.5" customHeight="1">
      <c r="A38" s="83" t="s">
        <v>452</v>
      </c>
      <c r="B38" s="85">
        <v>9200</v>
      </c>
      <c r="C38" s="55"/>
      <c r="D38" s="56"/>
      <c r="E38" s="56"/>
    </row>
    <row r="39" spans="1:5" s="57" customFormat="1" ht="19.5" customHeight="1">
      <c r="A39" s="83" t="s">
        <v>453</v>
      </c>
      <c r="B39" s="85">
        <v>688</v>
      </c>
      <c r="C39" s="55"/>
      <c r="D39" s="56"/>
      <c r="E39" s="56"/>
    </row>
    <row r="40" spans="1:5" s="57" customFormat="1" ht="19.5" customHeight="1">
      <c r="A40" s="83" t="s">
        <v>454</v>
      </c>
      <c r="B40" s="85">
        <v>140</v>
      </c>
      <c r="C40" s="55"/>
      <c r="D40" s="56"/>
      <c r="E40" s="56"/>
    </row>
    <row r="41" spans="1:5" s="57" customFormat="1" ht="19.5" customHeight="1">
      <c r="A41" s="83" t="s">
        <v>455</v>
      </c>
      <c r="B41" s="85">
        <v>160</v>
      </c>
      <c r="C41" s="55"/>
      <c r="D41" s="56"/>
      <c r="E41" s="56"/>
    </row>
    <row r="42" spans="1:5" s="57" customFormat="1" ht="19.5" customHeight="1" thickBot="1">
      <c r="A42" s="83" t="s">
        <v>456</v>
      </c>
      <c r="B42" s="85">
        <v>2530223.83</v>
      </c>
      <c r="C42" s="55"/>
      <c r="D42" s="56"/>
      <c r="E42" s="56"/>
    </row>
    <row r="43" spans="1:5" s="57" customFormat="1" ht="21" customHeight="1" thickTop="1">
      <c r="A43" s="105" t="s">
        <v>457</v>
      </c>
      <c r="B43" s="106">
        <f>SUM(B29:B42)</f>
        <v>3099088.83</v>
      </c>
      <c r="C43" s="55"/>
      <c r="D43" s="56"/>
      <c r="E43" s="56"/>
    </row>
    <row r="44" spans="1:5" s="57" customFormat="1" ht="19.5" customHeight="1">
      <c r="A44" s="254" t="s">
        <v>489</v>
      </c>
      <c r="B44" s="200"/>
      <c r="C44" s="55"/>
      <c r="D44" s="56"/>
      <c r="E44" s="56"/>
    </row>
    <row r="45" spans="1:5" s="57" customFormat="1" ht="19.5" customHeight="1">
      <c r="A45" s="255" t="s">
        <v>458</v>
      </c>
      <c r="B45" s="192"/>
      <c r="C45" s="55"/>
      <c r="D45" s="56"/>
      <c r="E45" s="56"/>
    </row>
    <row r="46" spans="1:5" s="57" customFormat="1" ht="19.5" customHeight="1">
      <c r="A46" s="81" t="s">
        <v>459</v>
      </c>
      <c r="B46" s="85">
        <v>20000</v>
      </c>
      <c r="C46" s="55"/>
      <c r="D46" s="56"/>
      <c r="E46" s="56"/>
    </row>
    <row r="47" spans="1:5" s="57" customFormat="1" ht="19.5" customHeight="1">
      <c r="A47" s="86" t="s">
        <v>460</v>
      </c>
      <c r="B47" s="87">
        <f>SUM(B45:B46)</f>
        <v>20000</v>
      </c>
      <c r="C47" s="55"/>
      <c r="D47" s="56"/>
      <c r="E47" s="56"/>
    </row>
    <row r="48" spans="1:5" s="57" customFormat="1" ht="19.5" customHeight="1">
      <c r="A48" s="95" t="s">
        <v>491</v>
      </c>
      <c r="B48" s="94"/>
      <c r="C48" s="61"/>
      <c r="D48" s="56"/>
      <c r="E48" s="56"/>
    </row>
    <row r="49" spans="1:5" s="57" customFormat="1" ht="19.5" customHeight="1">
      <c r="A49" s="81" t="s">
        <v>461</v>
      </c>
      <c r="B49" s="85">
        <v>2574</v>
      </c>
      <c r="C49" s="55"/>
      <c r="D49" s="56"/>
      <c r="E49" s="56"/>
    </row>
    <row r="50" spans="1:5" s="57" customFormat="1" ht="19.5" customHeight="1">
      <c r="A50" s="97" t="s">
        <v>462</v>
      </c>
      <c r="B50" s="92">
        <v>4048</v>
      </c>
      <c r="C50" s="55"/>
      <c r="D50" s="56"/>
      <c r="E50" s="56"/>
    </row>
    <row r="51" spans="1:5" s="57" customFormat="1" ht="19.5" customHeight="1">
      <c r="A51" s="98" t="s">
        <v>463</v>
      </c>
      <c r="B51" s="92">
        <v>315</v>
      </c>
      <c r="C51" s="55"/>
      <c r="D51" s="56"/>
      <c r="E51" s="56"/>
    </row>
    <row r="52" spans="1:5" s="57" customFormat="1" ht="19.5" customHeight="1">
      <c r="A52" s="98" t="s">
        <v>464</v>
      </c>
      <c r="B52" s="92">
        <v>5059</v>
      </c>
      <c r="C52" s="55"/>
      <c r="D52" s="56"/>
      <c r="E52" s="56"/>
    </row>
    <row r="53" spans="1:5" s="57" customFormat="1" ht="19.5" customHeight="1">
      <c r="A53" s="99" t="s">
        <v>465</v>
      </c>
      <c r="B53" s="92">
        <v>8800</v>
      </c>
      <c r="C53" s="55"/>
      <c r="D53" s="56"/>
      <c r="E53" s="56"/>
    </row>
    <row r="54" spans="1:5" s="57" customFormat="1" ht="19.5" customHeight="1">
      <c r="A54" s="98" t="s">
        <v>466</v>
      </c>
      <c r="B54" s="92">
        <v>55319.72</v>
      </c>
      <c r="C54" s="55"/>
      <c r="D54" s="56"/>
      <c r="E54" s="56"/>
    </row>
    <row r="55" spans="1:5" s="57" customFormat="1" ht="19.5" customHeight="1">
      <c r="A55" s="81" t="s">
        <v>467</v>
      </c>
      <c r="B55" s="92">
        <v>150000</v>
      </c>
      <c r="C55" s="55"/>
      <c r="D55" s="56"/>
      <c r="E55" s="56"/>
    </row>
    <row r="56" spans="1:5" s="57" customFormat="1" ht="19.5" customHeight="1">
      <c r="A56" s="81" t="s">
        <v>468</v>
      </c>
      <c r="B56" s="92">
        <v>109377</v>
      </c>
      <c r="C56" s="55"/>
      <c r="D56" s="56"/>
      <c r="E56" s="56"/>
    </row>
    <row r="57" spans="1:5" s="57" customFormat="1" ht="19.5" customHeight="1" thickBot="1">
      <c r="A57" s="86" t="s">
        <v>460</v>
      </c>
      <c r="B57" s="87">
        <f>SUM(B49:B56)</f>
        <v>335492.71999999997</v>
      </c>
      <c r="C57" s="55"/>
      <c r="D57" s="56"/>
      <c r="E57" s="56"/>
    </row>
    <row r="58" spans="1:5" s="60" customFormat="1" ht="19.5" customHeight="1" thickTop="1" thickBot="1">
      <c r="A58" s="110" t="s">
        <v>469</v>
      </c>
      <c r="B58" s="111">
        <f>B43+B47+B57</f>
        <v>3454581.55</v>
      </c>
      <c r="C58" s="58"/>
      <c r="D58" s="59"/>
      <c r="E58" s="59"/>
    </row>
    <row r="59" spans="1:5" s="57" customFormat="1" ht="19.5" customHeight="1">
      <c r="A59" s="256" t="s">
        <v>470</v>
      </c>
      <c r="B59" s="257"/>
      <c r="C59" s="55"/>
      <c r="D59" s="56"/>
      <c r="E59" s="56"/>
    </row>
    <row r="60" spans="1:5" s="57" customFormat="1" ht="19.5" customHeight="1">
      <c r="A60" s="101" t="s">
        <v>471</v>
      </c>
      <c r="B60" s="91">
        <v>-587418</v>
      </c>
      <c r="C60" s="55"/>
      <c r="D60" s="56"/>
      <c r="E60" s="56"/>
    </row>
    <row r="61" spans="1:5" s="57" customFormat="1" ht="19.5" customHeight="1">
      <c r="A61" s="81" t="s">
        <v>472</v>
      </c>
      <c r="B61" s="91">
        <v>-4350</v>
      </c>
      <c r="C61" s="55"/>
      <c r="D61" s="56"/>
      <c r="E61" s="56"/>
    </row>
    <row r="62" spans="1:5" s="57" customFormat="1" ht="29.25" customHeight="1">
      <c r="A62" s="81" t="s">
        <v>473</v>
      </c>
      <c r="B62" s="85">
        <v>196045</v>
      </c>
      <c r="C62" s="55"/>
      <c r="D62" s="56"/>
      <c r="E62" s="56"/>
    </row>
    <row r="63" spans="1:5" s="57" customFormat="1" ht="19.5" customHeight="1">
      <c r="A63" s="83" t="s">
        <v>474</v>
      </c>
      <c r="B63" s="102">
        <v>3921</v>
      </c>
      <c r="C63" s="55"/>
      <c r="D63" s="56"/>
      <c r="E63" s="56"/>
    </row>
    <row r="64" spans="1:5" s="57" customFormat="1" ht="19.5" customHeight="1" thickBot="1">
      <c r="A64" s="103" t="s">
        <v>369</v>
      </c>
      <c r="B64" s="96">
        <f>SUM(B60:B63)</f>
        <v>-391802</v>
      </c>
      <c r="C64" s="55"/>
      <c r="D64" s="56"/>
      <c r="E64" s="56"/>
    </row>
    <row r="65" spans="1:5" s="57" customFormat="1" ht="26.25" customHeight="1" thickBot="1">
      <c r="A65" s="100" t="s">
        <v>475</v>
      </c>
      <c r="B65" s="104">
        <f>B20+B26+B58+B64</f>
        <v>2823887.84</v>
      </c>
      <c r="C65" s="61"/>
      <c r="D65" s="56"/>
      <c r="E65" s="56"/>
    </row>
    <row r="66" spans="1:5" s="57" customFormat="1" ht="29.25" customHeight="1" thickBot="1">
      <c r="A66" s="86" t="s">
        <v>476</v>
      </c>
      <c r="B66" s="87">
        <v>10067918.539999999</v>
      </c>
      <c r="C66" s="55"/>
      <c r="D66" s="56"/>
      <c r="E66" s="56"/>
    </row>
    <row r="67" spans="1:5" s="57" customFormat="1" ht="28.5" customHeight="1" thickTop="1">
      <c r="A67" s="105" t="s">
        <v>477</v>
      </c>
      <c r="B67" s="106">
        <f>B65+B66</f>
        <v>12891806.379999999</v>
      </c>
      <c r="C67" s="55"/>
      <c r="D67" s="56"/>
      <c r="E67" s="56"/>
    </row>
    <row r="68" spans="1:5">
      <c r="A68" s="62"/>
      <c r="B68" s="93"/>
    </row>
  </sheetData>
  <mergeCells count="12">
    <mergeCell ref="A22:B22"/>
    <mergeCell ref="A24:B24"/>
    <mergeCell ref="A1:B1"/>
    <mergeCell ref="A2:B2"/>
    <mergeCell ref="A3:B3"/>
    <mergeCell ref="A10:B10"/>
    <mergeCell ref="A21:B21"/>
    <mergeCell ref="A28:B28"/>
    <mergeCell ref="A44:B44"/>
    <mergeCell ref="A45:B45"/>
    <mergeCell ref="A59:B59"/>
    <mergeCell ref="A27:B27"/>
  </mergeCells>
  <printOptions horizontalCentered="1" gridLines="1"/>
  <pageMargins left="0.17" right="0.16" top="0.39370078740157483" bottom="0.35433070866141736" header="0.15748031496062992" footer="0.15748031496062992"/>
  <pageSetup paperSize="9" scale="95" orientation="portrait" r:id="rId1"/>
  <headerFooter differentFirst="1">
    <oddHeader xml:space="preserve">&amp;R&amp;"Times New Roman,Obyčejné"
</oddHeader>
    <oddFooter>&amp;L&amp;"Times New Roman,Obyčejné"&amp;8Závěrečný účet 2009</oddFooter>
    <firstHeader>&amp;R&amp;"Times New Roman,Obyčejné"Příloha č. 7</firstHeader>
  </headerFooter>
  <rowBreaks count="1" manualBreakCount="1">
    <brk id="43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ROZVAHA HL.Č.</vt:lpstr>
      <vt:lpstr>ROZVAHA zd.č.</vt:lpstr>
      <vt:lpstr>VÝKAZ Z a Z</vt:lpstr>
      <vt:lpstr>MAJETEK</vt:lpstr>
      <vt:lpstr>MAJETEK ORGANIZACÍ</vt:lpstr>
      <vt:lpstr>VÝSLEDKY HOSPODAŘENÍ PO</vt:lpstr>
      <vt:lpstr>VYÚČTOVÁNÍ FV</vt:lpstr>
      <vt:lpstr>MAJETEK!Oblast_tisku</vt:lpstr>
      <vt:lpstr>'VÝSLEDKY HOSPODAŘENÍ PO'!Oblast_tisku</vt:lpstr>
      <vt:lpstr>'VYÚČTOVÁNÍ FV'!Oblast_tisku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2010-04-27T11:22:37Z</cp:lastPrinted>
  <dcterms:created xsi:type="dcterms:W3CDTF">2010-03-22T09:22:24Z</dcterms:created>
  <dcterms:modified xsi:type="dcterms:W3CDTF">2010-05-04T11:24:14Z</dcterms:modified>
</cp:coreProperties>
</file>