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5-srv1\oek\FINANČNÍ  PLÁNOVÁNÍ\Ekonomika MČ banner\Porovnání rozpočtu předch. let\"/>
    </mc:Choice>
  </mc:AlternateContent>
  <bookViews>
    <workbookView xWindow="0" yWindow="0" windowWidth="21600" windowHeight="9045" activeTab="3"/>
  </bookViews>
  <sheets>
    <sheet name="příjmy" sheetId="1" r:id="rId1"/>
    <sheet name="vlastní příjmy" sheetId="3" r:id="rId2"/>
    <sheet name="výdaje" sheetId="4" r:id="rId3"/>
    <sheet name="Hospodářská činnost" sheetId="7" r:id="rId4"/>
  </sheets>
  <externalReferences>
    <externalReference r:id="rId5"/>
    <externalReference r:id="rId6"/>
  </externalReferences>
  <definedNames>
    <definedName name="_xlnm.Print_Area" localSheetId="1">'vlastní příjmy'!$A$1:$J$24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7" l="1"/>
  <c r="T33" i="7"/>
  <c r="U33" i="7"/>
  <c r="S21" i="7"/>
  <c r="T21" i="7"/>
  <c r="U21" i="7"/>
  <c r="C33" i="7"/>
  <c r="D33" i="7"/>
  <c r="E33" i="7"/>
  <c r="C21" i="7"/>
  <c r="D21" i="7"/>
  <c r="E21" i="7"/>
  <c r="K33" i="7"/>
  <c r="L33" i="7"/>
  <c r="M33" i="7"/>
  <c r="K21" i="7"/>
  <c r="L21" i="7"/>
  <c r="M21" i="7"/>
  <c r="C34" i="7" l="1"/>
  <c r="S34" i="7"/>
  <c r="K34" i="7"/>
  <c r="M34" i="7"/>
  <c r="T34" i="7"/>
  <c r="T35" i="7" s="1"/>
  <c r="T36" i="7" s="1"/>
  <c r="D34" i="7"/>
  <c r="L34" i="7"/>
  <c r="E34" i="7"/>
  <c r="U34" i="7"/>
  <c r="U35" i="7" s="1"/>
  <c r="V21" i="7"/>
  <c r="N21" i="7"/>
  <c r="F21" i="7"/>
  <c r="W21" i="7"/>
  <c r="X21" i="7"/>
  <c r="P21" i="7"/>
  <c r="H21" i="7"/>
  <c r="G21" i="7"/>
  <c r="O21" i="7"/>
  <c r="F33" i="7"/>
  <c r="V33" i="7"/>
  <c r="W33" i="7"/>
  <c r="X33" i="7"/>
  <c r="N33" i="7"/>
  <c r="O33" i="7"/>
  <c r="P33" i="7"/>
  <c r="G33" i="7"/>
  <c r="H33" i="7"/>
  <c r="S35" i="7" l="1"/>
  <c r="S36" i="7" s="1"/>
  <c r="U36" i="7"/>
  <c r="F34" i="7"/>
  <c r="V34" i="7"/>
  <c r="V35" i="7" s="1"/>
  <c r="V36" i="7" s="1"/>
  <c r="W34" i="7"/>
  <c r="W35" i="7" s="1"/>
  <c r="W36" i="7" s="1"/>
  <c r="N34" i="7"/>
  <c r="O34" i="7"/>
  <c r="P34" i="7"/>
  <c r="H34" i="7"/>
  <c r="G34" i="7"/>
  <c r="X34" i="7"/>
  <c r="R32" i="7"/>
  <c r="Z32" i="7" s="1"/>
  <c r="Q32" i="7"/>
  <c r="Y32" i="7" s="1"/>
  <c r="R31" i="7"/>
  <c r="Z31" i="7" s="1"/>
  <c r="Q31" i="7"/>
  <c r="Y31" i="7" s="1"/>
  <c r="R30" i="7"/>
  <c r="Q30" i="7"/>
  <c r="J30" i="7"/>
  <c r="I30" i="7"/>
  <c r="R28" i="7"/>
  <c r="Z28" i="7" s="1"/>
  <c r="Q28" i="7"/>
  <c r="Y28" i="7" s="1"/>
  <c r="R27" i="7"/>
  <c r="Z27" i="7" s="1"/>
  <c r="Q27" i="7"/>
  <c r="Y27" i="7" s="1"/>
  <c r="R26" i="7"/>
  <c r="Q26" i="7"/>
  <c r="J26" i="7"/>
  <c r="I26" i="7"/>
  <c r="R25" i="7"/>
  <c r="Q25" i="7"/>
  <c r="J25" i="7"/>
  <c r="I25" i="7"/>
  <c r="R24" i="7"/>
  <c r="Q24" i="7"/>
  <c r="J24" i="7"/>
  <c r="I24" i="7"/>
  <c r="R23" i="7"/>
  <c r="Q23" i="7"/>
  <c r="J23" i="7"/>
  <c r="I23" i="7"/>
  <c r="R22" i="7"/>
  <c r="Q22" i="7"/>
  <c r="J22" i="7"/>
  <c r="I22" i="7"/>
  <c r="R19" i="7"/>
  <c r="Z19" i="7" s="1"/>
  <c r="Q19" i="7"/>
  <c r="Y19" i="7" s="1"/>
  <c r="R18" i="7"/>
  <c r="Z18" i="7" s="1"/>
  <c r="Y18" i="7"/>
  <c r="R17" i="7"/>
  <c r="Z17" i="7" s="1"/>
  <c r="Q17" i="7"/>
  <c r="Y17" i="7" s="1"/>
  <c r="R16" i="7"/>
  <c r="Z16" i="7" s="1"/>
  <c r="Q16" i="7"/>
  <c r="Y16" i="7" s="1"/>
  <c r="R15" i="7"/>
  <c r="Q15" i="7"/>
  <c r="J15" i="7"/>
  <c r="I15" i="7"/>
  <c r="R14" i="7"/>
  <c r="Q14" i="7"/>
  <c r="J14" i="7"/>
  <c r="I14" i="7"/>
  <c r="R13" i="7"/>
  <c r="Z13" i="7" s="1"/>
  <c r="Q13" i="7"/>
  <c r="Y13" i="7" s="1"/>
  <c r="Z11" i="7"/>
  <c r="Y11" i="7"/>
  <c r="R10" i="7"/>
  <c r="Q10" i="7"/>
  <c r="J10" i="7"/>
  <c r="I10" i="7"/>
  <c r="R9" i="7"/>
  <c r="Q9" i="7"/>
  <c r="J9" i="7"/>
  <c r="I9" i="7"/>
  <c r="R8" i="7"/>
  <c r="Q8" i="7"/>
  <c r="J8" i="7"/>
  <c r="I8" i="7"/>
  <c r="R7" i="7"/>
  <c r="Q7" i="7"/>
  <c r="J7" i="7"/>
  <c r="I7" i="7"/>
  <c r="R6" i="7"/>
  <c r="Z6" i="7" s="1"/>
  <c r="Q6" i="7"/>
  <c r="Y6" i="7" s="1"/>
  <c r="R5" i="7"/>
  <c r="Q5" i="7"/>
  <c r="J5" i="7"/>
  <c r="I5" i="7"/>
  <c r="R4" i="7"/>
  <c r="Q4" i="7"/>
  <c r="J4" i="7"/>
  <c r="I4" i="7"/>
  <c r="I21" i="7" l="1"/>
  <c r="J21" i="7"/>
  <c r="X35" i="7"/>
  <c r="X36" i="7" s="1"/>
  <c r="Z5" i="7"/>
  <c r="Z4" i="7"/>
  <c r="Y7" i="7"/>
  <c r="Y8" i="7"/>
  <c r="Y9" i="7"/>
  <c r="Y10" i="7"/>
  <c r="Q33" i="7"/>
  <c r="R21" i="7"/>
  <c r="Y14" i="7"/>
  <c r="Y15" i="7"/>
  <c r="Y22" i="7"/>
  <c r="Y23" i="7"/>
  <c r="Y24" i="7"/>
  <c r="Y25" i="7"/>
  <c r="Y26" i="7"/>
  <c r="Q21" i="7"/>
  <c r="Y4" i="7"/>
  <c r="Y5" i="7"/>
  <c r="Z14" i="7"/>
  <c r="Z15" i="7"/>
  <c r="J33" i="7"/>
  <c r="Z23" i="7"/>
  <c r="Z24" i="7"/>
  <c r="Z25" i="7"/>
  <c r="Z26" i="7"/>
  <c r="Y30" i="7"/>
  <c r="Z8" i="7"/>
  <c r="Z10" i="7"/>
  <c r="R33" i="7"/>
  <c r="Z30" i="7"/>
  <c r="Z7" i="7"/>
  <c r="Z9" i="7"/>
  <c r="I33" i="7"/>
  <c r="Z22" i="7"/>
  <c r="Y33" i="7" l="1"/>
  <c r="Q34" i="7"/>
  <c r="Z21" i="7"/>
  <c r="R34" i="7"/>
  <c r="I34" i="7"/>
  <c r="Y21" i="7"/>
  <c r="J34" i="7"/>
  <c r="Z33" i="7"/>
  <c r="J14" i="4"/>
  <c r="Z34" i="7" l="1"/>
  <c r="Z35" i="7" s="1"/>
  <c r="Z36" i="7" s="1"/>
  <c r="Y34" i="7"/>
  <c r="J24" i="3"/>
  <c r="J23" i="3"/>
  <c r="J14" i="3"/>
  <c r="J11" i="1"/>
  <c r="J13" i="1" s="1"/>
  <c r="J10" i="1"/>
  <c r="J6" i="1"/>
  <c r="Y35" i="7" l="1"/>
  <c r="Y36" i="7" s="1"/>
  <c r="I14" i="4"/>
  <c r="I23" i="3"/>
  <c r="I14" i="3"/>
  <c r="I10" i="1"/>
  <c r="I6" i="1"/>
  <c r="I11" i="1" s="1"/>
  <c r="I13" i="1" s="1"/>
  <c r="I24" i="3" l="1"/>
  <c r="H14" i="4"/>
  <c r="G14" i="4"/>
  <c r="F14" i="4"/>
  <c r="E14" i="4"/>
  <c r="D14" i="4"/>
  <c r="C14" i="4"/>
  <c r="H23" i="3"/>
  <c r="G23" i="3"/>
  <c r="F23" i="3"/>
  <c r="E23" i="3"/>
  <c r="D23" i="3"/>
  <c r="C23" i="3"/>
  <c r="H14" i="3"/>
  <c r="G14" i="3"/>
  <c r="F14" i="3"/>
  <c r="F24" i="3" s="1"/>
  <c r="E14" i="3"/>
  <c r="D14" i="3"/>
  <c r="C14" i="3"/>
  <c r="H10" i="1"/>
  <c r="G10" i="1"/>
  <c r="F10" i="1"/>
  <c r="E10" i="1"/>
  <c r="D10" i="1"/>
  <c r="C10" i="1"/>
  <c r="H6" i="1"/>
  <c r="H11" i="1" s="1"/>
  <c r="H13" i="1" s="1"/>
  <c r="G6" i="1"/>
  <c r="F6" i="1"/>
  <c r="E6" i="1"/>
  <c r="D6" i="1"/>
  <c r="D11" i="1" s="1"/>
  <c r="D13" i="1" s="1"/>
  <c r="C6" i="1"/>
  <c r="H24" i="3" l="1"/>
  <c r="E24" i="3"/>
  <c r="D24" i="3"/>
  <c r="E11" i="1"/>
  <c r="E13" i="1" s="1"/>
  <c r="C24" i="3"/>
  <c r="G24" i="3"/>
  <c r="C11" i="1"/>
  <c r="C13" i="1" s="1"/>
  <c r="G11" i="1"/>
  <c r="G13" i="1" s="1"/>
  <c r="F11" i="1"/>
  <c r="F13" i="1" s="1"/>
</calcChain>
</file>

<file path=xl/sharedStrings.xml><?xml version="1.0" encoding="utf-8"?>
<sst xmlns="http://schemas.openxmlformats.org/spreadsheetml/2006/main" count="131" uniqueCount="106">
  <si>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</si>
  <si>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</si>
  <si>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</si>
  <si>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</si>
  <si>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</si>
  <si>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</si>
  <si>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</si>
  <si>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</si>
  <si>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</si>
  <si>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</si>
  <si>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</si>
  <si>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</si>
  <si>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</si>
  <si>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</si>
  <si>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</si>
  <si>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</si>
  <si>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</si>
  <si>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</si>
  <si>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</si>
  <si>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</si>
  <si>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</si>
  <si>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</si>
  <si>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</si>
  <si>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</si>
  <si>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</si>
  <si>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</si>
  <si>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</si>
  <si>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</si>
  <si>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</si>
  <si>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</si>
  <si>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</si>
  <si>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</si>
  <si>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</si>
  <si>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</si>
  <si>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</si>
  <si>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</si>
  <si>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</si>
  <si>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</si>
  <si>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</si>
  <si>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</si>
  <si>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</si>
  <si>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</si>
  <si>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</si>
  <si>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</si>
  <si>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</si>
  <si>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</si>
  <si>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</si>
  <si>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</si>
  <si>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</si>
  <si>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</si>
  <si>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</si>
  <si>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</si>
  <si>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</si>
  <si>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v tis. Kč</t>
  </si>
  <si>
    <t>místní správa a zastupitelstvo</t>
  </si>
  <si>
    <t>Příjmy rozpočtů 2011 - 2018</t>
  </si>
  <si>
    <t>Vlastní příjmy rozpočtů 2011 - 2018</t>
  </si>
  <si>
    <t>Výdaje rozpočtů 2011 - 2018</t>
  </si>
  <si>
    <t>ostatní přijaté vratky transférů a příspěvkové organizace</t>
  </si>
  <si>
    <t>přijaté pojistné náhrady</t>
  </si>
  <si>
    <t>Druh</t>
  </si>
  <si>
    <t>CELKEM
Zdaňovaná činnost, správní firmy</t>
  </si>
  <si>
    <t>CELKEM
Ostatní zdaňovaná činnost, střediska 90, 94</t>
  </si>
  <si>
    <t xml:space="preserve">CELKEM </t>
  </si>
  <si>
    <t>SR 2017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</si>
  <si>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</si>
  <si>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</si>
  <si>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</si>
  <si>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</si>
  <si>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</si>
  <si>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</si>
  <si>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</si>
  <si>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</si>
  <si>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</si>
  <si>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</si>
  <si>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</si>
  <si>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</si>
  <si>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</si>
  <si>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</si>
  <si>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</si>
  <si>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</si>
  <si>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</si>
  <si>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</si>
  <si>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</si>
  <si>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</si>
  <si>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</si>
  <si>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</si>
  <si>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</si>
  <si>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</si>
  <si>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</si>
  <si>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</si>
  <si>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</si>
  <si>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</si>
  <si>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</si>
  <si>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SR 2014</t>
  </si>
  <si>
    <t>SR 2015</t>
  </si>
  <si>
    <t>SR 2016</t>
  </si>
  <si>
    <t>RS 2018</t>
  </si>
  <si>
    <t>tvorba rezerv</t>
  </si>
  <si>
    <t>SR 2013</t>
  </si>
  <si>
    <t>SR 2012</t>
  </si>
  <si>
    <t>SR 2011</t>
  </si>
  <si>
    <t>prodej majetku statut</t>
  </si>
  <si>
    <t>úklid chodníků</t>
  </si>
  <si>
    <t xml:space="preserve"> Hospodářská činnost 2011 - 2018</t>
  </si>
  <si>
    <t xml:space="preserve">                                                         Daň z příjmu   (19 %), ( v roce 2011 20%)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</si>
</sst>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sz val="12"/>
      <name val="Arial CE"/>
      <charset val="238"/>
    </font>
    <font>
      <b/>
      <sz val="14"/>
      <name val="Times New Roman CE"/>
      <charset val="238"/>
    </font>
    <font>
      <sz val="14"/>
      <name val="Arial CE"/>
      <charset val="238"/>
    </font>
    <font>
      <sz val="8"/>
      <name val="Times New Roman"/>
      <family val="1"/>
      <charset val="238"/>
    </font>
    <font>
      <b/>
      <sz val="11"/>
      <name val="Times New Roman CE"/>
      <family val="1"/>
      <charset val="238"/>
    </font>
    <font>
      <sz val="11"/>
      <name val="Arial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/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164" fontId="2" fillId="4" borderId="7" xfId="0" applyNumberFormat="1" applyFont="1" applyFill="1" applyBorder="1" applyAlignment="1">
      <alignment vertical="center"/>
    </xf>
    <xf numFmtId="164" fontId="3" fillId="7" borderId="6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164" fontId="3" fillId="0" borderId="29" xfId="0" applyNumberFormat="1" applyFont="1" applyBorder="1" applyAlignment="1">
      <alignment vertical="center"/>
    </xf>
    <xf numFmtId="164" fontId="2" fillId="6" borderId="10" xfId="0" applyNumberFormat="1" applyFont="1" applyFill="1" applyBorder="1" applyAlignment="1">
      <alignment vertical="center"/>
    </xf>
    <xf numFmtId="164" fontId="2" fillId="6" borderId="31" xfId="0" applyNumberFormat="1" applyFont="1" applyFill="1" applyBorder="1" applyAlignment="1">
      <alignment vertical="center"/>
    </xf>
    <xf numFmtId="164" fontId="2" fillId="6" borderId="32" xfId="0" applyNumberFormat="1" applyFont="1" applyFill="1" applyBorder="1" applyAlignment="1">
      <alignment vertical="center"/>
    </xf>
    <xf numFmtId="164" fontId="2" fillId="6" borderId="33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40" xfId="0" applyNumberFormat="1" applyFont="1" applyBorder="1" applyAlignment="1">
      <alignment vertical="center"/>
    </xf>
    <xf numFmtId="164" fontId="3" fillId="0" borderId="41" xfId="0" applyNumberFormat="1" applyFont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164" fontId="2" fillId="4" borderId="8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164" fontId="2" fillId="3" borderId="8" xfId="0" applyNumberFormat="1" applyFont="1" applyFill="1" applyBorder="1" applyAlignment="1">
      <alignment vertical="center"/>
    </xf>
    <xf numFmtId="164" fontId="2" fillId="5" borderId="44" xfId="0" applyNumberFormat="1" applyFont="1" applyFill="1" applyBorder="1" applyAlignment="1">
      <alignment vertical="center"/>
    </xf>
    <xf numFmtId="164" fontId="2" fillId="5" borderId="45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36" xfId="0" applyNumberFormat="1" applyFont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4" borderId="49" xfId="0" applyNumberFormat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vertical="center" wrapText="1"/>
    </xf>
    <xf numFmtId="0" fontId="2" fillId="4" borderId="39" xfId="0" applyFont="1" applyFill="1" applyBorder="1" applyAlignment="1">
      <alignment vertical="center"/>
    </xf>
    <xf numFmtId="164" fontId="2" fillId="4" borderId="40" xfId="0" applyNumberFormat="1" applyFont="1" applyFill="1" applyBorder="1" applyAlignment="1">
      <alignment vertical="center"/>
    </xf>
    <xf numFmtId="164" fontId="2" fillId="4" borderId="50" xfId="0" applyNumberFormat="1" applyFont="1" applyFill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164" fontId="3" fillId="4" borderId="50" xfId="0" applyNumberFormat="1" applyFont="1" applyFill="1" applyBorder="1" applyAlignment="1">
      <alignment vertical="center"/>
    </xf>
    <xf numFmtId="164" fontId="2" fillId="4" borderId="28" xfId="0" applyNumberFormat="1" applyFont="1" applyFill="1" applyBorder="1" applyAlignment="1">
      <alignment vertical="center"/>
    </xf>
    <xf numFmtId="164" fontId="2" fillId="6" borderId="20" xfId="0" applyNumberFormat="1" applyFont="1" applyFill="1" applyBorder="1" applyAlignment="1">
      <alignment vertical="center"/>
    </xf>
    <xf numFmtId="164" fontId="2" fillId="3" borderId="28" xfId="0" applyNumberFormat="1" applyFont="1" applyFill="1" applyBorder="1" applyAlignment="1">
      <alignment vertical="center"/>
    </xf>
    <xf numFmtId="164" fontId="2" fillId="5" borderId="46" xfId="0" applyNumberFormat="1" applyFont="1" applyFill="1" applyBorder="1" applyAlignment="1">
      <alignment vertical="center"/>
    </xf>
    <xf numFmtId="164" fontId="3" fillId="4" borderId="26" xfId="0" applyNumberFormat="1" applyFont="1" applyFill="1" applyBorder="1" applyAlignment="1">
      <alignment vertical="center"/>
    </xf>
    <xf numFmtId="164" fontId="3" fillId="4" borderId="56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15" fillId="0" borderId="60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165" fontId="17" fillId="0" borderId="61" xfId="0" applyNumberFormat="1" applyFont="1" applyBorder="1" applyAlignment="1">
      <alignment vertical="center"/>
    </xf>
    <xf numFmtId="164" fontId="11" fillId="0" borderId="62" xfId="0" applyNumberFormat="1" applyFont="1" applyBorder="1" applyAlignment="1">
      <alignment vertical="center"/>
    </xf>
    <xf numFmtId="165" fontId="15" fillId="0" borderId="69" xfId="0" applyNumberFormat="1" applyFont="1" applyBorder="1" applyAlignment="1">
      <alignment vertical="center"/>
    </xf>
    <xf numFmtId="165" fontId="15" fillId="0" borderId="64" xfId="0" applyNumberFormat="1" applyFont="1" applyBorder="1" applyAlignment="1">
      <alignment vertical="center"/>
    </xf>
    <xf numFmtId="0" fontId="15" fillId="0" borderId="64" xfId="0" applyFont="1" applyBorder="1" applyAlignment="1">
      <alignment vertical="center"/>
    </xf>
    <xf numFmtId="165" fontId="15" fillId="0" borderId="70" xfId="0" applyNumberFormat="1" applyFont="1" applyBorder="1" applyAlignment="1">
      <alignment vertical="center"/>
    </xf>
    <xf numFmtId="165" fontId="15" fillId="0" borderId="71" xfId="0" applyNumberFormat="1" applyFont="1" applyBorder="1" applyAlignment="1">
      <alignment vertical="center"/>
    </xf>
    <xf numFmtId="164" fontId="13" fillId="0" borderId="72" xfId="0" applyNumberFormat="1" applyFont="1" applyBorder="1" applyAlignment="1">
      <alignment vertical="center"/>
    </xf>
    <xf numFmtId="164" fontId="13" fillId="0" borderId="73" xfId="0" applyNumberFormat="1" applyFont="1" applyBorder="1" applyAlignment="1">
      <alignment vertical="center"/>
    </xf>
    <xf numFmtId="164" fontId="13" fillId="0" borderId="74" xfId="0" applyNumberFormat="1" applyFont="1" applyBorder="1" applyAlignment="1">
      <alignment vertical="center"/>
    </xf>
    <xf numFmtId="164" fontId="13" fillId="0" borderId="75" xfId="0" applyNumberFormat="1" applyFont="1" applyBorder="1" applyAlignment="1">
      <alignment vertical="center"/>
    </xf>
    <xf numFmtId="164" fontId="13" fillId="0" borderId="65" xfId="0" applyNumberFormat="1" applyFont="1" applyBorder="1" applyAlignment="1">
      <alignment vertical="center"/>
    </xf>
    <xf numFmtId="164" fontId="13" fillId="0" borderId="76" xfId="0" applyNumberFormat="1" applyFont="1" applyBorder="1" applyAlignment="1">
      <alignment vertical="center"/>
    </xf>
    <xf numFmtId="164" fontId="13" fillId="0" borderId="77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5" fontId="13" fillId="0" borderId="80" xfId="0" applyNumberFormat="1" applyFont="1" applyBorder="1" applyAlignment="1">
      <alignment horizontal="center" vertical="center"/>
    </xf>
    <xf numFmtId="164" fontId="11" fillId="0" borderId="84" xfId="0" applyNumberFormat="1" applyFont="1" applyBorder="1" applyAlignment="1">
      <alignment vertical="center"/>
    </xf>
    <xf numFmtId="165" fontId="13" fillId="0" borderId="13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4" fontId="11" fillId="0" borderId="89" xfId="0" applyNumberFormat="1" applyFont="1" applyBorder="1" applyAlignment="1">
      <alignment vertical="center"/>
    </xf>
    <xf numFmtId="164" fontId="11" fillId="0" borderId="67" xfId="0" applyNumberFormat="1" applyFont="1" applyBorder="1" applyAlignment="1">
      <alignment vertical="center"/>
    </xf>
    <xf numFmtId="0" fontId="0" fillId="0" borderId="0" xfId="0" applyBorder="1"/>
    <xf numFmtId="164" fontId="15" fillId="0" borderId="70" xfId="0" applyNumberFormat="1" applyFont="1" applyBorder="1" applyAlignment="1">
      <alignment vertical="center"/>
    </xf>
    <xf numFmtId="164" fontId="15" fillId="0" borderId="64" xfId="0" applyNumberFormat="1" applyFont="1" applyBorder="1" applyAlignment="1">
      <alignment vertical="center"/>
    </xf>
    <xf numFmtId="164" fontId="15" fillId="0" borderId="69" xfId="0" applyNumberFormat="1" applyFont="1" applyBorder="1" applyAlignment="1">
      <alignment vertical="center"/>
    </xf>
    <xf numFmtId="164" fontId="15" fillId="0" borderId="17" xfId="0" applyNumberFormat="1" applyFont="1" applyFill="1" applyBorder="1" applyAlignment="1">
      <alignment vertical="center"/>
    </xf>
    <xf numFmtId="164" fontId="13" fillId="0" borderId="94" xfId="0" applyNumberFormat="1" applyFont="1" applyBorder="1" applyAlignment="1">
      <alignment vertical="center"/>
    </xf>
    <xf numFmtId="164" fontId="13" fillId="0" borderId="95" xfId="0" applyNumberFormat="1" applyFont="1" applyBorder="1" applyAlignment="1">
      <alignment vertical="center"/>
    </xf>
    <xf numFmtId="164" fontId="15" fillId="0" borderId="63" xfId="0" applyNumberFormat="1" applyFont="1" applyBorder="1" applyAlignment="1">
      <alignment vertical="center"/>
    </xf>
    <xf numFmtId="164" fontId="15" fillId="0" borderId="59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4" fontId="13" fillId="0" borderId="59" xfId="0" applyNumberFormat="1" applyFont="1" applyBorder="1" applyAlignment="1">
      <alignment vertical="center"/>
    </xf>
    <xf numFmtId="164" fontId="13" fillId="0" borderId="66" xfId="0" applyNumberFormat="1" applyFont="1" applyBorder="1" applyAlignment="1">
      <alignment vertical="center"/>
    </xf>
    <xf numFmtId="164" fontId="13" fillId="0" borderId="96" xfId="0" applyNumberFormat="1" applyFont="1" applyBorder="1" applyAlignment="1">
      <alignment vertical="center"/>
    </xf>
    <xf numFmtId="164" fontId="16" fillId="0" borderId="63" xfId="0" applyNumberFormat="1" applyFont="1" applyBorder="1" applyAlignment="1">
      <alignment vertical="center"/>
    </xf>
    <xf numFmtId="164" fontId="16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3" fillId="0" borderId="63" xfId="0" applyNumberFormat="1" applyFont="1" applyBorder="1" applyAlignment="1">
      <alignment vertical="center"/>
    </xf>
    <xf numFmtId="164" fontId="13" fillId="0" borderId="58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13" fillId="0" borderId="97" xfId="0" applyNumberFormat="1" applyFont="1" applyBorder="1" applyAlignment="1">
      <alignment vertical="center"/>
    </xf>
    <xf numFmtId="164" fontId="13" fillId="0" borderId="98" xfId="0" applyNumberFormat="1" applyFont="1" applyBorder="1" applyAlignment="1">
      <alignment vertical="center"/>
    </xf>
    <xf numFmtId="164" fontId="13" fillId="0" borderId="99" xfId="0" applyNumberFormat="1" applyFont="1" applyBorder="1" applyAlignment="1">
      <alignment vertical="center"/>
    </xf>
    <xf numFmtId="164" fontId="13" fillId="0" borderId="100" xfId="0" applyNumberFormat="1" applyFont="1" applyBorder="1" applyAlignment="1">
      <alignment vertical="center"/>
    </xf>
    <xf numFmtId="164" fontId="13" fillId="0" borderId="91" xfId="0" applyNumberFormat="1" applyFont="1" applyBorder="1" applyAlignment="1">
      <alignment vertical="center"/>
    </xf>
    <xf numFmtId="164" fontId="15" fillId="0" borderId="66" xfId="0" applyNumberFormat="1" applyFont="1" applyBorder="1" applyAlignment="1">
      <alignment vertical="center"/>
    </xf>
    <xf numFmtId="164" fontId="11" fillId="0" borderId="61" xfId="0" applyNumberFormat="1" applyFont="1" applyBorder="1" applyAlignment="1">
      <alignment vertical="center"/>
    </xf>
    <xf numFmtId="164" fontId="11" fillId="0" borderId="90" xfId="0" applyNumberFormat="1" applyFont="1" applyBorder="1" applyAlignment="1">
      <alignment vertical="center"/>
    </xf>
    <xf numFmtId="164" fontId="11" fillId="0" borderId="68" xfId="0" applyNumberFormat="1" applyFont="1" applyBorder="1" applyAlignment="1">
      <alignment vertical="center"/>
    </xf>
    <xf numFmtId="164" fontId="11" fillId="0" borderId="28" xfId="0" applyNumberFormat="1" applyFont="1" applyBorder="1" applyAlignment="1">
      <alignment vertical="center"/>
    </xf>
    <xf numFmtId="164" fontId="11" fillId="0" borderId="102" xfId="0" applyNumberFormat="1" applyFont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11" fillId="0" borderId="103" xfId="0" applyNumberFormat="1" applyFont="1" applyBorder="1" applyAlignment="1">
      <alignment vertical="center"/>
    </xf>
    <xf numFmtId="164" fontId="17" fillId="0" borderId="33" xfId="0" applyNumberFormat="1" applyFont="1" applyBorder="1" applyAlignment="1">
      <alignment vertical="center"/>
    </xf>
    <xf numFmtId="0" fontId="15" fillId="0" borderId="79" xfId="0" applyFont="1" applyBorder="1" applyAlignment="1">
      <alignment vertical="top"/>
    </xf>
    <xf numFmtId="0" fontId="15" fillId="0" borderId="79" xfId="0" applyFont="1" applyBorder="1" applyAlignment="1">
      <alignment horizontal="center" vertical="top"/>
    </xf>
    <xf numFmtId="164" fontId="15" fillId="0" borderId="17" xfId="0" applyNumberFormat="1" applyFont="1" applyBorder="1" applyAlignment="1">
      <alignment vertical="center"/>
    </xf>
    <xf numFmtId="164" fontId="15" fillId="0" borderId="106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7" fillId="0" borderId="32" xfId="0" applyNumberFormat="1" applyFont="1" applyBorder="1" applyAlignment="1">
      <alignment vertical="center"/>
    </xf>
    <xf numFmtId="164" fontId="17" fillId="0" borderId="105" xfId="0" applyNumberFormat="1" applyFont="1" applyBorder="1" applyAlignment="1">
      <alignment vertical="center"/>
    </xf>
    <xf numFmtId="164" fontId="11" fillId="0" borderId="104" xfId="0" applyNumberFormat="1" applyFont="1" applyBorder="1" applyAlignment="1">
      <alignment vertical="center"/>
    </xf>
    <xf numFmtId="165" fontId="13" fillId="0" borderId="9" xfId="0" applyNumberFormat="1" applyFont="1" applyFill="1" applyBorder="1" applyAlignment="1">
      <alignment horizontal="center" vertical="center"/>
    </xf>
    <xf numFmtId="164" fontId="13" fillId="0" borderId="63" xfId="0" applyNumberFormat="1" applyFont="1" applyFill="1" applyBorder="1" applyAlignment="1">
      <alignment vertical="center"/>
    </xf>
    <xf numFmtId="164" fontId="13" fillId="0" borderId="58" xfId="0" applyNumberFormat="1" applyFont="1" applyFill="1" applyBorder="1" applyAlignment="1">
      <alignment vertical="center"/>
    </xf>
    <xf numFmtId="164" fontId="13" fillId="0" borderId="11" xfId="0" applyNumberFormat="1" applyFont="1" applyFill="1" applyBorder="1" applyAlignment="1">
      <alignment vertical="center"/>
    </xf>
    <xf numFmtId="164" fontId="11" fillId="0" borderId="62" xfId="0" applyNumberFormat="1" applyFont="1" applyFill="1" applyBorder="1" applyAlignment="1">
      <alignment vertical="center"/>
    </xf>
    <xf numFmtId="164" fontId="13" fillId="0" borderId="2" xfId="0" applyNumberFormat="1" applyFont="1" applyFill="1" applyBorder="1" applyAlignment="1">
      <alignment vertical="center"/>
    </xf>
    <xf numFmtId="164" fontId="13" fillId="0" borderId="66" xfId="0" applyNumberFormat="1" applyFont="1" applyFill="1" applyBorder="1" applyAlignment="1">
      <alignment vertical="center"/>
    </xf>
    <xf numFmtId="164" fontId="13" fillId="0" borderId="59" xfId="0" applyNumberFormat="1" applyFont="1" applyFill="1" applyBorder="1" applyAlignment="1">
      <alignment vertical="center"/>
    </xf>
    <xf numFmtId="164" fontId="13" fillId="0" borderId="91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164" fontId="11" fillId="0" borderId="89" xfId="0" applyNumberFormat="1" applyFont="1" applyFill="1" applyBorder="1" applyAlignment="1">
      <alignment vertical="center"/>
    </xf>
    <xf numFmtId="164" fontId="11" fillId="0" borderId="107" xfId="0" applyNumberFormat="1" applyFont="1" applyFill="1" applyBorder="1" applyAlignment="1">
      <alignment vertical="center"/>
    </xf>
    <xf numFmtId="164" fontId="17" fillId="0" borderId="105" xfId="0" applyNumberFormat="1" applyFont="1" applyFill="1" applyBorder="1" applyAlignment="1">
      <alignment vertical="center"/>
    </xf>
    <xf numFmtId="0" fontId="0" fillId="0" borderId="0" xfId="0" applyFill="1"/>
    <xf numFmtId="164" fontId="15" fillId="0" borderId="83" xfId="0" applyNumberFormat="1" applyFont="1" applyFill="1" applyBorder="1" applyAlignment="1">
      <alignment vertical="center"/>
    </xf>
    <xf numFmtId="164" fontId="13" fillId="0" borderId="108" xfId="0" applyNumberFormat="1" applyFont="1" applyBorder="1" applyAlignment="1">
      <alignment vertical="center"/>
    </xf>
    <xf numFmtId="164" fontId="15" fillId="0" borderId="95" xfId="0" applyNumberFormat="1" applyFont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164" fontId="11" fillId="0" borderId="109" xfId="0" applyNumberFormat="1" applyFont="1" applyBorder="1" applyAlignment="1">
      <alignment vertical="center"/>
    </xf>
    <xf numFmtId="164" fontId="13" fillId="0" borderId="110" xfId="0" applyNumberFormat="1" applyFont="1" applyBorder="1" applyAlignment="1">
      <alignment vertical="center"/>
    </xf>
    <xf numFmtId="164" fontId="11" fillId="0" borderId="19" xfId="0" applyNumberFormat="1" applyFont="1" applyBorder="1" applyAlignment="1">
      <alignment vertical="center"/>
    </xf>
    <xf numFmtId="164" fontId="15" fillId="0" borderId="11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vertical="center"/>
    </xf>
    <xf numFmtId="164" fontId="11" fillId="0" borderId="111" xfId="0" applyNumberFormat="1" applyFont="1" applyBorder="1" applyAlignment="1">
      <alignment vertical="center"/>
    </xf>
    <xf numFmtId="0" fontId="15" fillId="0" borderId="107" xfId="0" applyFont="1" applyBorder="1" applyAlignment="1">
      <alignment vertical="top"/>
    </xf>
    <xf numFmtId="165" fontId="13" fillId="0" borderId="112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vertical="center"/>
    </xf>
    <xf numFmtId="164" fontId="11" fillId="0" borderId="113" xfId="0" applyNumberFormat="1" applyFont="1" applyBorder="1" applyAlignment="1">
      <alignment vertical="center"/>
    </xf>
    <xf numFmtId="165" fontId="13" fillId="0" borderId="14" xfId="0" applyNumberFormat="1" applyFont="1" applyBorder="1" applyAlignment="1">
      <alignment horizontal="center" vertical="center"/>
    </xf>
    <xf numFmtId="164" fontId="11" fillId="0" borderId="116" xfId="0" applyNumberFormat="1" applyFont="1" applyBorder="1" applyAlignment="1">
      <alignment vertical="center"/>
    </xf>
    <xf numFmtId="164" fontId="15" fillId="0" borderId="59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1" fillId="0" borderId="67" xfId="0" applyNumberFormat="1" applyFont="1" applyFill="1" applyBorder="1" applyAlignment="1">
      <alignment vertical="center"/>
    </xf>
    <xf numFmtId="164" fontId="11" fillId="0" borderId="8" xfId="0" applyNumberFormat="1" applyFont="1" applyFill="1" applyBorder="1" applyAlignment="1">
      <alignment vertical="center"/>
    </xf>
    <xf numFmtId="164" fontId="11" fillId="0" borderId="113" xfId="0" applyNumberFormat="1" applyFont="1" applyFill="1" applyBorder="1" applyAlignment="1">
      <alignment vertical="center"/>
    </xf>
    <xf numFmtId="164" fontId="17" fillId="0" borderId="32" xfId="0" applyNumberFormat="1" applyFont="1" applyFill="1" applyBorder="1" applyAlignment="1">
      <alignment vertical="center"/>
    </xf>
    <xf numFmtId="0" fontId="0" fillId="0" borderId="0" xfId="0" applyFill="1" applyBorder="1"/>
    <xf numFmtId="165" fontId="13" fillId="0" borderId="80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111" xfId="0" applyNumberFormat="1" applyFont="1" applyFill="1" applyBorder="1" applyAlignment="1">
      <alignment vertical="center"/>
    </xf>
    <xf numFmtId="0" fontId="15" fillId="0" borderId="79" xfId="0" applyFont="1" applyFill="1" applyBorder="1" applyAlignment="1">
      <alignment vertical="top"/>
    </xf>
    <xf numFmtId="164" fontId="15" fillId="0" borderId="69" xfId="0" applyNumberFormat="1" applyFont="1" applyFill="1" applyBorder="1" applyAlignment="1">
      <alignment vertical="center"/>
    </xf>
    <xf numFmtId="164" fontId="15" fillId="0" borderId="64" xfId="0" applyNumberFormat="1" applyFont="1" applyFill="1" applyBorder="1" applyAlignment="1">
      <alignment vertical="center"/>
    </xf>
    <xf numFmtId="164" fontId="15" fillId="0" borderId="70" xfId="0" applyNumberFormat="1" applyFont="1" applyFill="1" applyBorder="1" applyAlignment="1">
      <alignment vertical="center"/>
    </xf>
    <xf numFmtId="164" fontId="15" fillId="0" borderId="91" xfId="0" applyNumberFormat="1" applyFont="1" applyFill="1" applyBorder="1" applyAlignment="1">
      <alignment vertical="center"/>
    </xf>
    <xf numFmtId="165" fontId="13" fillId="0" borderId="88" xfId="0" applyNumberFormat="1" applyFont="1" applyFill="1" applyBorder="1" applyAlignment="1">
      <alignment horizontal="center" vertical="center"/>
    </xf>
    <xf numFmtId="164" fontId="11" fillId="0" borderId="93" xfId="0" applyNumberFormat="1" applyFont="1" applyFill="1" applyBorder="1" applyAlignment="1">
      <alignment vertical="center"/>
    </xf>
    <xf numFmtId="164" fontId="11" fillId="0" borderId="114" xfId="0" applyNumberFormat="1" applyFont="1" applyFill="1" applyBorder="1" applyAlignment="1">
      <alignment vertical="center"/>
    </xf>
    <xf numFmtId="164" fontId="11" fillId="0" borderId="115" xfId="0" applyNumberFormat="1" applyFont="1" applyFill="1" applyBorder="1" applyAlignment="1">
      <alignment vertical="center"/>
    </xf>
    <xf numFmtId="164" fontId="13" fillId="0" borderId="83" xfId="0" applyNumberFormat="1" applyFont="1" applyFill="1" applyBorder="1" applyAlignment="1">
      <alignment vertical="center"/>
    </xf>
    <xf numFmtId="164" fontId="13" fillId="0" borderId="82" xfId="0" applyNumberFormat="1" applyFont="1" applyFill="1" applyBorder="1" applyAlignment="1">
      <alignment vertical="center"/>
    </xf>
    <xf numFmtId="164" fontId="15" fillId="0" borderId="82" xfId="0" applyNumberFormat="1" applyFont="1" applyFill="1" applyBorder="1" applyAlignment="1">
      <alignment vertical="center"/>
    </xf>
    <xf numFmtId="164" fontId="13" fillId="0" borderId="53" xfId="0" applyNumberFormat="1" applyFont="1" applyFill="1" applyBorder="1" applyAlignment="1">
      <alignment vertical="center"/>
    </xf>
    <xf numFmtId="164" fontId="13" fillId="0" borderId="81" xfId="0" applyNumberFormat="1" applyFont="1" applyFill="1" applyBorder="1" applyAlignment="1">
      <alignment vertical="center"/>
    </xf>
    <xf numFmtId="164" fontId="13" fillId="0" borderId="92" xfId="0" applyNumberFormat="1" applyFont="1" applyFill="1" applyBorder="1" applyAlignment="1">
      <alignment vertical="center"/>
    </xf>
    <xf numFmtId="164" fontId="13" fillId="0" borderId="86" xfId="0" applyNumberFormat="1" applyFont="1" applyFill="1" applyBorder="1" applyAlignment="1">
      <alignment vertical="center"/>
    </xf>
    <xf numFmtId="164" fontId="11" fillId="0" borderId="87" xfId="0" applyNumberFormat="1" applyFont="1" applyFill="1" applyBorder="1" applyAlignment="1">
      <alignment vertical="center"/>
    </xf>
    <xf numFmtId="164" fontId="11" fillId="0" borderId="117" xfId="0" applyNumberFormat="1" applyFont="1" applyFill="1" applyBorder="1" applyAlignment="1">
      <alignment vertical="center"/>
    </xf>
    <xf numFmtId="164" fontId="17" fillId="0" borderId="101" xfId="0" applyNumberFormat="1" applyFont="1" applyFill="1" applyBorder="1" applyAlignment="1">
      <alignment vertical="center"/>
    </xf>
    <xf numFmtId="164" fontId="15" fillId="0" borderId="81" xfId="0" applyNumberFormat="1" applyFont="1" applyFill="1" applyBorder="1" applyAlignment="1">
      <alignment vertical="center"/>
    </xf>
    <xf numFmtId="164" fontId="15" fillId="0" borderId="85" xfId="0" applyNumberFormat="1" applyFont="1" applyFill="1" applyBorder="1" applyAlignment="1">
      <alignment vertical="center"/>
    </xf>
    <xf numFmtId="164" fontId="15" fillId="0" borderId="92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2" fillId="5" borderId="42" xfId="0" applyFont="1" applyFill="1" applyBorder="1" applyAlignment="1">
      <alignment vertical="center"/>
    </xf>
    <xf numFmtId="0" fontId="2" fillId="5" borderId="43" xfId="0" applyFont="1" applyFill="1" applyBorder="1" applyAlignment="1">
      <alignment vertical="center"/>
    </xf>
    <xf numFmtId="0" fontId="2" fillId="6" borderId="34" xfId="0" applyFont="1" applyFill="1" applyBorder="1" applyAlignment="1">
      <alignment horizontal="left" vertical="center"/>
    </xf>
    <xf numFmtId="0" fontId="2" fillId="6" borderId="3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 textRotation="90"/>
    </xf>
    <xf numFmtId="0" fontId="2" fillId="0" borderId="30" xfId="0" applyFont="1" applyBorder="1" applyAlignment="1">
      <alignment horizontal="center" vertical="center" textRotation="90"/>
    </xf>
    <xf numFmtId="0" fontId="2" fillId="0" borderId="52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/>
    </xf>
    <xf numFmtId="0" fontId="2" fillId="6" borderId="48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6" borderId="48" xfId="0" applyNumberFormat="1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105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textRotation="90"/>
    </xf>
    <xf numFmtId="0" fontId="14" fillId="0" borderId="11" xfId="0" applyFont="1" applyBorder="1" applyAlignment="1">
      <alignment horizontal="center" vertical="center" textRotation="90"/>
    </xf>
    <xf numFmtId="0" fontId="14" fillId="0" borderId="5" xfId="0" applyFont="1" applyBorder="1" applyAlignment="1">
      <alignment horizontal="center" vertical="center" textRotation="90"/>
    </xf>
    <xf numFmtId="165" fontId="14" fillId="0" borderId="16" xfId="0" applyNumberFormat="1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11" fillId="0" borderId="16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5" fontId="11" fillId="0" borderId="42" xfId="0" applyNumberFormat="1" applyFont="1" applyBorder="1" applyAlignment="1">
      <alignment horizontal="center" vertical="center" wrapText="1"/>
    </xf>
    <xf numFmtId="165" fontId="11" fillId="0" borderId="45" xfId="0" applyNumberFormat="1" applyFont="1" applyBorder="1" applyAlignment="1">
      <alignment horizontal="center" vertical="center" wrapText="1"/>
    </xf>
    <xf numFmtId="165" fontId="11" fillId="0" borderId="78" xfId="0" applyNumberFormat="1" applyFont="1" applyBorder="1" applyAlignment="1">
      <alignment horizontal="center" vertical="center" wrapText="1"/>
    </xf>
    <xf numFmtId="165" fontId="11" fillId="0" borderId="42" xfId="0" applyNumberFormat="1" applyFont="1" applyBorder="1" applyAlignment="1">
      <alignment horizontal="center" vertical="center"/>
    </xf>
    <xf numFmtId="165" fontId="11" fillId="0" borderId="45" xfId="0" applyNumberFormat="1" applyFont="1" applyBorder="1" applyAlignment="1">
      <alignment horizontal="center" vertical="center"/>
    </xf>
    <xf numFmtId="165" fontId="11" fillId="0" borderId="78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7\2017_ROZPO&#268;ETverze_1\celkem\tab%201_30\tabulky%20&#269;.%201-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Rozpo&#269;et%202018%20v&#269;etn&#283;%20rozpi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investiční výdaje"/>
      <sheetName val="odpisy"/>
      <sheetName val="zdaň.činnost"/>
      <sheetName val="ost. zdaň.č."/>
      <sheetName val="zdaňovaná činnost celkem"/>
      <sheetName val="rozp výhled"/>
      <sheetName val="zásobník"/>
      <sheetName val="0113, 0115, 0143"/>
      <sheetName val="0215, 0241,0241p"/>
      <sheetName val="0313, 0315,  0341"/>
      <sheetName val="0411, 0413, 0417,  0426"/>
      <sheetName val="0440 ZŠ MŠ"/>
      <sheetName val="0440,  0441, "/>
      <sheetName val="0513, 0539"/>
      <sheetName val="0608, 0611"/>
      <sheetName val="0613,0615 "/>
      <sheetName val="0637, 0639"/>
      <sheetName val="0713, 0714"/>
      <sheetName val="0739, 0741"/>
      <sheetName val="0813, 0839,0841, 0843"/>
      <sheetName val="0910 "/>
      <sheetName val="0909, 0911, 0913"/>
      <sheetName val="0917, 0924"/>
      <sheetName val="0926"/>
      <sheetName val="0926SF, 0937, 1009, 1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66130</v>
          </cell>
          <cell r="F8">
            <v>1400</v>
          </cell>
        </row>
        <row r="9">
          <cell r="D9">
            <v>30199.5</v>
          </cell>
          <cell r="F9">
            <v>3000</v>
          </cell>
        </row>
        <row r="10">
          <cell r="F10">
            <v>1180</v>
          </cell>
        </row>
        <row r="11">
          <cell r="D11">
            <v>2161</v>
          </cell>
          <cell r="F11">
            <v>3000</v>
          </cell>
        </row>
        <row r="12">
          <cell r="D12">
            <v>9877.9</v>
          </cell>
          <cell r="F12">
            <v>200</v>
          </cell>
        </row>
        <row r="13">
          <cell r="D13">
            <v>1070</v>
          </cell>
          <cell r="F13">
            <v>200</v>
          </cell>
        </row>
        <row r="14">
          <cell r="D14">
            <v>7358.8</v>
          </cell>
          <cell r="F14">
            <v>8746.5</v>
          </cell>
        </row>
        <row r="16">
          <cell r="F16">
            <v>20000</v>
          </cell>
        </row>
        <row r="17">
          <cell r="D17">
            <v>9041</v>
          </cell>
          <cell r="F17">
            <v>23383</v>
          </cell>
        </row>
        <row r="18">
          <cell r="D18">
            <v>5408.8</v>
          </cell>
          <cell r="F18">
            <v>100</v>
          </cell>
        </row>
        <row r="19">
          <cell r="F19">
            <v>1000</v>
          </cell>
        </row>
        <row r="20">
          <cell r="F20">
            <v>5000</v>
          </cell>
        </row>
        <row r="22">
          <cell r="F22">
            <v>53000</v>
          </cell>
        </row>
        <row r="24">
          <cell r="D24">
            <v>55117</v>
          </cell>
          <cell r="F24">
            <v>5600</v>
          </cell>
        </row>
        <row r="25">
          <cell r="D25">
            <v>86000.4</v>
          </cell>
          <cell r="F25">
            <v>8397.7999999999993</v>
          </cell>
        </row>
        <row r="26">
          <cell r="D26">
            <v>909</v>
          </cell>
          <cell r="F26">
            <v>2000</v>
          </cell>
        </row>
        <row r="27">
          <cell r="D27">
            <v>718</v>
          </cell>
          <cell r="F27">
            <v>1306.5</v>
          </cell>
        </row>
        <row r="28">
          <cell r="D28">
            <v>2687</v>
          </cell>
          <cell r="F28">
            <v>4020</v>
          </cell>
        </row>
        <row r="29">
          <cell r="F29">
            <v>190000</v>
          </cell>
        </row>
        <row r="30">
          <cell r="F30">
            <v>54500</v>
          </cell>
        </row>
        <row r="31">
          <cell r="D31">
            <v>8080</v>
          </cell>
          <cell r="F31">
            <v>180</v>
          </cell>
        </row>
        <row r="32">
          <cell r="F32">
            <v>1000</v>
          </cell>
        </row>
        <row r="33">
          <cell r="F33">
            <v>197000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výdaje 2017"/>
      <sheetName val="investiční výdaje"/>
      <sheetName val="zdaň.činnost"/>
      <sheetName val="ost. zdaň.č."/>
      <sheetName val="ZČ celkem"/>
      <sheetName val="rozp výhled"/>
      <sheetName val="zásobník"/>
      <sheetName val="kapitoly 01,03, 07,10 (§)"/>
      <sheetName val="kapitoly 02,06,09 (§)"/>
      <sheetName val="kapitoly 04,05,08 (§)"/>
      <sheetName val="Příspěvky na provoz"/>
      <sheetName val="odpisy"/>
      <sheetName val="0113, 0213, 0115, 0143"/>
      <sheetName val="0215, 0241,0241p"/>
      <sheetName val="0313, 0315,  0341"/>
      <sheetName val="0413, 0437"/>
      <sheetName val="0440,  0441"/>
      <sheetName val="0513, 0539"/>
      <sheetName val="0608, 0613, 0615 "/>
      <sheetName val="0637, 0639, 0641"/>
      <sheetName val="0713, 0710"/>
      <sheetName val="0739, 0741"/>
      <sheetName val="0813, 0839, 0841, 0843"/>
      <sheetName val="0910, 0916 "/>
      <sheetName val="0909, 0913"/>
      <sheetName val="0917, 0924, 0937"/>
      <sheetName val="0926"/>
      <sheetName val="0926SF, 1009, 1016"/>
    </sheetNames>
    <sheetDataSet>
      <sheetData sheetId="0"/>
      <sheetData sheetId="1"/>
      <sheetData sheetId="2"/>
      <sheetData sheetId="3"/>
      <sheetData sheetId="4"/>
      <sheetData sheetId="5">
        <row r="4">
          <cell r="N4">
            <v>59651</v>
          </cell>
        </row>
        <row r="5">
          <cell r="N5">
            <v>25298.799999999999</v>
          </cell>
        </row>
        <row r="6">
          <cell r="N6">
            <v>1990</v>
          </cell>
        </row>
        <row r="7">
          <cell r="N7">
            <v>9479.9</v>
          </cell>
        </row>
        <row r="8">
          <cell r="N8">
            <v>775</v>
          </cell>
        </row>
        <row r="9">
          <cell r="N9">
            <v>5585.8</v>
          </cell>
        </row>
        <row r="10">
          <cell r="N10">
            <v>7116</v>
          </cell>
        </row>
        <row r="11">
          <cell r="N11">
            <v>4125.8</v>
          </cell>
        </row>
        <row r="13">
          <cell r="N13">
            <v>43067</v>
          </cell>
        </row>
        <row r="14">
          <cell r="N14">
            <v>86010</v>
          </cell>
        </row>
        <row r="15">
          <cell r="N15">
            <v>0</v>
          </cell>
        </row>
        <row r="16">
          <cell r="N16">
            <v>682</v>
          </cell>
        </row>
        <row r="17">
          <cell r="N17">
            <v>2668</v>
          </cell>
        </row>
        <row r="18">
          <cell r="N18">
            <v>5580</v>
          </cell>
        </row>
      </sheetData>
      <sheetData sheetId="6">
        <row r="4">
          <cell r="K4">
            <v>15000</v>
          </cell>
        </row>
        <row r="5">
          <cell r="K5">
            <v>3000</v>
          </cell>
        </row>
        <row r="6">
          <cell r="K6">
            <v>1200</v>
          </cell>
        </row>
        <row r="7">
          <cell r="K7">
            <v>3000</v>
          </cell>
        </row>
        <row r="8">
          <cell r="K8">
            <v>200</v>
          </cell>
        </row>
        <row r="9">
          <cell r="K9">
            <v>200</v>
          </cell>
        </row>
        <row r="10">
          <cell r="K10">
            <v>9782.4</v>
          </cell>
        </row>
        <row r="11">
          <cell r="K11">
            <v>21000</v>
          </cell>
        </row>
        <row r="12">
          <cell r="K12">
            <v>22821</v>
          </cell>
        </row>
        <row r="13">
          <cell r="K13">
            <v>100</v>
          </cell>
        </row>
        <row r="14">
          <cell r="K14">
            <v>1000</v>
          </cell>
        </row>
        <row r="15">
          <cell r="K15">
            <v>10000</v>
          </cell>
        </row>
        <row r="16">
          <cell r="K16">
            <v>280000</v>
          </cell>
        </row>
        <row r="17">
          <cell r="K17">
            <v>70000</v>
          </cell>
        </row>
        <row r="19">
          <cell r="K19">
            <v>4500</v>
          </cell>
        </row>
        <row r="20">
          <cell r="K20">
            <v>8381.2999999999993</v>
          </cell>
        </row>
        <row r="21">
          <cell r="K21">
            <v>1700</v>
          </cell>
        </row>
        <row r="22">
          <cell r="K22">
            <v>300</v>
          </cell>
        </row>
        <row r="23">
          <cell r="K23">
            <v>4237.3</v>
          </cell>
        </row>
        <row r="24">
          <cell r="K24">
            <v>280000</v>
          </cell>
        </row>
        <row r="25">
          <cell r="K25">
            <v>76700</v>
          </cell>
        </row>
        <row r="26">
          <cell r="K26">
            <v>190</v>
          </cell>
        </row>
        <row r="27">
          <cell r="K27">
            <v>1000</v>
          </cell>
        </row>
        <row r="28">
          <cell r="K28">
            <v>220000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workbookViewId="0">
      <selection activeCell="E17" sqref="E17"/>
    </sheetView>
  </sheetViews>
  <sheetFormatPr defaultRowHeight="15" x14ac:dyDescent="0.25"/>
  <cols>
    <col min="1" max="1" width="9.28515625" style="1" customWidth="1"/>
    <col min="2" max="2" width="21.42578125" style="1" customWidth="1"/>
    <col min="3" max="9" width="10.7109375" style="1" customWidth="1"/>
    <col min="10" max="10" width="12.42578125" style="1" customWidth="1"/>
    <col min="11" max="251" width="9.140625" style="1"/>
    <col min="252" max="252" width="15.7109375" style="1" customWidth="1"/>
    <col min="253" max="253" width="21" style="1" customWidth="1"/>
    <col min="254" max="258" width="10.7109375" style="1" customWidth="1"/>
    <col min="259" max="507" width="9.140625" style="1"/>
    <col min="508" max="508" width="15.7109375" style="1" customWidth="1"/>
    <col min="509" max="509" width="21" style="1" customWidth="1"/>
    <col min="510" max="514" width="10.7109375" style="1" customWidth="1"/>
    <col min="515" max="763" width="9.140625" style="1"/>
    <col min="764" max="764" width="15.7109375" style="1" customWidth="1"/>
    <col min="765" max="765" width="21" style="1" customWidth="1"/>
    <col min="766" max="770" width="10.7109375" style="1" customWidth="1"/>
    <col min="771" max="1019" width="9.140625" style="1"/>
    <col min="1020" max="1020" width="15.7109375" style="1" customWidth="1"/>
    <col min="1021" max="1021" width="21" style="1" customWidth="1"/>
    <col min="1022" max="1026" width="10.7109375" style="1" customWidth="1"/>
    <col min="1027" max="1275" width="9.140625" style="1"/>
    <col min="1276" max="1276" width="15.7109375" style="1" customWidth="1"/>
    <col min="1277" max="1277" width="21" style="1" customWidth="1"/>
    <col min="1278" max="1282" width="10.7109375" style="1" customWidth="1"/>
    <col min="1283" max="1531" width="9.140625" style="1"/>
    <col min="1532" max="1532" width="15.7109375" style="1" customWidth="1"/>
    <col min="1533" max="1533" width="21" style="1" customWidth="1"/>
    <col min="1534" max="1538" width="10.7109375" style="1" customWidth="1"/>
    <col min="1539" max="1787" width="9.140625" style="1"/>
    <col min="1788" max="1788" width="15.7109375" style="1" customWidth="1"/>
    <col min="1789" max="1789" width="21" style="1" customWidth="1"/>
    <col min="1790" max="1794" width="10.7109375" style="1" customWidth="1"/>
    <col min="1795" max="2043" width="9.140625" style="1"/>
    <col min="2044" max="2044" width="15.7109375" style="1" customWidth="1"/>
    <col min="2045" max="2045" width="21" style="1" customWidth="1"/>
    <col min="2046" max="2050" width="10.7109375" style="1" customWidth="1"/>
    <col min="2051" max="2299" width="9.140625" style="1"/>
    <col min="2300" max="2300" width="15.7109375" style="1" customWidth="1"/>
    <col min="2301" max="2301" width="21" style="1" customWidth="1"/>
    <col min="2302" max="2306" width="10.7109375" style="1" customWidth="1"/>
    <col min="2307" max="2555" width="9.140625" style="1"/>
    <col min="2556" max="2556" width="15.7109375" style="1" customWidth="1"/>
    <col min="2557" max="2557" width="21" style="1" customWidth="1"/>
    <col min="2558" max="2562" width="10.7109375" style="1" customWidth="1"/>
    <col min="2563" max="2811" width="9.140625" style="1"/>
    <col min="2812" max="2812" width="15.7109375" style="1" customWidth="1"/>
    <col min="2813" max="2813" width="21" style="1" customWidth="1"/>
    <col min="2814" max="2818" width="10.7109375" style="1" customWidth="1"/>
    <col min="2819" max="3067" width="9.140625" style="1"/>
    <col min="3068" max="3068" width="15.7109375" style="1" customWidth="1"/>
    <col min="3069" max="3069" width="21" style="1" customWidth="1"/>
    <col min="3070" max="3074" width="10.7109375" style="1" customWidth="1"/>
    <col min="3075" max="3323" width="9.140625" style="1"/>
    <col min="3324" max="3324" width="15.7109375" style="1" customWidth="1"/>
    <col min="3325" max="3325" width="21" style="1" customWidth="1"/>
    <col min="3326" max="3330" width="10.7109375" style="1" customWidth="1"/>
    <col min="3331" max="3579" width="9.140625" style="1"/>
    <col min="3580" max="3580" width="15.7109375" style="1" customWidth="1"/>
    <col min="3581" max="3581" width="21" style="1" customWidth="1"/>
    <col min="3582" max="3586" width="10.7109375" style="1" customWidth="1"/>
    <col min="3587" max="3835" width="9.140625" style="1"/>
    <col min="3836" max="3836" width="15.7109375" style="1" customWidth="1"/>
    <col min="3837" max="3837" width="21" style="1" customWidth="1"/>
    <col min="3838" max="3842" width="10.7109375" style="1" customWidth="1"/>
    <col min="3843" max="4091" width="9.140625" style="1"/>
    <col min="4092" max="4092" width="15.7109375" style="1" customWidth="1"/>
    <col min="4093" max="4093" width="21" style="1" customWidth="1"/>
    <col min="4094" max="4098" width="10.7109375" style="1" customWidth="1"/>
    <col min="4099" max="4347" width="9.140625" style="1"/>
    <col min="4348" max="4348" width="15.7109375" style="1" customWidth="1"/>
    <col min="4349" max="4349" width="21" style="1" customWidth="1"/>
    <col min="4350" max="4354" width="10.7109375" style="1" customWidth="1"/>
    <col min="4355" max="4603" width="9.140625" style="1"/>
    <col min="4604" max="4604" width="15.7109375" style="1" customWidth="1"/>
    <col min="4605" max="4605" width="21" style="1" customWidth="1"/>
    <col min="4606" max="4610" width="10.7109375" style="1" customWidth="1"/>
    <col min="4611" max="4859" width="9.140625" style="1"/>
    <col min="4860" max="4860" width="15.7109375" style="1" customWidth="1"/>
    <col min="4861" max="4861" width="21" style="1" customWidth="1"/>
    <col min="4862" max="4866" width="10.7109375" style="1" customWidth="1"/>
    <col min="4867" max="5115" width="9.140625" style="1"/>
    <col min="5116" max="5116" width="15.7109375" style="1" customWidth="1"/>
    <col min="5117" max="5117" width="21" style="1" customWidth="1"/>
    <col min="5118" max="5122" width="10.7109375" style="1" customWidth="1"/>
    <col min="5123" max="5371" width="9.140625" style="1"/>
    <col min="5372" max="5372" width="15.7109375" style="1" customWidth="1"/>
    <col min="5373" max="5373" width="21" style="1" customWidth="1"/>
    <col min="5374" max="5378" width="10.7109375" style="1" customWidth="1"/>
    <col min="5379" max="5627" width="9.140625" style="1"/>
    <col min="5628" max="5628" width="15.7109375" style="1" customWidth="1"/>
    <col min="5629" max="5629" width="21" style="1" customWidth="1"/>
    <col min="5630" max="5634" width="10.7109375" style="1" customWidth="1"/>
    <col min="5635" max="5883" width="9.140625" style="1"/>
    <col min="5884" max="5884" width="15.7109375" style="1" customWidth="1"/>
    <col min="5885" max="5885" width="21" style="1" customWidth="1"/>
    <col min="5886" max="5890" width="10.7109375" style="1" customWidth="1"/>
    <col min="5891" max="6139" width="9.140625" style="1"/>
    <col min="6140" max="6140" width="15.7109375" style="1" customWidth="1"/>
    <col min="6141" max="6141" width="21" style="1" customWidth="1"/>
    <col min="6142" max="6146" width="10.7109375" style="1" customWidth="1"/>
    <col min="6147" max="6395" width="9.140625" style="1"/>
    <col min="6396" max="6396" width="15.7109375" style="1" customWidth="1"/>
    <col min="6397" max="6397" width="21" style="1" customWidth="1"/>
    <col min="6398" max="6402" width="10.7109375" style="1" customWidth="1"/>
    <col min="6403" max="6651" width="9.140625" style="1"/>
    <col min="6652" max="6652" width="15.7109375" style="1" customWidth="1"/>
    <col min="6653" max="6653" width="21" style="1" customWidth="1"/>
    <col min="6654" max="6658" width="10.7109375" style="1" customWidth="1"/>
    <col min="6659" max="6907" width="9.140625" style="1"/>
    <col min="6908" max="6908" width="15.7109375" style="1" customWidth="1"/>
    <col min="6909" max="6909" width="21" style="1" customWidth="1"/>
    <col min="6910" max="6914" width="10.7109375" style="1" customWidth="1"/>
    <col min="6915" max="7163" width="9.140625" style="1"/>
    <col min="7164" max="7164" width="15.7109375" style="1" customWidth="1"/>
    <col min="7165" max="7165" width="21" style="1" customWidth="1"/>
    <col min="7166" max="7170" width="10.7109375" style="1" customWidth="1"/>
    <col min="7171" max="7419" width="9.140625" style="1"/>
    <col min="7420" max="7420" width="15.7109375" style="1" customWidth="1"/>
    <col min="7421" max="7421" width="21" style="1" customWidth="1"/>
    <col min="7422" max="7426" width="10.7109375" style="1" customWidth="1"/>
    <col min="7427" max="7675" width="9.140625" style="1"/>
    <col min="7676" max="7676" width="15.7109375" style="1" customWidth="1"/>
    <col min="7677" max="7677" width="21" style="1" customWidth="1"/>
    <col min="7678" max="7682" width="10.7109375" style="1" customWidth="1"/>
    <col min="7683" max="7931" width="9.140625" style="1"/>
    <col min="7932" max="7932" width="15.7109375" style="1" customWidth="1"/>
    <col min="7933" max="7933" width="21" style="1" customWidth="1"/>
    <col min="7934" max="7938" width="10.7109375" style="1" customWidth="1"/>
    <col min="7939" max="8187" width="9.140625" style="1"/>
    <col min="8188" max="8188" width="15.7109375" style="1" customWidth="1"/>
    <col min="8189" max="8189" width="21" style="1" customWidth="1"/>
    <col min="8190" max="8194" width="10.7109375" style="1" customWidth="1"/>
    <col min="8195" max="8443" width="9.140625" style="1"/>
    <col min="8444" max="8444" width="15.7109375" style="1" customWidth="1"/>
    <col min="8445" max="8445" width="21" style="1" customWidth="1"/>
    <col min="8446" max="8450" width="10.7109375" style="1" customWidth="1"/>
    <col min="8451" max="8699" width="9.140625" style="1"/>
    <col min="8700" max="8700" width="15.7109375" style="1" customWidth="1"/>
    <col min="8701" max="8701" width="21" style="1" customWidth="1"/>
    <col min="8702" max="8706" width="10.7109375" style="1" customWidth="1"/>
    <col min="8707" max="8955" width="9.140625" style="1"/>
    <col min="8956" max="8956" width="15.7109375" style="1" customWidth="1"/>
    <col min="8957" max="8957" width="21" style="1" customWidth="1"/>
    <col min="8958" max="8962" width="10.7109375" style="1" customWidth="1"/>
    <col min="8963" max="9211" width="9.140625" style="1"/>
    <col min="9212" max="9212" width="15.7109375" style="1" customWidth="1"/>
    <col min="9213" max="9213" width="21" style="1" customWidth="1"/>
    <col min="9214" max="9218" width="10.7109375" style="1" customWidth="1"/>
    <col min="9219" max="9467" width="9.140625" style="1"/>
    <col min="9468" max="9468" width="15.7109375" style="1" customWidth="1"/>
    <col min="9469" max="9469" width="21" style="1" customWidth="1"/>
    <col min="9470" max="9474" width="10.7109375" style="1" customWidth="1"/>
    <col min="9475" max="9723" width="9.140625" style="1"/>
    <col min="9724" max="9724" width="15.7109375" style="1" customWidth="1"/>
    <col min="9725" max="9725" width="21" style="1" customWidth="1"/>
    <col min="9726" max="9730" width="10.7109375" style="1" customWidth="1"/>
    <col min="9731" max="9979" width="9.140625" style="1"/>
    <col min="9980" max="9980" width="15.7109375" style="1" customWidth="1"/>
    <col min="9981" max="9981" width="21" style="1" customWidth="1"/>
    <col min="9982" max="9986" width="10.7109375" style="1" customWidth="1"/>
    <col min="9987" max="10235" width="9.140625" style="1"/>
    <col min="10236" max="10236" width="15.7109375" style="1" customWidth="1"/>
    <col min="10237" max="10237" width="21" style="1" customWidth="1"/>
    <col min="10238" max="10242" width="10.7109375" style="1" customWidth="1"/>
    <col min="10243" max="10491" width="9.140625" style="1"/>
    <col min="10492" max="10492" width="15.7109375" style="1" customWidth="1"/>
    <col min="10493" max="10493" width="21" style="1" customWidth="1"/>
    <col min="10494" max="10498" width="10.7109375" style="1" customWidth="1"/>
    <col min="10499" max="10747" width="9.140625" style="1"/>
    <col min="10748" max="10748" width="15.7109375" style="1" customWidth="1"/>
    <col min="10749" max="10749" width="21" style="1" customWidth="1"/>
    <col min="10750" max="10754" width="10.7109375" style="1" customWidth="1"/>
    <col min="10755" max="11003" width="9.140625" style="1"/>
    <col min="11004" max="11004" width="15.7109375" style="1" customWidth="1"/>
    <col min="11005" max="11005" width="21" style="1" customWidth="1"/>
    <col min="11006" max="11010" width="10.7109375" style="1" customWidth="1"/>
    <col min="11011" max="11259" width="9.140625" style="1"/>
    <col min="11260" max="11260" width="15.7109375" style="1" customWidth="1"/>
    <col min="11261" max="11261" width="21" style="1" customWidth="1"/>
    <col min="11262" max="11266" width="10.7109375" style="1" customWidth="1"/>
    <col min="11267" max="11515" width="9.140625" style="1"/>
    <col min="11516" max="11516" width="15.7109375" style="1" customWidth="1"/>
    <col min="11517" max="11517" width="21" style="1" customWidth="1"/>
    <col min="11518" max="11522" width="10.7109375" style="1" customWidth="1"/>
    <col min="11523" max="11771" width="9.140625" style="1"/>
    <col min="11772" max="11772" width="15.7109375" style="1" customWidth="1"/>
    <col min="11773" max="11773" width="21" style="1" customWidth="1"/>
    <col min="11774" max="11778" width="10.7109375" style="1" customWidth="1"/>
    <col min="11779" max="12027" width="9.140625" style="1"/>
    <col min="12028" max="12028" width="15.7109375" style="1" customWidth="1"/>
    <col min="12029" max="12029" width="21" style="1" customWidth="1"/>
    <col min="12030" max="12034" width="10.7109375" style="1" customWidth="1"/>
    <col min="12035" max="12283" width="9.140625" style="1"/>
    <col min="12284" max="12284" width="15.7109375" style="1" customWidth="1"/>
    <col min="12285" max="12285" width="21" style="1" customWidth="1"/>
    <col min="12286" max="12290" width="10.7109375" style="1" customWidth="1"/>
    <col min="12291" max="12539" width="9.140625" style="1"/>
    <col min="12540" max="12540" width="15.7109375" style="1" customWidth="1"/>
    <col min="12541" max="12541" width="21" style="1" customWidth="1"/>
    <col min="12542" max="12546" width="10.7109375" style="1" customWidth="1"/>
    <col min="12547" max="12795" width="9.140625" style="1"/>
    <col min="12796" max="12796" width="15.7109375" style="1" customWidth="1"/>
    <col min="12797" max="12797" width="21" style="1" customWidth="1"/>
    <col min="12798" max="12802" width="10.7109375" style="1" customWidth="1"/>
    <col min="12803" max="13051" width="9.140625" style="1"/>
    <col min="13052" max="13052" width="15.7109375" style="1" customWidth="1"/>
    <col min="13053" max="13053" width="21" style="1" customWidth="1"/>
    <col min="13054" max="13058" width="10.7109375" style="1" customWidth="1"/>
    <col min="13059" max="13307" width="9.140625" style="1"/>
    <col min="13308" max="13308" width="15.7109375" style="1" customWidth="1"/>
    <col min="13309" max="13309" width="21" style="1" customWidth="1"/>
    <col min="13310" max="13314" width="10.7109375" style="1" customWidth="1"/>
    <col min="13315" max="13563" width="9.140625" style="1"/>
    <col min="13564" max="13564" width="15.7109375" style="1" customWidth="1"/>
    <col min="13565" max="13565" width="21" style="1" customWidth="1"/>
    <col min="13566" max="13570" width="10.7109375" style="1" customWidth="1"/>
    <col min="13571" max="13819" width="9.140625" style="1"/>
    <col min="13820" max="13820" width="15.7109375" style="1" customWidth="1"/>
    <col min="13821" max="13821" width="21" style="1" customWidth="1"/>
    <col min="13822" max="13826" width="10.7109375" style="1" customWidth="1"/>
    <col min="13827" max="14075" width="9.140625" style="1"/>
    <col min="14076" max="14076" width="15.7109375" style="1" customWidth="1"/>
    <col min="14077" max="14077" width="21" style="1" customWidth="1"/>
    <col min="14078" max="14082" width="10.7109375" style="1" customWidth="1"/>
    <col min="14083" max="14331" width="9.140625" style="1"/>
    <col min="14332" max="14332" width="15.7109375" style="1" customWidth="1"/>
    <col min="14333" max="14333" width="21" style="1" customWidth="1"/>
    <col min="14334" max="14338" width="10.7109375" style="1" customWidth="1"/>
    <col min="14339" max="14587" width="9.140625" style="1"/>
    <col min="14588" max="14588" width="15.7109375" style="1" customWidth="1"/>
    <col min="14589" max="14589" width="21" style="1" customWidth="1"/>
    <col min="14590" max="14594" width="10.7109375" style="1" customWidth="1"/>
    <col min="14595" max="14843" width="9.140625" style="1"/>
    <col min="14844" max="14844" width="15.7109375" style="1" customWidth="1"/>
    <col min="14845" max="14845" width="21" style="1" customWidth="1"/>
    <col min="14846" max="14850" width="10.7109375" style="1" customWidth="1"/>
    <col min="14851" max="15099" width="9.140625" style="1"/>
    <col min="15100" max="15100" width="15.7109375" style="1" customWidth="1"/>
    <col min="15101" max="15101" width="21" style="1" customWidth="1"/>
    <col min="15102" max="15106" width="10.7109375" style="1" customWidth="1"/>
    <col min="15107" max="15355" width="9.140625" style="1"/>
    <col min="15356" max="15356" width="15.7109375" style="1" customWidth="1"/>
    <col min="15357" max="15357" width="21" style="1" customWidth="1"/>
    <col min="15358" max="15362" width="10.7109375" style="1" customWidth="1"/>
    <col min="15363" max="15611" width="9.140625" style="1"/>
    <col min="15612" max="15612" width="15.7109375" style="1" customWidth="1"/>
    <col min="15613" max="15613" width="21" style="1" customWidth="1"/>
    <col min="15614" max="15618" width="10.7109375" style="1" customWidth="1"/>
    <col min="15619" max="15867" width="9.140625" style="1"/>
    <col min="15868" max="15868" width="15.7109375" style="1" customWidth="1"/>
    <col min="15869" max="15869" width="21" style="1" customWidth="1"/>
    <col min="15870" max="15874" width="10.7109375" style="1" customWidth="1"/>
    <col min="15875" max="16123" width="9.140625" style="1"/>
    <col min="16124" max="16124" width="15.7109375" style="1" customWidth="1"/>
    <col min="16125" max="16125" width="21" style="1" customWidth="1"/>
    <col min="16126" max="16130" width="10.7109375" style="1" customWidth="1"/>
    <col min="16131" max="16384" width="9.140625" style="1"/>
  </cols>
  <sheetData>
    <row r="1" spans="1:10" ht="52.5" customHeight="1" thickBot="1" x14ac:dyDescent="0.3">
      <c r="A1" s="201" t="s">
        <v>55</v>
      </c>
      <c r="B1" s="202"/>
      <c r="C1" s="202"/>
      <c r="D1" s="202"/>
      <c r="E1" s="202"/>
      <c r="F1" s="202"/>
      <c r="G1" s="203"/>
      <c r="H1" s="203"/>
      <c r="I1" s="204"/>
      <c r="J1" s="205"/>
    </row>
    <row r="2" spans="1:10" ht="30" customHeight="1" x14ac:dyDescent="0.25">
      <c r="A2" s="221" t="s">
        <v>0</v>
      </c>
      <c r="B2" s="223" t="s">
        <v>1</v>
      </c>
      <c r="C2" s="206" t="s">
        <v>53</v>
      </c>
      <c r="D2" s="207"/>
      <c r="E2" s="207"/>
      <c r="F2" s="207"/>
      <c r="G2" s="208"/>
      <c r="H2" s="209"/>
      <c r="I2" s="210"/>
      <c r="J2" s="211"/>
    </row>
    <row r="3" spans="1:10" ht="30" customHeight="1" x14ac:dyDescent="0.25">
      <c r="A3" s="222"/>
      <c r="B3" s="224"/>
      <c r="C3" s="29">
        <v>2011</v>
      </c>
      <c r="D3" s="29">
        <v>2012</v>
      </c>
      <c r="E3" s="29">
        <v>2013</v>
      </c>
      <c r="F3" s="2">
        <v>2014</v>
      </c>
      <c r="G3" s="2">
        <v>2015</v>
      </c>
      <c r="H3" s="2">
        <v>2016</v>
      </c>
      <c r="I3" s="2">
        <v>2017</v>
      </c>
      <c r="J3" s="30">
        <v>2018</v>
      </c>
    </row>
    <row r="4" spans="1:10" ht="33.75" customHeight="1" x14ac:dyDescent="0.25">
      <c r="A4" s="225" t="s">
        <v>2</v>
      </c>
      <c r="B4" s="39" t="s">
        <v>3</v>
      </c>
      <c r="C4" s="40">
        <v>105129.5</v>
      </c>
      <c r="D4" s="40">
        <v>102955</v>
      </c>
      <c r="E4" s="40">
        <v>77020</v>
      </c>
      <c r="F4" s="40">
        <v>79600</v>
      </c>
      <c r="G4" s="41">
        <v>84100</v>
      </c>
      <c r="H4" s="40">
        <v>86960</v>
      </c>
      <c r="I4" s="20">
        <v>93860</v>
      </c>
      <c r="J4" s="43">
        <v>94620</v>
      </c>
    </row>
    <row r="5" spans="1:10" ht="33.75" customHeight="1" x14ac:dyDescent="0.25">
      <c r="A5" s="213"/>
      <c r="B5" s="5" t="s">
        <v>4</v>
      </c>
      <c r="C5" s="7">
        <v>7180</v>
      </c>
      <c r="D5" s="7">
        <v>7410</v>
      </c>
      <c r="E5" s="7">
        <v>8300</v>
      </c>
      <c r="F5" s="7">
        <v>10350</v>
      </c>
      <c r="G5" s="6">
        <v>6800</v>
      </c>
      <c r="H5" s="7">
        <v>6550</v>
      </c>
      <c r="I5" s="8">
        <v>9800</v>
      </c>
      <c r="J5" s="31">
        <v>18704</v>
      </c>
    </row>
    <row r="6" spans="1:10" ht="33.75" customHeight="1" thickBot="1" x14ac:dyDescent="0.3">
      <c r="A6" s="214"/>
      <c r="B6" s="48" t="s">
        <v>5</v>
      </c>
      <c r="C6" s="22">
        <f t="shared" ref="C6:G6" si="0">SUM(C4:C5)</f>
        <v>112309.5</v>
      </c>
      <c r="D6" s="22">
        <f t="shared" si="0"/>
        <v>110365</v>
      </c>
      <c r="E6" s="22">
        <f t="shared" si="0"/>
        <v>85320</v>
      </c>
      <c r="F6" s="22">
        <f t="shared" si="0"/>
        <v>89950</v>
      </c>
      <c r="G6" s="49">
        <f t="shared" si="0"/>
        <v>90900</v>
      </c>
      <c r="H6" s="22">
        <f>SUM(H4:H5)</f>
        <v>93510</v>
      </c>
      <c r="I6" s="22">
        <f>SUM(I4:I5)</f>
        <v>103660</v>
      </c>
      <c r="J6" s="66">
        <f>SUM(J4:J5)</f>
        <v>113324</v>
      </c>
    </row>
    <row r="7" spans="1:10" ht="33.75" customHeight="1" x14ac:dyDescent="0.25">
      <c r="A7" s="212" t="s">
        <v>50</v>
      </c>
      <c r="B7" s="44" t="s">
        <v>6</v>
      </c>
      <c r="C7" s="10">
        <v>56166</v>
      </c>
      <c r="D7" s="10">
        <v>56447</v>
      </c>
      <c r="E7" s="10">
        <v>46393</v>
      </c>
      <c r="F7" s="10">
        <v>46587</v>
      </c>
      <c r="G7" s="45">
        <v>46379</v>
      </c>
      <c r="H7" s="10">
        <v>47565</v>
      </c>
      <c r="I7" s="10">
        <v>51513</v>
      </c>
      <c r="J7" s="32">
        <v>55280</v>
      </c>
    </row>
    <row r="8" spans="1:10" ht="33.75" customHeight="1" x14ac:dyDescent="0.25">
      <c r="A8" s="213"/>
      <c r="B8" s="5" t="s">
        <v>45</v>
      </c>
      <c r="C8" s="8">
        <v>265067</v>
      </c>
      <c r="D8" s="8">
        <v>208070</v>
      </c>
      <c r="E8" s="8">
        <v>194786</v>
      </c>
      <c r="F8" s="8">
        <v>204481</v>
      </c>
      <c r="G8" s="11">
        <v>211724</v>
      </c>
      <c r="H8" s="8">
        <v>247982</v>
      </c>
      <c r="I8" s="8">
        <v>254238</v>
      </c>
      <c r="J8" s="31">
        <v>267400</v>
      </c>
    </row>
    <row r="9" spans="1:10" ht="33.75" customHeight="1" x14ac:dyDescent="0.25">
      <c r="A9" s="213"/>
      <c r="B9" s="12" t="s">
        <v>7</v>
      </c>
      <c r="C9" s="4">
        <v>235000</v>
      </c>
      <c r="D9" s="4">
        <v>182238.6</v>
      </c>
      <c r="E9" s="4">
        <v>255051.8</v>
      </c>
      <c r="F9" s="4">
        <v>350000</v>
      </c>
      <c r="G9" s="9">
        <v>280000</v>
      </c>
      <c r="H9" s="4">
        <v>214780.6</v>
      </c>
      <c r="I9" s="4">
        <v>187815</v>
      </c>
      <c r="J9" s="33">
        <v>239706</v>
      </c>
    </row>
    <row r="10" spans="1:10" ht="33.75" customHeight="1" thickBot="1" x14ac:dyDescent="0.3">
      <c r="A10" s="214"/>
      <c r="B10" s="50" t="s">
        <v>5</v>
      </c>
      <c r="C10" s="51">
        <f t="shared" ref="C10:G10" si="1">SUM(C7:C9)</f>
        <v>556233</v>
      </c>
      <c r="D10" s="51">
        <f t="shared" si="1"/>
        <v>446755.6</v>
      </c>
      <c r="E10" s="51">
        <f t="shared" si="1"/>
        <v>496230.8</v>
      </c>
      <c r="F10" s="51">
        <f t="shared" si="1"/>
        <v>601068</v>
      </c>
      <c r="G10" s="52">
        <f t="shared" si="1"/>
        <v>538103</v>
      </c>
      <c r="H10" s="51">
        <f>SUM(H7:H9)</f>
        <v>510327.6</v>
      </c>
      <c r="I10" s="51">
        <f>SUM(I7:I9)</f>
        <v>493566</v>
      </c>
      <c r="J10" s="68">
        <f>SUM(J7:J9)</f>
        <v>562386</v>
      </c>
    </row>
    <row r="11" spans="1:10" ht="41.25" customHeight="1" thickBot="1" x14ac:dyDescent="0.3">
      <c r="A11" s="217" t="s">
        <v>8</v>
      </c>
      <c r="B11" s="218"/>
      <c r="C11" s="53">
        <f t="shared" ref="C11:J11" si="2">C6+C10</f>
        <v>668542.5</v>
      </c>
      <c r="D11" s="53">
        <f t="shared" si="2"/>
        <v>557120.6</v>
      </c>
      <c r="E11" s="53">
        <f t="shared" si="2"/>
        <v>581550.80000000005</v>
      </c>
      <c r="F11" s="53">
        <f t="shared" si="2"/>
        <v>691018</v>
      </c>
      <c r="G11" s="54">
        <f t="shared" si="2"/>
        <v>629003</v>
      </c>
      <c r="H11" s="53">
        <f t="shared" si="2"/>
        <v>603837.6</v>
      </c>
      <c r="I11" s="53">
        <f t="shared" si="2"/>
        <v>597226</v>
      </c>
      <c r="J11" s="69">
        <f t="shared" si="2"/>
        <v>675710</v>
      </c>
    </row>
    <row r="12" spans="1:10" ht="33.75" customHeight="1" thickBot="1" x14ac:dyDescent="0.3">
      <c r="A12" s="215" t="s">
        <v>9</v>
      </c>
      <c r="B12" s="216"/>
      <c r="C12" s="46">
        <v>79149.5</v>
      </c>
      <c r="D12" s="46">
        <v>112488.5</v>
      </c>
      <c r="E12" s="46">
        <v>130907.5</v>
      </c>
      <c r="F12" s="46">
        <v>226838.9</v>
      </c>
      <c r="G12" s="47">
        <v>209840.7</v>
      </c>
      <c r="H12" s="46">
        <v>207363.5</v>
      </c>
      <c r="I12" s="13">
        <v>243879.3</v>
      </c>
      <c r="J12" s="34">
        <v>491141.5</v>
      </c>
    </row>
    <row r="13" spans="1:10" ht="41.25" customHeight="1" thickTop="1" thickBot="1" x14ac:dyDescent="0.3">
      <c r="A13" s="219" t="s">
        <v>52</v>
      </c>
      <c r="B13" s="220"/>
      <c r="C13" s="35">
        <f t="shared" ref="C13:J13" si="3">C12+C11</f>
        <v>747692</v>
      </c>
      <c r="D13" s="35">
        <f t="shared" si="3"/>
        <v>669609.1</v>
      </c>
      <c r="E13" s="35">
        <f t="shared" si="3"/>
        <v>712458.3</v>
      </c>
      <c r="F13" s="35">
        <f t="shared" si="3"/>
        <v>917856.9</v>
      </c>
      <c r="G13" s="36">
        <f t="shared" si="3"/>
        <v>838843.7</v>
      </c>
      <c r="H13" s="35">
        <f t="shared" si="3"/>
        <v>811201.1</v>
      </c>
      <c r="I13" s="37">
        <f t="shared" si="3"/>
        <v>841105.3</v>
      </c>
      <c r="J13" s="38">
        <f t="shared" si="3"/>
        <v>1166851.5</v>
      </c>
    </row>
    <row r="14" spans="1:10" ht="20.25" x14ac:dyDescent="0.25">
      <c r="A14" s="201"/>
      <c r="B14" s="202"/>
      <c r="C14" s="202"/>
      <c r="D14" s="202"/>
      <c r="E14" s="202"/>
      <c r="F14" s="202"/>
      <c r="G14" s="203"/>
      <c r="H14" s="203"/>
      <c r="I14" s="204"/>
      <c r="J14" s="205"/>
    </row>
  </sheetData>
  <mergeCells count="10">
    <mergeCell ref="A1:J1"/>
    <mergeCell ref="C2:J2"/>
    <mergeCell ref="A7:A10"/>
    <mergeCell ref="A12:B12"/>
    <mergeCell ref="A14:J14"/>
    <mergeCell ref="A11:B11"/>
    <mergeCell ref="A13:B13"/>
    <mergeCell ref="A2:A3"/>
    <mergeCell ref="B2:B3"/>
    <mergeCell ref="A4:A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view="pageBreakPreview" zoomScaleSheetLayoutView="100" workbookViewId="0">
      <selection activeCell="M7" sqref="M7"/>
    </sheetView>
  </sheetViews>
  <sheetFormatPr defaultRowHeight="12.75" x14ac:dyDescent="0.25"/>
  <cols>
    <col min="1" max="1" width="9.28515625" style="14" customWidth="1"/>
    <col min="2" max="2" width="26.42578125" style="14" customWidth="1"/>
    <col min="3" max="7" width="11.42578125" style="14" customWidth="1"/>
    <col min="8" max="8" width="11.42578125" style="24" customWidth="1"/>
    <col min="9" max="9" width="11.42578125" style="14" customWidth="1"/>
    <col min="10" max="10" width="11.42578125" style="24" customWidth="1"/>
    <col min="11" max="251" width="9.140625" style="14"/>
    <col min="252" max="252" width="10.7109375" style="14" customWidth="1"/>
    <col min="253" max="253" width="26.5703125" style="14" customWidth="1"/>
    <col min="254" max="258" width="11.28515625" style="14" customWidth="1"/>
    <col min="259" max="507" width="9.140625" style="14"/>
    <col min="508" max="508" width="10.7109375" style="14" customWidth="1"/>
    <col min="509" max="509" width="26.5703125" style="14" customWidth="1"/>
    <col min="510" max="514" width="11.28515625" style="14" customWidth="1"/>
    <col min="515" max="763" width="9.140625" style="14"/>
    <col min="764" max="764" width="10.7109375" style="14" customWidth="1"/>
    <col min="765" max="765" width="26.5703125" style="14" customWidth="1"/>
    <col min="766" max="770" width="11.28515625" style="14" customWidth="1"/>
    <col min="771" max="1019" width="9.140625" style="14"/>
    <col min="1020" max="1020" width="10.7109375" style="14" customWidth="1"/>
    <col min="1021" max="1021" width="26.5703125" style="14" customWidth="1"/>
    <col min="1022" max="1026" width="11.28515625" style="14" customWidth="1"/>
    <col min="1027" max="1275" width="9.140625" style="14"/>
    <col min="1276" max="1276" width="10.7109375" style="14" customWidth="1"/>
    <col min="1277" max="1277" width="26.5703125" style="14" customWidth="1"/>
    <col min="1278" max="1282" width="11.28515625" style="14" customWidth="1"/>
    <col min="1283" max="1531" width="9.140625" style="14"/>
    <col min="1532" max="1532" width="10.7109375" style="14" customWidth="1"/>
    <col min="1533" max="1533" width="26.5703125" style="14" customWidth="1"/>
    <col min="1534" max="1538" width="11.28515625" style="14" customWidth="1"/>
    <col min="1539" max="1787" width="9.140625" style="14"/>
    <col min="1788" max="1788" width="10.7109375" style="14" customWidth="1"/>
    <col min="1789" max="1789" width="26.5703125" style="14" customWidth="1"/>
    <col min="1790" max="1794" width="11.28515625" style="14" customWidth="1"/>
    <col min="1795" max="2043" width="9.140625" style="14"/>
    <col min="2044" max="2044" width="10.7109375" style="14" customWidth="1"/>
    <col min="2045" max="2045" width="26.5703125" style="14" customWidth="1"/>
    <col min="2046" max="2050" width="11.28515625" style="14" customWidth="1"/>
    <col min="2051" max="2299" width="9.140625" style="14"/>
    <col min="2300" max="2300" width="10.7109375" style="14" customWidth="1"/>
    <col min="2301" max="2301" width="26.5703125" style="14" customWidth="1"/>
    <col min="2302" max="2306" width="11.28515625" style="14" customWidth="1"/>
    <col min="2307" max="2555" width="9.140625" style="14"/>
    <col min="2556" max="2556" width="10.7109375" style="14" customWidth="1"/>
    <col min="2557" max="2557" width="26.5703125" style="14" customWidth="1"/>
    <col min="2558" max="2562" width="11.28515625" style="14" customWidth="1"/>
    <col min="2563" max="2811" width="9.140625" style="14"/>
    <col min="2812" max="2812" width="10.7109375" style="14" customWidth="1"/>
    <col min="2813" max="2813" width="26.5703125" style="14" customWidth="1"/>
    <col min="2814" max="2818" width="11.28515625" style="14" customWidth="1"/>
    <col min="2819" max="3067" width="9.140625" style="14"/>
    <col min="3068" max="3068" width="10.7109375" style="14" customWidth="1"/>
    <col min="3069" max="3069" width="26.5703125" style="14" customWidth="1"/>
    <col min="3070" max="3074" width="11.28515625" style="14" customWidth="1"/>
    <col min="3075" max="3323" width="9.140625" style="14"/>
    <col min="3324" max="3324" width="10.7109375" style="14" customWidth="1"/>
    <col min="3325" max="3325" width="26.5703125" style="14" customWidth="1"/>
    <col min="3326" max="3330" width="11.28515625" style="14" customWidth="1"/>
    <col min="3331" max="3579" width="9.140625" style="14"/>
    <col min="3580" max="3580" width="10.7109375" style="14" customWidth="1"/>
    <col min="3581" max="3581" width="26.5703125" style="14" customWidth="1"/>
    <col min="3582" max="3586" width="11.28515625" style="14" customWidth="1"/>
    <col min="3587" max="3835" width="9.140625" style="14"/>
    <col min="3836" max="3836" width="10.7109375" style="14" customWidth="1"/>
    <col min="3837" max="3837" width="26.5703125" style="14" customWidth="1"/>
    <col min="3838" max="3842" width="11.28515625" style="14" customWidth="1"/>
    <col min="3843" max="4091" width="9.140625" style="14"/>
    <col min="4092" max="4092" width="10.7109375" style="14" customWidth="1"/>
    <col min="4093" max="4093" width="26.5703125" style="14" customWidth="1"/>
    <col min="4094" max="4098" width="11.28515625" style="14" customWidth="1"/>
    <col min="4099" max="4347" width="9.140625" style="14"/>
    <col min="4348" max="4348" width="10.7109375" style="14" customWidth="1"/>
    <col min="4349" max="4349" width="26.5703125" style="14" customWidth="1"/>
    <col min="4350" max="4354" width="11.28515625" style="14" customWidth="1"/>
    <col min="4355" max="4603" width="9.140625" style="14"/>
    <col min="4604" max="4604" width="10.7109375" style="14" customWidth="1"/>
    <col min="4605" max="4605" width="26.5703125" style="14" customWidth="1"/>
    <col min="4606" max="4610" width="11.28515625" style="14" customWidth="1"/>
    <col min="4611" max="4859" width="9.140625" style="14"/>
    <col min="4860" max="4860" width="10.7109375" style="14" customWidth="1"/>
    <col min="4861" max="4861" width="26.5703125" style="14" customWidth="1"/>
    <col min="4862" max="4866" width="11.28515625" style="14" customWidth="1"/>
    <col min="4867" max="5115" width="9.140625" style="14"/>
    <col min="5116" max="5116" width="10.7109375" style="14" customWidth="1"/>
    <col min="5117" max="5117" width="26.5703125" style="14" customWidth="1"/>
    <col min="5118" max="5122" width="11.28515625" style="14" customWidth="1"/>
    <col min="5123" max="5371" width="9.140625" style="14"/>
    <col min="5372" max="5372" width="10.7109375" style="14" customWidth="1"/>
    <col min="5373" max="5373" width="26.5703125" style="14" customWidth="1"/>
    <col min="5374" max="5378" width="11.28515625" style="14" customWidth="1"/>
    <col min="5379" max="5627" width="9.140625" style="14"/>
    <col min="5628" max="5628" width="10.7109375" style="14" customWidth="1"/>
    <col min="5629" max="5629" width="26.5703125" style="14" customWidth="1"/>
    <col min="5630" max="5634" width="11.28515625" style="14" customWidth="1"/>
    <col min="5635" max="5883" width="9.140625" style="14"/>
    <col min="5884" max="5884" width="10.7109375" style="14" customWidth="1"/>
    <col min="5885" max="5885" width="26.5703125" style="14" customWidth="1"/>
    <col min="5886" max="5890" width="11.28515625" style="14" customWidth="1"/>
    <col min="5891" max="6139" width="9.140625" style="14"/>
    <col min="6140" max="6140" width="10.7109375" style="14" customWidth="1"/>
    <col min="6141" max="6141" width="26.5703125" style="14" customWidth="1"/>
    <col min="6142" max="6146" width="11.28515625" style="14" customWidth="1"/>
    <col min="6147" max="6395" width="9.140625" style="14"/>
    <col min="6396" max="6396" width="10.7109375" style="14" customWidth="1"/>
    <col min="6397" max="6397" width="26.5703125" style="14" customWidth="1"/>
    <col min="6398" max="6402" width="11.28515625" style="14" customWidth="1"/>
    <col min="6403" max="6651" width="9.140625" style="14"/>
    <col min="6652" max="6652" width="10.7109375" style="14" customWidth="1"/>
    <col min="6653" max="6653" width="26.5703125" style="14" customWidth="1"/>
    <col min="6654" max="6658" width="11.28515625" style="14" customWidth="1"/>
    <col min="6659" max="6907" width="9.140625" style="14"/>
    <col min="6908" max="6908" width="10.7109375" style="14" customWidth="1"/>
    <col min="6909" max="6909" width="26.5703125" style="14" customWidth="1"/>
    <col min="6910" max="6914" width="11.28515625" style="14" customWidth="1"/>
    <col min="6915" max="7163" width="9.140625" style="14"/>
    <col min="7164" max="7164" width="10.7109375" style="14" customWidth="1"/>
    <col min="7165" max="7165" width="26.5703125" style="14" customWidth="1"/>
    <col min="7166" max="7170" width="11.28515625" style="14" customWidth="1"/>
    <col min="7171" max="7419" width="9.140625" style="14"/>
    <col min="7420" max="7420" width="10.7109375" style="14" customWidth="1"/>
    <col min="7421" max="7421" width="26.5703125" style="14" customWidth="1"/>
    <col min="7422" max="7426" width="11.28515625" style="14" customWidth="1"/>
    <col min="7427" max="7675" width="9.140625" style="14"/>
    <col min="7676" max="7676" width="10.7109375" style="14" customWidth="1"/>
    <col min="7677" max="7677" width="26.5703125" style="14" customWidth="1"/>
    <col min="7678" max="7682" width="11.28515625" style="14" customWidth="1"/>
    <col min="7683" max="7931" width="9.140625" style="14"/>
    <col min="7932" max="7932" width="10.7109375" style="14" customWidth="1"/>
    <col min="7933" max="7933" width="26.5703125" style="14" customWidth="1"/>
    <col min="7934" max="7938" width="11.28515625" style="14" customWidth="1"/>
    <col min="7939" max="8187" width="9.140625" style="14"/>
    <col min="8188" max="8188" width="10.7109375" style="14" customWidth="1"/>
    <col min="8189" max="8189" width="26.5703125" style="14" customWidth="1"/>
    <col min="8190" max="8194" width="11.28515625" style="14" customWidth="1"/>
    <col min="8195" max="8443" width="9.140625" style="14"/>
    <col min="8444" max="8444" width="10.7109375" style="14" customWidth="1"/>
    <col min="8445" max="8445" width="26.5703125" style="14" customWidth="1"/>
    <col min="8446" max="8450" width="11.28515625" style="14" customWidth="1"/>
    <col min="8451" max="8699" width="9.140625" style="14"/>
    <col min="8700" max="8700" width="10.7109375" style="14" customWidth="1"/>
    <col min="8701" max="8701" width="26.5703125" style="14" customWidth="1"/>
    <col min="8702" max="8706" width="11.28515625" style="14" customWidth="1"/>
    <col min="8707" max="8955" width="9.140625" style="14"/>
    <col min="8956" max="8956" width="10.7109375" style="14" customWidth="1"/>
    <col min="8957" max="8957" width="26.5703125" style="14" customWidth="1"/>
    <col min="8958" max="8962" width="11.28515625" style="14" customWidth="1"/>
    <col min="8963" max="9211" width="9.140625" style="14"/>
    <col min="9212" max="9212" width="10.7109375" style="14" customWidth="1"/>
    <col min="9213" max="9213" width="26.5703125" style="14" customWidth="1"/>
    <col min="9214" max="9218" width="11.28515625" style="14" customWidth="1"/>
    <col min="9219" max="9467" width="9.140625" style="14"/>
    <col min="9468" max="9468" width="10.7109375" style="14" customWidth="1"/>
    <col min="9469" max="9469" width="26.5703125" style="14" customWidth="1"/>
    <col min="9470" max="9474" width="11.28515625" style="14" customWidth="1"/>
    <col min="9475" max="9723" width="9.140625" style="14"/>
    <col min="9724" max="9724" width="10.7109375" style="14" customWidth="1"/>
    <col min="9725" max="9725" width="26.5703125" style="14" customWidth="1"/>
    <col min="9726" max="9730" width="11.28515625" style="14" customWidth="1"/>
    <col min="9731" max="9979" width="9.140625" style="14"/>
    <col min="9980" max="9980" width="10.7109375" style="14" customWidth="1"/>
    <col min="9981" max="9981" width="26.5703125" style="14" customWidth="1"/>
    <col min="9982" max="9986" width="11.28515625" style="14" customWidth="1"/>
    <col min="9987" max="10235" width="9.140625" style="14"/>
    <col min="10236" max="10236" width="10.7109375" style="14" customWidth="1"/>
    <col min="10237" max="10237" width="26.5703125" style="14" customWidth="1"/>
    <col min="10238" max="10242" width="11.28515625" style="14" customWidth="1"/>
    <col min="10243" max="10491" width="9.140625" style="14"/>
    <col min="10492" max="10492" width="10.7109375" style="14" customWidth="1"/>
    <col min="10493" max="10493" width="26.5703125" style="14" customWidth="1"/>
    <col min="10494" max="10498" width="11.28515625" style="14" customWidth="1"/>
    <col min="10499" max="10747" width="9.140625" style="14"/>
    <col min="10748" max="10748" width="10.7109375" style="14" customWidth="1"/>
    <col min="10749" max="10749" width="26.5703125" style="14" customWidth="1"/>
    <col min="10750" max="10754" width="11.28515625" style="14" customWidth="1"/>
    <col min="10755" max="11003" width="9.140625" style="14"/>
    <col min="11004" max="11004" width="10.7109375" style="14" customWidth="1"/>
    <col min="11005" max="11005" width="26.5703125" style="14" customWidth="1"/>
    <col min="11006" max="11010" width="11.28515625" style="14" customWidth="1"/>
    <col min="11011" max="11259" width="9.140625" style="14"/>
    <col min="11260" max="11260" width="10.7109375" style="14" customWidth="1"/>
    <col min="11261" max="11261" width="26.5703125" style="14" customWidth="1"/>
    <col min="11262" max="11266" width="11.28515625" style="14" customWidth="1"/>
    <col min="11267" max="11515" width="9.140625" style="14"/>
    <col min="11516" max="11516" width="10.7109375" style="14" customWidth="1"/>
    <col min="11517" max="11517" width="26.5703125" style="14" customWidth="1"/>
    <col min="11518" max="11522" width="11.28515625" style="14" customWidth="1"/>
    <col min="11523" max="11771" width="9.140625" style="14"/>
    <col min="11772" max="11772" width="10.7109375" style="14" customWidth="1"/>
    <col min="11773" max="11773" width="26.5703125" style="14" customWidth="1"/>
    <col min="11774" max="11778" width="11.28515625" style="14" customWidth="1"/>
    <col min="11779" max="12027" width="9.140625" style="14"/>
    <col min="12028" max="12028" width="10.7109375" style="14" customWidth="1"/>
    <col min="12029" max="12029" width="26.5703125" style="14" customWidth="1"/>
    <col min="12030" max="12034" width="11.28515625" style="14" customWidth="1"/>
    <col min="12035" max="12283" width="9.140625" style="14"/>
    <col min="12284" max="12284" width="10.7109375" style="14" customWidth="1"/>
    <col min="12285" max="12285" width="26.5703125" style="14" customWidth="1"/>
    <col min="12286" max="12290" width="11.28515625" style="14" customWidth="1"/>
    <col min="12291" max="12539" width="9.140625" style="14"/>
    <col min="12540" max="12540" width="10.7109375" style="14" customWidth="1"/>
    <col min="12541" max="12541" width="26.5703125" style="14" customWidth="1"/>
    <col min="12542" max="12546" width="11.28515625" style="14" customWidth="1"/>
    <col min="12547" max="12795" width="9.140625" style="14"/>
    <col min="12796" max="12796" width="10.7109375" style="14" customWidth="1"/>
    <col min="12797" max="12797" width="26.5703125" style="14" customWidth="1"/>
    <col min="12798" max="12802" width="11.28515625" style="14" customWidth="1"/>
    <col min="12803" max="13051" width="9.140625" style="14"/>
    <col min="13052" max="13052" width="10.7109375" style="14" customWidth="1"/>
    <col min="13053" max="13053" width="26.5703125" style="14" customWidth="1"/>
    <col min="13054" max="13058" width="11.28515625" style="14" customWidth="1"/>
    <col min="13059" max="13307" width="9.140625" style="14"/>
    <col min="13308" max="13308" width="10.7109375" style="14" customWidth="1"/>
    <col min="13309" max="13309" width="26.5703125" style="14" customWidth="1"/>
    <col min="13310" max="13314" width="11.28515625" style="14" customWidth="1"/>
    <col min="13315" max="13563" width="9.140625" style="14"/>
    <col min="13564" max="13564" width="10.7109375" style="14" customWidth="1"/>
    <col min="13565" max="13565" width="26.5703125" style="14" customWidth="1"/>
    <col min="13566" max="13570" width="11.28515625" style="14" customWidth="1"/>
    <col min="13571" max="13819" width="9.140625" style="14"/>
    <col min="13820" max="13820" width="10.7109375" style="14" customWidth="1"/>
    <col min="13821" max="13821" width="26.5703125" style="14" customWidth="1"/>
    <col min="13822" max="13826" width="11.28515625" style="14" customWidth="1"/>
    <col min="13827" max="14075" width="9.140625" style="14"/>
    <col min="14076" max="14076" width="10.7109375" style="14" customWidth="1"/>
    <col min="14077" max="14077" width="26.5703125" style="14" customWidth="1"/>
    <col min="14078" max="14082" width="11.28515625" style="14" customWidth="1"/>
    <col min="14083" max="14331" width="9.140625" style="14"/>
    <col min="14332" max="14332" width="10.7109375" style="14" customWidth="1"/>
    <col min="14333" max="14333" width="26.5703125" style="14" customWidth="1"/>
    <col min="14334" max="14338" width="11.28515625" style="14" customWidth="1"/>
    <col min="14339" max="14587" width="9.140625" style="14"/>
    <col min="14588" max="14588" width="10.7109375" style="14" customWidth="1"/>
    <col min="14589" max="14589" width="26.5703125" style="14" customWidth="1"/>
    <col min="14590" max="14594" width="11.28515625" style="14" customWidth="1"/>
    <col min="14595" max="14843" width="9.140625" style="14"/>
    <col min="14844" max="14844" width="10.7109375" style="14" customWidth="1"/>
    <col min="14845" max="14845" width="26.5703125" style="14" customWidth="1"/>
    <col min="14846" max="14850" width="11.28515625" style="14" customWidth="1"/>
    <col min="14851" max="15099" width="9.140625" style="14"/>
    <col min="15100" max="15100" width="10.7109375" style="14" customWidth="1"/>
    <col min="15101" max="15101" width="26.5703125" style="14" customWidth="1"/>
    <col min="15102" max="15106" width="11.28515625" style="14" customWidth="1"/>
    <col min="15107" max="15355" width="9.140625" style="14"/>
    <col min="15356" max="15356" width="10.7109375" style="14" customWidth="1"/>
    <col min="15357" max="15357" width="26.5703125" style="14" customWidth="1"/>
    <col min="15358" max="15362" width="11.28515625" style="14" customWidth="1"/>
    <col min="15363" max="15611" width="9.140625" style="14"/>
    <col min="15612" max="15612" width="10.7109375" style="14" customWidth="1"/>
    <col min="15613" max="15613" width="26.5703125" style="14" customWidth="1"/>
    <col min="15614" max="15618" width="11.28515625" style="14" customWidth="1"/>
    <col min="15619" max="15867" width="9.140625" style="14"/>
    <col min="15868" max="15868" width="10.7109375" style="14" customWidth="1"/>
    <col min="15869" max="15869" width="26.5703125" style="14" customWidth="1"/>
    <col min="15870" max="15874" width="11.28515625" style="14" customWidth="1"/>
    <col min="15875" max="16123" width="9.140625" style="14"/>
    <col min="16124" max="16124" width="10.7109375" style="14" customWidth="1"/>
    <col min="16125" max="16125" width="26.5703125" style="14" customWidth="1"/>
    <col min="16126" max="16130" width="11.28515625" style="14" customWidth="1"/>
    <col min="16131" max="16384" width="9.140625" style="14"/>
  </cols>
  <sheetData>
    <row r="1" spans="1:10" ht="39.950000000000003" customHeight="1" thickBot="1" x14ac:dyDescent="0.3">
      <c r="A1" s="201" t="s">
        <v>56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4.95" customHeight="1" x14ac:dyDescent="0.25">
      <c r="A2" s="233" t="s">
        <v>10</v>
      </c>
      <c r="B2" s="235" t="s">
        <v>1</v>
      </c>
      <c r="C2" s="206" t="s">
        <v>53</v>
      </c>
      <c r="D2" s="207"/>
      <c r="E2" s="207"/>
      <c r="F2" s="207"/>
      <c r="G2" s="207"/>
      <c r="H2" s="207"/>
      <c r="I2" s="207"/>
      <c r="J2" s="207"/>
    </row>
    <row r="3" spans="1:10" ht="24.95" customHeight="1" x14ac:dyDescent="0.25">
      <c r="A3" s="234"/>
      <c r="B3" s="236"/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</row>
    <row r="4" spans="1:10" ht="30" customHeight="1" x14ac:dyDescent="0.25">
      <c r="A4" s="226" t="s">
        <v>11</v>
      </c>
      <c r="B4" s="3" t="s">
        <v>12</v>
      </c>
      <c r="C4" s="4">
        <v>18000</v>
      </c>
      <c r="D4" s="4">
        <v>15500</v>
      </c>
      <c r="E4" s="4">
        <v>10520</v>
      </c>
      <c r="F4" s="4">
        <v>11000</v>
      </c>
      <c r="G4" s="4">
        <v>12500</v>
      </c>
      <c r="H4" s="4">
        <v>13500</v>
      </c>
      <c r="I4" s="4">
        <v>13500</v>
      </c>
      <c r="J4" s="4">
        <v>13600</v>
      </c>
    </row>
    <row r="5" spans="1:10" ht="30" customHeight="1" x14ac:dyDescent="0.25">
      <c r="A5" s="227"/>
      <c r="B5" s="26" t="s">
        <v>13</v>
      </c>
      <c r="C5" s="8">
        <v>5</v>
      </c>
      <c r="D5" s="8">
        <v>5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</row>
    <row r="6" spans="1:10" ht="30" customHeight="1" x14ac:dyDescent="0.25">
      <c r="A6" s="227"/>
      <c r="B6" s="16" t="s">
        <v>14</v>
      </c>
      <c r="C6" s="4">
        <v>2800</v>
      </c>
      <c r="D6" s="4">
        <v>2800</v>
      </c>
      <c r="E6" s="4">
        <v>2800</v>
      </c>
      <c r="F6" s="4">
        <v>2800</v>
      </c>
      <c r="G6" s="4">
        <v>2800</v>
      </c>
      <c r="H6" s="4">
        <v>2800</v>
      </c>
      <c r="I6" s="4">
        <v>2700</v>
      </c>
      <c r="J6" s="4">
        <v>2700</v>
      </c>
    </row>
    <row r="7" spans="1:10" ht="30" customHeight="1" x14ac:dyDescent="0.25">
      <c r="A7" s="227"/>
      <c r="B7" s="15" t="s">
        <v>15</v>
      </c>
      <c r="C7" s="8">
        <v>500</v>
      </c>
      <c r="D7" s="8">
        <v>500</v>
      </c>
      <c r="E7" s="23">
        <v>700</v>
      </c>
      <c r="F7" s="23">
        <v>700</v>
      </c>
      <c r="G7" s="23">
        <v>700</v>
      </c>
      <c r="H7" s="23">
        <v>800</v>
      </c>
      <c r="I7" s="23">
        <v>800</v>
      </c>
      <c r="J7" s="23">
        <v>1000</v>
      </c>
    </row>
    <row r="8" spans="1:10" ht="30" customHeight="1" x14ac:dyDescent="0.25">
      <c r="A8" s="227"/>
      <c r="B8" s="17" t="s">
        <v>16</v>
      </c>
      <c r="C8" s="4">
        <v>8500</v>
      </c>
      <c r="D8" s="4">
        <v>8500</v>
      </c>
      <c r="E8" s="4">
        <v>8000</v>
      </c>
      <c r="F8" s="4">
        <v>8000</v>
      </c>
      <c r="G8" s="4">
        <v>8500</v>
      </c>
      <c r="H8" s="4">
        <v>9000</v>
      </c>
      <c r="I8" s="4">
        <v>14400</v>
      </c>
      <c r="J8" s="4">
        <v>14500</v>
      </c>
    </row>
    <row r="9" spans="1:10" ht="30" customHeight="1" x14ac:dyDescent="0.25">
      <c r="A9" s="227"/>
      <c r="B9" s="15" t="s">
        <v>17</v>
      </c>
      <c r="C9" s="8">
        <v>224.5</v>
      </c>
      <c r="D9" s="8">
        <v>50</v>
      </c>
      <c r="E9" s="23">
        <v>50</v>
      </c>
      <c r="F9" s="23">
        <v>150</v>
      </c>
      <c r="G9" s="23">
        <v>100</v>
      </c>
      <c r="H9" s="23">
        <v>160</v>
      </c>
      <c r="I9" s="23">
        <v>160</v>
      </c>
      <c r="J9" s="23">
        <v>300</v>
      </c>
    </row>
    <row r="10" spans="1:10" ht="30" customHeight="1" x14ac:dyDescent="0.25">
      <c r="A10" s="227"/>
      <c r="B10" s="17" t="s">
        <v>18</v>
      </c>
      <c r="C10" s="4">
        <v>600</v>
      </c>
      <c r="D10" s="4">
        <v>600</v>
      </c>
      <c r="E10" s="4">
        <v>950</v>
      </c>
      <c r="F10" s="4">
        <v>950</v>
      </c>
      <c r="G10" s="4">
        <v>1000</v>
      </c>
      <c r="H10" s="4">
        <v>1000</v>
      </c>
      <c r="I10" s="4">
        <v>1000</v>
      </c>
      <c r="J10" s="4">
        <v>1100</v>
      </c>
    </row>
    <row r="11" spans="1:10" ht="30" customHeight="1" x14ac:dyDescent="0.25">
      <c r="A11" s="227"/>
      <c r="B11" s="26" t="s">
        <v>19</v>
      </c>
      <c r="C11" s="8">
        <v>16000</v>
      </c>
      <c r="D11" s="8">
        <v>16000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</row>
    <row r="12" spans="1:10" ht="30" customHeight="1" x14ac:dyDescent="0.25">
      <c r="A12" s="227"/>
      <c r="B12" s="18" t="s">
        <v>20</v>
      </c>
      <c r="C12" s="4">
        <v>6500</v>
      </c>
      <c r="D12" s="4">
        <v>4000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ht="30" customHeight="1" x14ac:dyDescent="0.25">
      <c r="A13" s="227"/>
      <c r="B13" s="19" t="s">
        <v>51</v>
      </c>
      <c r="C13" s="4">
        <v>52000</v>
      </c>
      <c r="D13" s="4">
        <v>55000</v>
      </c>
      <c r="E13" s="4">
        <v>54000</v>
      </c>
      <c r="F13" s="4">
        <v>56000</v>
      </c>
      <c r="G13" s="4">
        <v>58500</v>
      </c>
      <c r="H13" s="4">
        <v>59700</v>
      </c>
      <c r="I13" s="4">
        <v>61300</v>
      </c>
      <c r="J13" s="4">
        <v>61420</v>
      </c>
    </row>
    <row r="14" spans="1:10" ht="30" customHeight="1" thickBot="1" x14ac:dyDescent="0.3">
      <c r="A14" s="228"/>
      <c r="B14" s="21" t="s">
        <v>5</v>
      </c>
      <c r="C14" s="22">
        <f t="shared" ref="C14:G14" si="0">SUM(C4:C13)</f>
        <v>105129.5</v>
      </c>
      <c r="D14" s="22">
        <f t="shared" si="0"/>
        <v>102955</v>
      </c>
      <c r="E14" s="22">
        <f t="shared" si="0"/>
        <v>77020</v>
      </c>
      <c r="F14" s="22">
        <f t="shared" si="0"/>
        <v>79600</v>
      </c>
      <c r="G14" s="22">
        <f t="shared" si="0"/>
        <v>84100</v>
      </c>
      <c r="H14" s="22">
        <f>SUM(H4:H13)</f>
        <v>86960</v>
      </c>
      <c r="I14" s="22">
        <f>SUM(I4:I13)</f>
        <v>93860</v>
      </c>
      <c r="J14" s="22">
        <f>SUM(J4:J13)</f>
        <v>94620</v>
      </c>
    </row>
    <row r="15" spans="1:10" ht="30" customHeight="1" x14ac:dyDescent="0.25">
      <c r="A15" s="229" t="s">
        <v>21</v>
      </c>
      <c r="B15" s="25" t="s">
        <v>22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ht="30" customHeight="1" x14ac:dyDescent="0.25">
      <c r="A16" s="227"/>
      <c r="B16" s="15" t="s">
        <v>23</v>
      </c>
      <c r="C16" s="8">
        <v>5000</v>
      </c>
      <c r="D16" s="8">
        <v>3500</v>
      </c>
      <c r="E16" s="23">
        <v>4000</v>
      </c>
      <c r="F16" s="23">
        <v>5000</v>
      </c>
      <c r="G16" s="23">
        <v>3000</v>
      </c>
      <c r="H16" s="23">
        <v>2800</v>
      </c>
      <c r="I16" s="23">
        <v>3800</v>
      </c>
      <c r="J16" s="23">
        <v>350</v>
      </c>
    </row>
    <row r="17" spans="1:10" ht="30" customHeight="1" x14ac:dyDescent="0.25">
      <c r="A17" s="227"/>
      <c r="B17" s="16" t="s">
        <v>24</v>
      </c>
      <c r="C17" s="4">
        <v>1000</v>
      </c>
      <c r="D17" s="4">
        <v>1230</v>
      </c>
      <c r="E17" s="4">
        <v>1300</v>
      </c>
      <c r="F17" s="4">
        <v>1850</v>
      </c>
      <c r="G17" s="4">
        <v>1800</v>
      </c>
      <c r="H17" s="4">
        <v>1900</v>
      </c>
      <c r="I17" s="4">
        <v>4100</v>
      </c>
      <c r="J17" s="4">
        <v>13832</v>
      </c>
    </row>
    <row r="18" spans="1:10" s="24" customFormat="1" ht="30" customHeight="1" x14ac:dyDescent="0.25">
      <c r="A18" s="227"/>
      <c r="B18" s="12" t="s">
        <v>58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1922</v>
      </c>
    </row>
    <row r="19" spans="1:10" ht="30" customHeight="1" x14ac:dyDescent="0.25">
      <c r="A19" s="227"/>
      <c r="B19" s="12" t="s">
        <v>25</v>
      </c>
      <c r="C19" s="4">
        <v>1000</v>
      </c>
      <c r="D19" s="4">
        <v>2500</v>
      </c>
      <c r="E19" s="23">
        <v>3000</v>
      </c>
      <c r="F19" s="23">
        <v>3500</v>
      </c>
      <c r="G19" s="23">
        <v>2000</v>
      </c>
      <c r="H19" s="23">
        <v>1850</v>
      </c>
      <c r="I19" s="23">
        <v>1900</v>
      </c>
      <c r="J19" s="23">
        <v>2500</v>
      </c>
    </row>
    <row r="20" spans="1:10" s="24" customFormat="1" ht="30" customHeight="1" x14ac:dyDescent="0.25">
      <c r="A20" s="227"/>
      <c r="B20" s="12" t="s">
        <v>59</v>
      </c>
      <c r="C20" s="4">
        <v>0</v>
      </c>
      <c r="D20" s="4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100</v>
      </c>
    </row>
    <row r="21" spans="1:10" ht="30" customHeight="1" x14ac:dyDescent="0.25">
      <c r="A21" s="227"/>
      <c r="B21" s="3" t="s">
        <v>26</v>
      </c>
      <c r="C21" s="4">
        <v>0</v>
      </c>
      <c r="D21" s="4">
        <v>100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30" customHeight="1" x14ac:dyDescent="0.25">
      <c r="A22" s="227"/>
      <c r="B22" s="15" t="s">
        <v>27</v>
      </c>
      <c r="C22" s="8">
        <v>180</v>
      </c>
      <c r="D22" s="8">
        <v>80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</row>
    <row r="23" spans="1:10" ht="30" customHeight="1" thickBot="1" x14ac:dyDescent="0.3">
      <c r="A23" s="230"/>
      <c r="B23" s="61" t="s">
        <v>5</v>
      </c>
      <c r="C23" s="62">
        <f t="shared" ref="C23:G23" si="1">SUM(C15:C22)</f>
        <v>7180</v>
      </c>
      <c r="D23" s="62">
        <f t="shared" si="1"/>
        <v>7410</v>
      </c>
      <c r="E23" s="63">
        <f t="shared" si="1"/>
        <v>8300</v>
      </c>
      <c r="F23" s="63">
        <f t="shared" si="1"/>
        <v>10350</v>
      </c>
      <c r="G23" s="63">
        <f t="shared" si="1"/>
        <v>6800</v>
      </c>
      <c r="H23" s="63">
        <f>SUM(H15:H22)</f>
        <v>6550</v>
      </c>
      <c r="I23" s="63">
        <f>SUM(I15:I22)</f>
        <v>9800</v>
      </c>
      <c r="J23" s="63">
        <f>SUM(J15:J22)</f>
        <v>18704</v>
      </c>
    </row>
    <row r="24" spans="1:10" ht="33.75" customHeight="1" thickTop="1" thickBot="1" x14ac:dyDescent="0.3">
      <c r="A24" s="231" t="s">
        <v>28</v>
      </c>
      <c r="B24" s="232"/>
      <c r="C24" s="67">
        <f t="shared" ref="C24:G24" si="2">C14+C23</f>
        <v>112309.5</v>
      </c>
      <c r="D24" s="67">
        <f t="shared" si="2"/>
        <v>110365</v>
      </c>
      <c r="E24" s="67">
        <f t="shared" si="2"/>
        <v>85320</v>
      </c>
      <c r="F24" s="67">
        <f t="shared" si="2"/>
        <v>89950</v>
      </c>
      <c r="G24" s="67">
        <f t="shared" si="2"/>
        <v>90900</v>
      </c>
      <c r="H24" s="67">
        <f>H14+H23</f>
        <v>93510</v>
      </c>
      <c r="I24" s="67">
        <f>I14+I23</f>
        <v>103660</v>
      </c>
      <c r="J24" s="67">
        <f>J14+J23</f>
        <v>113324</v>
      </c>
    </row>
  </sheetData>
  <mergeCells count="7">
    <mergeCell ref="C2:J2"/>
    <mergeCell ref="A1:J1"/>
    <mergeCell ref="A4:A14"/>
    <mergeCell ref="A15:A23"/>
    <mergeCell ref="A24:B24"/>
    <mergeCell ref="A2:A3"/>
    <mergeCell ref="B2:B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workbookViewId="0">
      <selection activeCell="N21" sqref="N21"/>
    </sheetView>
  </sheetViews>
  <sheetFormatPr defaultRowHeight="12.75" x14ac:dyDescent="0.25"/>
  <cols>
    <col min="1" max="1" width="7.140625" style="14" customWidth="1"/>
    <col min="2" max="2" width="27.140625" style="14" customWidth="1"/>
    <col min="3" max="7" width="11.42578125" style="14" customWidth="1"/>
    <col min="8" max="8" width="11.42578125" style="24" customWidth="1"/>
    <col min="9" max="9" width="11.42578125" style="14" customWidth="1"/>
    <col min="10" max="10" width="12.28515625" style="24" customWidth="1"/>
    <col min="11" max="251" width="9.140625" style="14"/>
    <col min="252" max="252" width="8.28515625" style="14" customWidth="1"/>
    <col min="253" max="253" width="26.85546875" style="14" customWidth="1"/>
    <col min="254" max="258" width="10.85546875" style="14" customWidth="1"/>
    <col min="259" max="507" width="9.140625" style="14"/>
    <col min="508" max="508" width="8.28515625" style="14" customWidth="1"/>
    <col min="509" max="509" width="26.85546875" style="14" customWidth="1"/>
    <col min="510" max="514" width="10.85546875" style="14" customWidth="1"/>
    <col min="515" max="763" width="9.140625" style="14"/>
    <col min="764" max="764" width="8.28515625" style="14" customWidth="1"/>
    <col min="765" max="765" width="26.85546875" style="14" customWidth="1"/>
    <col min="766" max="770" width="10.85546875" style="14" customWidth="1"/>
    <col min="771" max="1019" width="9.140625" style="14"/>
    <col min="1020" max="1020" width="8.28515625" style="14" customWidth="1"/>
    <col min="1021" max="1021" width="26.85546875" style="14" customWidth="1"/>
    <col min="1022" max="1026" width="10.85546875" style="14" customWidth="1"/>
    <col min="1027" max="1275" width="9.140625" style="14"/>
    <col min="1276" max="1276" width="8.28515625" style="14" customWidth="1"/>
    <col min="1277" max="1277" width="26.85546875" style="14" customWidth="1"/>
    <col min="1278" max="1282" width="10.85546875" style="14" customWidth="1"/>
    <col min="1283" max="1531" width="9.140625" style="14"/>
    <col min="1532" max="1532" width="8.28515625" style="14" customWidth="1"/>
    <col min="1533" max="1533" width="26.85546875" style="14" customWidth="1"/>
    <col min="1534" max="1538" width="10.85546875" style="14" customWidth="1"/>
    <col min="1539" max="1787" width="9.140625" style="14"/>
    <col min="1788" max="1788" width="8.28515625" style="14" customWidth="1"/>
    <col min="1789" max="1789" width="26.85546875" style="14" customWidth="1"/>
    <col min="1790" max="1794" width="10.85546875" style="14" customWidth="1"/>
    <col min="1795" max="2043" width="9.140625" style="14"/>
    <col min="2044" max="2044" width="8.28515625" style="14" customWidth="1"/>
    <col min="2045" max="2045" width="26.85546875" style="14" customWidth="1"/>
    <col min="2046" max="2050" width="10.85546875" style="14" customWidth="1"/>
    <col min="2051" max="2299" width="9.140625" style="14"/>
    <col min="2300" max="2300" width="8.28515625" style="14" customWidth="1"/>
    <col min="2301" max="2301" width="26.85546875" style="14" customWidth="1"/>
    <col min="2302" max="2306" width="10.85546875" style="14" customWidth="1"/>
    <col min="2307" max="2555" width="9.140625" style="14"/>
    <col min="2556" max="2556" width="8.28515625" style="14" customWidth="1"/>
    <col min="2557" max="2557" width="26.85546875" style="14" customWidth="1"/>
    <col min="2558" max="2562" width="10.85546875" style="14" customWidth="1"/>
    <col min="2563" max="2811" width="9.140625" style="14"/>
    <col min="2812" max="2812" width="8.28515625" style="14" customWidth="1"/>
    <col min="2813" max="2813" width="26.85546875" style="14" customWidth="1"/>
    <col min="2814" max="2818" width="10.85546875" style="14" customWidth="1"/>
    <col min="2819" max="3067" width="9.140625" style="14"/>
    <col min="3068" max="3068" width="8.28515625" style="14" customWidth="1"/>
    <col min="3069" max="3069" width="26.85546875" style="14" customWidth="1"/>
    <col min="3070" max="3074" width="10.85546875" style="14" customWidth="1"/>
    <col min="3075" max="3323" width="9.140625" style="14"/>
    <col min="3324" max="3324" width="8.28515625" style="14" customWidth="1"/>
    <col min="3325" max="3325" width="26.85546875" style="14" customWidth="1"/>
    <col min="3326" max="3330" width="10.85546875" style="14" customWidth="1"/>
    <col min="3331" max="3579" width="9.140625" style="14"/>
    <col min="3580" max="3580" width="8.28515625" style="14" customWidth="1"/>
    <col min="3581" max="3581" width="26.85546875" style="14" customWidth="1"/>
    <col min="3582" max="3586" width="10.85546875" style="14" customWidth="1"/>
    <col min="3587" max="3835" width="9.140625" style="14"/>
    <col min="3836" max="3836" width="8.28515625" style="14" customWidth="1"/>
    <col min="3837" max="3837" width="26.85546875" style="14" customWidth="1"/>
    <col min="3838" max="3842" width="10.85546875" style="14" customWidth="1"/>
    <col min="3843" max="4091" width="9.140625" style="14"/>
    <col min="4092" max="4092" width="8.28515625" style="14" customWidth="1"/>
    <col min="4093" max="4093" width="26.85546875" style="14" customWidth="1"/>
    <col min="4094" max="4098" width="10.85546875" style="14" customWidth="1"/>
    <col min="4099" max="4347" width="9.140625" style="14"/>
    <col min="4348" max="4348" width="8.28515625" style="14" customWidth="1"/>
    <col min="4349" max="4349" width="26.85546875" style="14" customWidth="1"/>
    <col min="4350" max="4354" width="10.85546875" style="14" customWidth="1"/>
    <col min="4355" max="4603" width="9.140625" style="14"/>
    <col min="4604" max="4604" width="8.28515625" style="14" customWidth="1"/>
    <col min="4605" max="4605" width="26.85546875" style="14" customWidth="1"/>
    <col min="4606" max="4610" width="10.85546875" style="14" customWidth="1"/>
    <col min="4611" max="4859" width="9.140625" style="14"/>
    <col min="4860" max="4860" width="8.28515625" style="14" customWidth="1"/>
    <col min="4861" max="4861" width="26.85546875" style="14" customWidth="1"/>
    <col min="4862" max="4866" width="10.85546875" style="14" customWidth="1"/>
    <col min="4867" max="5115" width="9.140625" style="14"/>
    <col min="5116" max="5116" width="8.28515625" style="14" customWidth="1"/>
    <col min="5117" max="5117" width="26.85546875" style="14" customWidth="1"/>
    <col min="5118" max="5122" width="10.85546875" style="14" customWidth="1"/>
    <col min="5123" max="5371" width="9.140625" style="14"/>
    <col min="5372" max="5372" width="8.28515625" style="14" customWidth="1"/>
    <col min="5373" max="5373" width="26.85546875" style="14" customWidth="1"/>
    <col min="5374" max="5378" width="10.85546875" style="14" customWidth="1"/>
    <col min="5379" max="5627" width="9.140625" style="14"/>
    <col min="5628" max="5628" width="8.28515625" style="14" customWidth="1"/>
    <col min="5629" max="5629" width="26.85546875" style="14" customWidth="1"/>
    <col min="5630" max="5634" width="10.85546875" style="14" customWidth="1"/>
    <col min="5635" max="5883" width="9.140625" style="14"/>
    <col min="5884" max="5884" width="8.28515625" style="14" customWidth="1"/>
    <col min="5885" max="5885" width="26.85546875" style="14" customWidth="1"/>
    <col min="5886" max="5890" width="10.85546875" style="14" customWidth="1"/>
    <col min="5891" max="6139" width="9.140625" style="14"/>
    <col min="6140" max="6140" width="8.28515625" style="14" customWidth="1"/>
    <col min="6141" max="6141" width="26.85546875" style="14" customWidth="1"/>
    <col min="6142" max="6146" width="10.85546875" style="14" customWidth="1"/>
    <col min="6147" max="6395" width="9.140625" style="14"/>
    <col min="6396" max="6396" width="8.28515625" style="14" customWidth="1"/>
    <col min="6397" max="6397" width="26.85546875" style="14" customWidth="1"/>
    <col min="6398" max="6402" width="10.85546875" style="14" customWidth="1"/>
    <col min="6403" max="6651" width="9.140625" style="14"/>
    <col min="6652" max="6652" width="8.28515625" style="14" customWidth="1"/>
    <col min="6653" max="6653" width="26.85546875" style="14" customWidth="1"/>
    <col min="6654" max="6658" width="10.85546875" style="14" customWidth="1"/>
    <col min="6659" max="6907" width="9.140625" style="14"/>
    <col min="6908" max="6908" width="8.28515625" style="14" customWidth="1"/>
    <col min="6909" max="6909" width="26.85546875" style="14" customWidth="1"/>
    <col min="6910" max="6914" width="10.85546875" style="14" customWidth="1"/>
    <col min="6915" max="7163" width="9.140625" style="14"/>
    <col min="7164" max="7164" width="8.28515625" style="14" customWidth="1"/>
    <col min="7165" max="7165" width="26.85546875" style="14" customWidth="1"/>
    <col min="7166" max="7170" width="10.85546875" style="14" customWidth="1"/>
    <col min="7171" max="7419" width="9.140625" style="14"/>
    <col min="7420" max="7420" width="8.28515625" style="14" customWidth="1"/>
    <col min="7421" max="7421" width="26.85546875" style="14" customWidth="1"/>
    <col min="7422" max="7426" width="10.85546875" style="14" customWidth="1"/>
    <col min="7427" max="7675" width="9.140625" style="14"/>
    <col min="7676" max="7676" width="8.28515625" style="14" customWidth="1"/>
    <col min="7677" max="7677" width="26.85546875" style="14" customWidth="1"/>
    <col min="7678" max="7682" width="10.85546875" style="14" customWidth="1"/>
    <col min="7683" max="7931" width="9.140625" style="14"/>
    <col min="7932" max="7932" width="8.28515625" style="14" customWidth="1"/>
    <col min="7933" max="7933" width="26.85546875" style="14" customWidth="1"/>
    <col min="7934" max="7938" width="10.85546875" style="14" customWidth="1"/>
    <col min="7939" max="8187" width="9.140625" style="14"/>
    <col min="8188" max="8188" width="8.28515625" style="14" customWidth="1"/>
    <col min="8189" max="8189" width="26.85546875" style="14" customWidth="1"/>
    <col min="8190" max="8194" width="10.85546875" style="14" customWidth="1"/>
    <col min="8195" max="8443" width="9.140625" style="14"/>
    <col min="8444" max="8444" width="8.28515625" style="14" customWidth="1"/>
    <col min="8445" max="8445" width="26.85546875" style="14" customWidth="1"/>
    <col min="8446" max="8450" width="10.85546875" style="14" customWidth="1"/>
    <col min="8451" max="8699" width="9.140625" style="14"/>
    <col min="8700" max="8700" width="8.28515625" style="14" customWidth="1"/>
    <col min="8701" max="8701" width="26.85546875" style="14" customWidth="1"/>
    <col min="8702" max="8706" width="10.85546875" style="14" customWidth="1"/>
    <col min="8707" max="8955" width="9.140625" style="14"/>
    <col min="8956" max="8956" width="8.28515625" style="14" customWidth="1"/>
    <col min="8957" max="8957" width="26.85546875" style="14" customWidth="1"/>
    <col min="8958" max="8962" width="10.85546875" style="14" customWidth="1"/>
    <col min="8963" max="9211" width="9.140625" style="14"/>
    <col min="9212" max="9212" width="8.28515625" style="14" customWidth="1"/>
    <col min="9213" max="9213" width="26.85546875" style="14" customWidth="1"/>
    <col min="9214" max="9218" width="10.85546875" style="14" customWidth="1"/>
    <col min="9219" max="9467" width="9.140625" style="14"/>
    <col min="9468" max="9468" width="8.28515625" style="14" customWidth="1"/>
    <col min="9469" max="9469" width="26.85546875" style="14" customWidth="1"/>
    <col min="9470" max="9474" width="10.85546875" style="14" customWidth="1"/>
    <col min="9475" max="9723" width="9.140625" style="14"/>
    <col min="9724" max="9724" width="8.28515625" style="14" customWidth="1"/>
    <col min="9725" max="9725" width="26.85546875" style="14" customWidth="1"/>
    <col min="9726" max="9730" width="10.85546875" style="14" customWidth="1"/>
    <col min="9731" max="9979" width="9.140625" style="14"/>
    <col min="9980" max="9980" width="8.28515625" style="14" customWidth="1"/>
    <col min="9981" max="9981" width="26.85546875" style="14" customWidth="1"/>
    <col min="9982" max="9986" width="10.85546875" style="14" customWidth="1"/>
    <col min="9987" max="10235" width="9.140625" style="14"/>
    <col min="10236" max="10236" width="8.28515625" style="14" customWidth="1"/>
    <col min="10237" max="10237" width="26.85546875" style="14" customWidth="1"/>
    <col min="10238" max="10242" width="10.85546875" style="14" customWidth="1"/>
    <col min="10243" max="10491" width="9.140625" style="14"/>
    <col min="10492" max="10492" width="8.28515625" style="14" customWidth="1"/>
    <col min="10493" max="10493" width="26.85546875" style="14" customWidth="1"/>
    <col min="10494" max="10498" width="10.85546875" style="14" customWidth="1"/>
    <col min="10499" max="10747" width="9.140625" style="14"/>
    <col min="10748" max="10748" width="8.28515625" style="14" customWidth="1"/>
    <col min="10749" max="10749" width="26.85546875" style="14" customWidth="1"/>
    <col min="10750" max="10754" width="10.85546875" style="14" customWidth="1"/>
    <col min="10755" max="11003" width="9.140625" style="14"/>
    <col min="11004" max="11004" width="8.28515625" style="14" customWidth="1"/>
    <col min="11005" max="11005" width="26.85546875" style="14" customWidth="1"/>
    <col min="11006" max="11010" width="10.85546875" style="14" customWidth="1"/>
    <col min="11011" max="11259" width="9.140625" style="14"/>
    <col min="11260" max="11260" width="8.28515625" style="14" customWidth="1"/>
    <col min="11261" max="11261" width="26.85546875" style="14" customWidth="1"/>
    <col min="11262" max="11266" width="10.85546875" style="14" customWidth="1"/>
    <col min="11267" max="11515" width="9.140625" style="14"/>
    <col min="11516" max="11516" width="8.28515625" style="14" customWidth="1"/>
    <col min="11517" max="11517" width="26.85546875" style="14" customWidth="1"/>
    <col min="11518" max="11522" width="10.85546875" style="14" customWidth="1"/>
    <col min="11523" max="11771" width="9.140625" style="14"/>
    <col min="11772" max="11772" width="8.28515625" style="14" customWidth="1"/>
    <col min="11773" max="11773" width="26.85546875" style="14" customWidth="1"/>
    <col min="11774" max="11778" width="10.85546875" style="14" customWidth="1"/>
    <col min="11779" max="12027" width="9.140625" style="14"/>
    <col min="12028" max="12028" width="8.28515625" style="14" customWidth="1"/>
    <col min="12029" max="12029" width="26.85546875" style="14" customWidth="1"/>
    <col min="12030" max="12034" width="10.85546875" style="14" customWidth="1"/>
    <col min="12035" max="12283" width="9.140625" style="14"/>
    <col min="12284" max="12284" width="8.28515625" style="14" customWidth="1"/>
    <col min="12285" max="12285" width="26.85546875" style="14" customWidth="1"/>
    <col min="12286" max="12290" width="10.85546875" style="14" customWidth="1"/>
    <col min="12291" max="12539" width="9.140625" style="14"/>
    <col min="12540" max="12540" width="8.28515625" style="14" customWidth="1"/>
    <col min="12541" max="12541" width="26.85546875" style="14" customWidth="1"/>
    <col min="12542" max="12546" width="10.85546875" style="14" customWidth="1"/>
    <col min="12547" max="12795" width="9.140625" style="14"/>
    <col min="12796" max="12796" width="8.28515625" style="14" customWidth="1"/>
    <col min="12797" max="12797" width="26.85546875" style="14" customWidth="1"/>
    <col min="12798" max="12802" width="10.85546875" style="14" customWidth="1"/>
    <col min="12803" max="13051" width="9.140625" style="14"/>
    <col min="13052" max="13052" width="8.28515625" style="14" customWidth="1"/>
    <col min="13053" max="13053" width="26.85546875" style="14" customWidth="1"/>
    <col min="13054" max="13058" width="10.85546875" style="14" customWidth="1"/>
    <col min="13059" max="13307" width="9.140625" style="14"/>
    <col min="13308" max="13308" width="8.28515625" style="14" customWidth="1"/>
    <col min="13309" max="13309" width="26.85546875" style="14" customWidth="1"/>
    <col min="13310" max="13314" width="10.85546875" style="14" customWidth="1"/>
    <col min="13315" max="13563" width="9.140625" style="14"/>
    <col min="13564" max="13564" width="8.28515625" style="14" customWidth="1"/>
    <col min="13565" max="13565" width="26.85546875" style="14" customWidth="1"/>
    <col min="13566" max="13570" width="10.85546875" style="14" customWidth="1"/>
    <col min="13571" max="13819" width="9.140625" style="14"/>
    <col min="13820" max="13820" width="8.28515625" style="14" customWidth="1"/>
    <col min="13821" max="13821" width="26.85546875" style="14" customWidth="1"/>
    <col min="13822" max="13826" width="10.85546875" style="14" customWidth="1"/>
    <col min="13827" max="14075" width="9.140625" style="14"/>
    <col min="14076" max="14076" width="8.28515625" style="14" customWidth="1"/>
    <col min="14077" max="14077" width="26.85546875" style="14" customWidth="1"/>
    <col min="14078" max="14082" width="10.85546875" style="14" customWidth="1"/>
    <col min="14083" max="14331" width="9.140625" style="14"/>
    <col min="14332" max="14332" width="8.28515625" style="14" customWidth="1"/>
    <col min="14333" max="14333" width="26.85546875" style="14" customWidth="1"/>
    <col min="14334" max="14338" width="10.85546875" style="14" customWidth="1"/>
    <col min="14339" max="14587" width="9.140625" style="14"/>
    <col min="14588" max="14588" width="8.28515625" style="14" customWidth="1"/>
    <col min="14589" max="14589" width="26.85546875" style="14" customWidth="1"/>
    <col min="14590" max="14594" width="10.85546875" style="14" customWidth="1"/>
    <col min="14595" max="14843" width="9.140625" style="14"/>
    <col min="14844" max="14844" width="8.28515625" style="14" customWidth="1"/>
    <col min="14845" max="14845" width="26.85546875" style="14" customWidth="1"/>
    <col min="14846" max="14850" width="10.85546875" style="14" customWidth="1"/>
    <col min="14851" max="15099" width="9.140625" style="14"/>
    <col min="15100" max="15100" width="8.28515625" style="14" customWidth="1"/>
    <col min="15101" max="15101" width="26.85546875" style="14" customWidth="1"/>
    <col min="15102" max="15106" width="10.85546875" style="14" customWidth="1"/>
    <col min="15107" max="15355" width="9.140625" style="14"/>
    <col min="15356" max="15356" width="8.28515625" style="14" customWidth="1"/>
    <col min="15357" max="15357" width="26.85546875" style="14" customWidth="1"/>
    <col min="15358" max="15362" width="10.85546875" style="14" customWidth="1"/>
    <col min="15363" max="15611" width="9.140625" style="14"/>
    <col min="15612" max="15612" width="8.28515625" style="14" customWidth="1"/>
    <col min="15613" max="15613" width="26.85546875" style="14" customWidth="1"/>
    <col min="15614" max="15618" width="10.85546875" style="14" customWidth="1"/>
    <col min="15619" max="15867" width="9.140625" style="14"/>
    <col min="15868" max="15868" width="8.28515625" style="14" customWidth="1"/>
    <col min="15869" max="15869" width="26.85546875" style="14" customWidth="1"/>
    <col min="15870" max="15874" width="10.85546875" style="14" customWidth="1"/>
    <col min="15875" max="16123" width="9.140625" style="14"/>
    <col min="16124" max="16124" width="8.28515625" style="14" customWidth="1"/>
    <col min="16125" max="16125" width="26.85546875" style="14" customWidth="1"/>
    <col min="16126" max="16130" width="10.85546875" style="14" customWidth="1"/>
    <col min="16131" max="16384" width="9.140625" style="14"/>
  </cols>
  <sheetData>
    <row r="1" spans="1:10" ht="39.950000000000003" customHeight="1" thickBot="1" x14ac:dyDescent="0.3">
      <c r="A1" s="201" t="s">
        <v>57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4.95" customHeight="1" x14ac:dyDescent="0.25">
      <c r="A2" s="238" t="s">
        <v>29</v>
      </c>
      <c r="B2" s="239"/>
      <c r="C2" s="206" t="s">
        <v>53</v>
      </c>
      <c r="D2" s="207"/>
      <c r="E2" s="207"/>
      <c r="F2" s="207"/>
      <c r="G2" s="207"/>
      <c r="H2" s="207"/>
      <c r="I2" s="207"/>
      <c r="J2" s="242"/>
    </row>
    <row r="3" spans="1:10" ht="24.95" customHeight="1" x14ac:dyDescent="0.25">
      <c r="A3" s="240"/>
      <c r="B3" s="241"/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30">
        <v>2018</v>
      </c>
    </row>
    <row r="4" spans="1:10" ht="37.5" customHeight="1" x14ac:dyDescent="0.25">
      <c r="A4" s="56" t="s">
        <v>30</v>
      </c>
      <c r="B4" s="27" t="s">
        <v>46</v>
      </c>
      <c r="C4" s="42">
        <v>7108</v>
      </c>
      <c r="D4" s="42">
        <v>6754.2</v>
      </c>
      <c r="E4" s="42">
        <v>4584.2</v>
      </c>
      <c r="F4" s="42">
        <v>4100</v>
      </c>
      <c r="G4" s="42">
        <v>11866</v>
      </c>
      <c r="H4" s="42">
        <v>11663.7</v>
      </c>
      <c r="I4" s="42">
        <v>14670</v>
      </c>
      <c r="J4" s="43">
        <v>11745</v>
      </c>
    </row>
    <row r="5" spans="1:10" ht="37.5" customHeight="1" x14ac:dyDescent="0.25">
      <c r="A5" s="57" t="s">
        <v>31</v>
      </c>
      <c r="B5" s="28" t="s">
        <v>47</v>
      </c>
      <c r="C5" s="64">
        <v>98598.9</v>
      </c>
      <c r="D5" s="64">
        <v>92785</v>
      </c>
      <c r="E5" s="64">
        <v>130940</v>
      </c>
      <c r="F5" s="64">
        <v>126716</v>
      </c>
      <c r="G5" s="64">
        <v>89452</v>
      </c>
      <c r="H5" s="64">
        <v>91323.5</v>
      </c>
      <c r="I5" s="64">
        <v>126477</v>
      </c>
      <c r="J5" s="70">
        <v>261288.2</v>
      </c>
    </row>
    <row r="6" spans="1:10" ht="37.5" customHeight="1" x14ac:dyDescent="0.25">
      <c r="A6" s="58" t="s">
        <v>32</v>
      </c>
      <c r="B6" s="12" t="s">
        <v>33</v>
      </c>
      <c r="C6" s="4">
        <v>25500</v>
      </c>
      <c r="D6" s="4">
        <v>600</v>
      </c>
      <c r="E6" s="4">
        <v>10550</v>
      </c>
      <c r="F6" s="4">
        <v>10756.1</v>
      </c>
      <c r="G6" s="4">
        <v>12650</v>
      </c>
      <c r="H6" s="4">
        <v>20925</v>
      </c>
      <c r="I6" s="4">
        <v>13655</v>
      </c>
      <c r="J6" s="33">
        <v>20328</v>
      </c>
    </row>
    <row r="7" spans="1:10" ht="37.5" customHeight="1" x14ac:dyDescent="0.25">
      <c r="A7" s="57" t="s">
        <v>34</v>
      </c>
      <c r="B7" s="28" t="s">
        <v>35</v>
      </c>
      <c r="C7" s="64">
        <v>185314.4</v>
      </c>
      <c r="D7" s="64">
        <v>155411</v>
      </c>
      <c r="E7" s="64">
        <v>162015</v>
      </c>
      <c r="F7" s="64">
        <v>348938.6</v>
      </c>
      <c r="G7" s="64">
        <v>240715.2</v>
      </c>
      <c r="H7" s="64">
        <v>231638.7</v>
      </c>
      <c r="I7" s="64">
        <v>209976.1</v>
      </c>
      <c r="J7" s="70">
        <v>290840.09999999998</v>
      </c>
    </row>
    <row r="8" spans="1:10" ht="37.5" customHeight="1" x14ac:dyDescent="0.25">
      <c r="A8" s="58" t="s">
        <v>36</v>
      </c>
      <c r="B8" s="12" t="s">
        <v>48</v>
      </c>
      <c r="C8" s="4">
        <v>36688</v>
      </c>
      <c r="D8" s="4">
        <v>38568.800000000003</v>
      </c>
      <c r="E8" s="4">
        <v>35988</v>
      </c>
      <c r="F8" s="4">
        <v>46548</v>
      </c>
      <c r="G8" s="4">
        <v>65325</v>
      </c>
      <c r="H8" s="4">
        <v>63331.5</v>
      </c>
      <c r="I8" s="4">
        <v>48920</v>
      </c>
      <c r="J8" s="33">
        <v>77699</v>
      </c>
    </row>
    <row r="9" spans="1:10" ht="37.5" customHeight="1" x14ac:dyDescent="0.25">
      <c r="A9" s="57" t="s">
        <v>37</v>
      </c>
      <c r="B9" s="28" t="s">
        <v>38</v>
      </c>
      <c r="C9" s="64">
        <v>52268</v>
      </c>
      <c r="D9" s="64">
        <v>39986</v>
      </c>
      <c r="E9" s="64">
        <v>32089</v>
      </c>
      <c r="F9" s="64">
        <v>28482</v>
      </c>
      <c r="G9" s="64">
        <v>33701.300000000003</v>
      </c>
      <c r="H9" s="64">
        <v>29680.5</v>
      </c>
      <c r="I9" s="64">
        <v>44549</v>
      </c>
      <c r="J9" s="70">
        <v>40988</v>
      </c>
    </row>
    <row r="10" spans="1:10" ht="37.5" customHeight="1" x14ac:dyDescent="0.25">
      <c r="A10" s="58" t="s">
        <v>39</v>
      </c>
      <c r="B10" s="12" t="s">
        <v>40</v>
      </c>
      <c r="C10" s="4">
        <v>4320</v>
      </c>
      <c r="D10" s="4">
        <v>3285</v>
      </c>
      <c r="E10" s="4">
        <v>1189</v>
      </c>
      <c r="F10" s="4">
        <v>14548</v>
      </c>
      <c r="G10" s="4">
        <v>37369</v>
      </c>
      <c r="H10" s="4">
        <v>45421</v>
      </c>
      <c r="I10" s="4">
        <v>41355.1</v>
      </c>
      <c r="J10" s="33">
        <v>42196.2</v>
      </c>
    </row>
    <row r="11" spans="1:10" ht="37.5" customHeight="1" x14ac:dyDescent="0.25">
      <c r="A11" s="57" t="s">
        <v>41</v>
      </c>
      <c r="B11" s="28" t="s">
        <v>42</v>
      </c>
      <c r="C11" s="64">
        <v>22132</v>
      </c>
      <c r="D11" s="64">
        <v>8375.1</v>
      </c>
      <c r="E11" s="64">
        <v>27597.200000000001</v>
      </c>
      <c r="F11" s="64">
        <v>30337</v>
      </c>
      <c r="G11" s="64">
        <v>47969.2</v>
      </c>
      <c r="H11" s="64">
        <v>32375.4</v>
      </c>
      <c r="I11" s="64">
        <v>31347</v>
      </c>
      <c r="J11" s="70">
        <v>51457</v>
      </c>
    </row>
    <row r="12" spans="1:10" ht="37.5" customHeight="1" x14ac:dyDescent="0.25">
      <c r="A12" s="58" t="s">
        <v>43</v>
      </c>
      <c r="B12" s="12" t="s">
        <v>54</v>
      </c>
      <c r="C12" s="4">
        <v>313837.7</v>
      </c>
      <c r="D12" s="4">
        <v>288255.5</v>
      </c>
      <c r="E12" s="4">
        <v>285937.90000000002</v>
      </c>
      <c r="F12" s="4">
        <v>303899.90000000002</v>
      </c>
      <c r="G12" s="4">
        <v>292259</v>
      </c>
      <c r="H12" s="4">
        <v>280680.09999999998</v>
      </c>
      <c r="I12" s="4">
        <v>307306.09999999998</v>
      </c>
      <c r="J12" s="33">
        <v>366840</v>
      </c>
    </row>
    <row r="13" spans="1:10" ht="37.5" customHeight="1" thickBot="1" x14ac:dyDescent="0.3">
      <c r="A13" s="59" t="s">
        <v>44</v>
      </c>
      <c r="B13" s="60" t="s">
        <v>49</v>
      </c>
      <c r="C13" s="65">
        <v>1925</v>
      </c>
      <c r="D13" s="65">
        <v>35588.5</v>
      </c>
      <c r="E13" s="65">
        <v>21568</v>
      </c>
      <c r="F13" s="65">
        <v>3531.3</v>
      </c>
      <c r="G13" s="65">
        <v>7537</v>
      </c>
      <c r="H13" s="65">
        <v>4161.7</v>
      </c>
      <c r="I13" s="65">
        <v>2850</v>
      </c>
      <c r="J13" s="71">
        <v>3470</v>
      </c>
    </row>
    <row r="14" spans="1:10" s="55" customFormat="1" ht="41.25" customHeight="1" thickTop="1" thickBot="1" x14ac:dyDescent="0.3">
      <c r="A14" s="237" t="s">
        <v>5</v>
      </c>
      <c r="B14" s="232"/>
      <c r="C14" s="35">
        <f t="shared" ref="C14:G14" si="0">SUM(C4:C13)</f>
        <v>747692</v>
      </c>
      <c r="D14" s="35">
        <f t="shared" si="0"/>
        <v>669609.1</v>
      </c>
      <c r="E14" s="35">
        <f t="shared" si="0"/>
        <v>712458.3</v>
      </c>
      <c r="F14" s="35">
        <f t="shared" si="0"/>
        <v>917856.9</v>
      </c>
      <c r="G14" s="35">
        <f t="shared" si="0"/>
        <v>838843.7</v>
      </c>
      <c r="H14" s="35">
        <f>SUM(H4:H13)</f>
        <v>811201.1</v>
      </c>
      <c r="I14" s="35">
        <f>SUM(I4:I13)</f>
        <v>841105.29999999993</v>
      </c>
      <c r="J14" s="35">
        <f>SUM(J4:J13)</f>
        <v>1166851.5</v>
      </c>
    </row>
    <row r="15" spans="1:10" x14ac:dyDescent="0.25">
      <c r="A15" s="24"/>
      <c r="B15" s="24"/>
    </row>
    <row r="16" spans="1:10" x14ac:dyDescent="0.25">
      <c r="A16" s="24"/>
      <c r="B16" s="24"/>
    </row>
  </sheetData>
  <mergeCells count="4">
    <mergeCell ref="A14:B14"/>
    <mergeCell ref="A2:B3"/>
    <mergeCell ref="C2:J2"/>
    <mergeCell ref="A1:J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2"/>
  <sheetViews>
    <sheetView tabSelected="1" zoomScaleNormal="100" workbookViewId="0">
      <selection activeCell="G37" sqref="G37"/>
    </sheetView>
  </sheetViews>
  <sheetFormatPr defaultRowHeight="15" x14ac:dyDescent="0.25"/>
  <cols>
    <col min="1" max="1" width="4.42578125" customWidth="1"/>
    <col min="2" max="2" width="30.42578125" customWidth="1"/>
    <col min="3" max="5" width="11" style="152" customWidth="1"/>
    <col min="6" max="10" width="11" customWidth="1"/>
    <col min="11" max="13" width="11" style="152" customWidth="1"/>
    <col min="14" max="18" width="11" customWidth="1"/>
    <col min="19" max="19" width="11" style="152" customWidth="1"/>
    <col min="20" max="20" width="11" customWidth="1"/>
    <col min="21" max="21" width="11" style="152" customWidth="1"/>
    <col min="22" max="22" width="11" customWidth="1"/>
    <col min="23" max="23" width="11" style="152" customWidth="1"/>
    <col min="24" max="26" width="11" customWidth="1"/>
  </cols>
  <sheetData>
    <row r="1" spans="1:26" ht="33" customHeight="1" thickBot="1" x14ac:dyDescent="0.3">
      <c r="A1" s="250" t="s">
        <v>104</v>
      </c>
      <c r="B1" s="251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72"/>
    </row>
    <row r="2" spans="1:26" ht="53.25" customHeight="1" thickBot="1" x14ac:dyDescent="0.3">
      <c r="A2" s="253" t="s">
        <v>60</v>
      </c>
      <c r="B2" s="254"/>
      <c r="C2" s="257" t="s">
        <v>61</v>
      </c>
      <c r="D2" s="258"/>
      <c r="E2" s="258"/>
      <c r="F2" s="258"/>
      <c r="G2" s="258"/>
      <c r="H2" s="258"/>
      <c r="I2" s="258"/>
      <c r="J2" s="259"/>
      <c r="K2" s="257" t="s">
        <v>62</v>
      </c>
      <c r="L2" s="258"/>
      <c r="M2" s="258"/>
      <c r="N2" s="258"/>
      <c r="O2" s="258"/>
      <c r="P2" s="258"/>
      <c r="Q2" s="258"/>
      <c r="R2" s="259"/>
      <c r="S2" s="260" t="s">
        <v>63</v>
      </c>
      <c r="T2" s="261"/>
      <c r="U2" s="261"/>
      <c r="V2" s="261"/>
      <c r="W2" s="261"/>
      <c r="X2" s="261"/>
      <c r="Y2" s="261"/>
      <c r="Z2" s="262"/>
    </row>
    <row r="3" spans="1:26" x14ac:dyDescent="0.25">
      <c r="A3" s="255"/>
      <c r="B3" s="256"/>
      <c r="C3" s="184" t="s">
        <v>101</v>
      </c>
      <c r="D3" s="176" t="s">
        <v>100</v>
      </c>
      <c r="E3" s="176" t="s">
        <v>99</v>
      </c>
      <c r="F3" s="91" t="s">
        <v>94</v>
      </c>
      <c r="G3" s="91" t="s">
        <v>95</v>
      </c>
      <c r="H3" s="91" t="s">
        <v>96</v>
      </c>
      <c r="I3" s="91" t="s">
        <v>64</v>
      </c>
      <c r="J3" s="93" t="s">
        <v>97</v>
      </c>
      <c r="K3" s="184" t="s">
        <v>101</v>
      </c>
      <c r="L3" s="176" t="s">
        <v>100</v>
      </c>
      <c r="M3" s="176" t="s">
        <v>99</v>
      </c>
      <c r="N3" s="91" t="s">
        <v>94</v>
      </c>
      <c r="O3" s="91" t="s">
        <v>95</v>
      </c>
      <c r="P3" s="91" t="s">
        <v>96</v>
      </c>
      <c r="Q3" s="91" t="s">
        <v>64</v>
      </c>
      <c r="R3" s="167" t="s">
        <v>97</v>
      </c>
      <c r="S3" s="184" t="s">
        <v>101</v>
      </c>
      <c r="T3" s="91" t="s">
        <v>100</v>
      </c>
      <c r="U3" s="139" t="s">
        <v>99</v>
      </c>
      <c r="V3" s="164" t="s">
        <v>94</v>
      </c>
      <c r="W3" s="139" t="s">
        <v>95</v>
      </c>
      <c r="X3" s="94" t="s">
        <v>96</v>
      </c>
      <c r="Y3" s="94" t="s">
        <v>64</v>
      </c>
      <c r="Z3" s="93" t="s">
        <v>97</v>
      </c>
    </row>
    <row r="4" spans="1:26" x14ac:dyDescent="0.25">
      <c r="A4" s="246" t="s">
        <v>65</v>
      </c>
      <c r="B4" s="77" t="s">
        <v>66</v>
      </c>
      <c r="C4" s="198">
        <v>69400</v>
      </c>
      <c r="D4" s="180">
        <v>97696</v>
      </c>
      <c r="E4" s="180">
        <v>100437</v>
      </c>
      <c r="F4" s="100">
        <v>54470</v>
      </c>
      <c r="G4" s="100">
        <v>53350</v>
      </c>
      <c r="H4" s="100">
        <v>62750</v>
      </c>
      <c r="I4" s="104">
        <f>'[1]zdaňovaná činnost celkem'!$D$8</f>
        <v>66130</v>
      </c>
      <c r="J4" s="102">
        <f>[2]zdaň.činnost!N4</f>
        <v>59651</v>
      </c>
      <c r="K4" s="188">
        <v>14700</v>
      </c>
      <c r="L4" s="180">
        <v>12150</v>
      </c>
      <c r="M4" s="144">
        <v>33600</v>
      </c>
      <c r="N4" s="89">
        <v>24300</v>
      </c>
      <c r="O4" s="106">
        <v>44000</v>
      </c>
      <c r="P4" s="82">
        <v>17500</v>
      </c>
      <c r="Q4" s="110">
        <f>'[1]zdaňovaná činnost celkem'!$F$8</f>
        <v>1400</v>
      </c>
      <c r="R4" s="88">
        <f>'[2]ost. zdaň.č.'!K4</f>
        <v>15000</v>
      </c>
      <c r="S4" s="192">
        <v>84100</v>
      </c>
      <c r="T4" s="140">
        <v>109846</v>
      </c>
      <c r="U4" s="141">
        <v>134037</v>
      </c>
      <c r="V4" s="88">
        <v>78770</v>
      </c>
      <c r="W4" s="140">
        <v>97350</v>
      </c>
      <c r="X4" s="88">
        <v>80250</v>
      </c>
      <c r="Y4" s="113">
        <f t="shared" ref="Y4:Y19" si="0">I4+Q4</f>
        <v>67530</v>
      </c>
      <c r="Z4" s="109">
        <f t="shared" ref="Z4:Z19" si="1">J4+R4</f>
        <v>74651</v>
      </c>
    </row>
    <row r="5" spans="1:26" x14ac:dyDescent="0.25">
      <c r="A5" s="246"/>
      <c r="B5" s="78" t="s">
        <v>67</v>
      </c>
      <c r="C5" s="190">
        <v>30670</v>
      </c>
      <c r="D5" s="181">
        <v>27373</v>
      </c>
      <c r="E5" s="181">
        <v>28940</v>
      </c>
      <c r="F5" s="99">
        <v>23300</v>
      </c>
      <c r="G5" s="99">
        <v>20960</v>
      </c>
      <c r="H5" s="99">
        <v>17868.7</v>
      </c>
      <c r="I5" s="105">
        <f>'[1]zdaňovaná činnost celkem'!$D$9</f>
        <v>30199.5</v>
      </c>
      <c r="J5" s="103">
        <f>[2]zdaň.činnost!N5</f>
        <v>25298.799999999999</v>
      </c>
      <c r="K5" s="189">
        <v>500</v>
      </c>
      <c r="L5" s="181">
        <v>500</v>
      </c>
      <c r="M5" s="146">
        <v>6170</v>
      </c>
      <c r="N5" s="83">
        <v>5000</v>
      </c>
      <c r="O5" s="107">
        <v>4700</v>
      </c>
      <c r="P5" s="83">
        <v>3700</v>
      </c>
      <c r="Q5" s="111">
        <f>'[1]zdaňovaná činnost celkem'!$F$9</f>
        <v>3000</v>
      </c>
      <c r="R5" s="88">
        <f>'[2]ost. zdaň.č.'!K5</f>
        <v>3000</v>
      </c>
      <c r="S5" s="192">
        <v>31170</v>
      </c>
      <c r="T5" s="141">
        <v>27873</v>
      </c>
      <c r="U5" s="141">
        <v>35110</v>
      </c>
      <c r="V5" s="88">
        <v>28300</v>
      </c>
      <c r="W5" s="141">
        <v>25660</v>
      </c>
      <c r="X5" s="88">
        <v>21568.7</v>
      </c>
      <c r="Y5" s="114">
        <f t="shared" si="0"/>
        <v>33199.5</v>
      </c>
      <c r="Z5" s="103">
        <f t="shared" si="1"/>
        <v>28298.799999999999</v>
      </c>
    </row>
    <row r="6" spans="1:26" x14ac:dyDescent="0.25">
      <c r="A6" s="246"/>
      <c r="B6" s="79" t="s">
        <v>68</v>
      </c>
      <c r="C6" s="190">
        <v>2610</v>
      </c>
      <c r="D6" s="181">
        <v>1213</v>
      </c>
      <c r="E6" s="181">
        <v>142</v>
      </c>
      <c r="F6" s="99">
        <v>150</v>
      </c>
      <c r="G6" s="99">
        <v>100</v>
      </c>
      <c r="H6" s="99">
        <v>80</v>
      </c>
      <c r="I6" s="105">
        <v>0</v>
      </c>
      <c r="J6" s="103">
        <v>0</v>
      </c>
      <c r="K6" s="189">
        <v>1100</v>
      </c>
      <c r="L6" s="181">
        <v>1000</v>
      </c>
      <c r="M6" s="146">
        <v>1500</v>
      </c>
      <c r="N6" s="83">
        <v>690</v>
      </c>
      <c r="O6" s="107">
        <v>1300</v>
      </c>
      <c r="P6" s="83">
        <v>1050</v>
      </c>
      <c r="Q6" s="111">
        <f>'[1]zdaňovaná činnost celkem'!$F$10</f>
        <v>1180</v>
      </c>
      <c r="R6" s="88">
        <f>'[2]ost. zdaň.č.'!K6</f>
        <v>1200</v>
      </c>
      <c r="S6" s="192">
        <v>3710</v>
      </c>
      <c r="T6" s="141">
        <v>2213</v>
      </c>
      <c r="U6" s="141">
        <v>1642</v>
      </c>
      <c r="V6" s="88">
        <v>840</v>
      </c>
      <c r="W6" s="141">
        <v>1400</v>
      </c>
      <c r="X6" s="88">
        <v>1130</v>
      </c>
      <c r="Y6" s="114">
        <f t="shared" si="0"/>
        <v>1180</v>
      </c>
      <c r="Z6" s="103">
        <f t="shared" si="1"/>
        <v>1200</v>
      </c>
    </row>
    <row r="7" spans="1:26" x14ac:dyDescent="0.25">
      <c r="A7" s="246"/>
      <c r="B7" s="78" t="s">
        <v>69</v>
      </c>
      <c r="C7" s="190">
        <v>2135</v>
      </c>
      <c r="D7" s="181">
        <v>1085</v>
      </c>
      <c r="E7" s="181">
        <v>2670</v>
      </c>
      <c r="F7" s="99">
        <v>930</v>
      </c>
      <c r="G7" s="99">
        <v>700</v>
      </c>
      <c r="H7" s="99">
        <v>861.5</v>
      </c>
      <c r="I7" s="105">
        <f>'[1]zdaňovaná činnost celkem'!$D$11</f>
        <v>2161</v>
      </c>
      <c r="J7" s="103">
        <f>[2]zdaň.činnost!N6</f>
        <v>1990</v>
      </c>
      <c r="K7" s="189">
        <v>1010</v>
      </c>
      <c r="L7" s="181">
        <v>4440</v>
      </c>
      <c r="M7" s="146">
        <v>6600</v>
      </c>
      <c r="N7" s="83">
        <v>6100</v>
      </c>
      <c r="O7" s="107">
        <v>3600</v>
      </c>
      <c r="P7" s="83">
        <v>3100</v>
      </c>
      <c r="Q7" s="111">
        <f>'[1]zdaňovaná činnost celkem'!$F$11</f>
        <v>3000</v>
      </c>
      <c r="R7" s="88">
        <f>'[2]ost. zdaň.č.'!K7</f>
        <v>3000</v>
      </c>
      <c r="S7" s="192">
        <v>3145</v>
      </c>
      <c r="T7" s="141">
        <v>5525</v>
      </c>
      <c r="U7" s="146">
        <v>9270</v>
      </c>
      <c r="V7" s="88">
        <v>7030</v>
      </c>
      <c r="W7" s="141">
        <v>4300</v>
      </c>
      <c r="X7" s="88">
        <v>3961.5</v>
      </c>
      <c r="Y7" s="114">
        <f t="shared" si="0"/>
        <v>5161</v>
      </c>
      <c r="Z7" s="103">
        <f t="shared" si="1"/>
        <v>4990</v>
      </c>
    </row>
    <row r="8" spans="1:26" x14ac:dyDescent="0.25">
      <c r="A8" s="246"/>
      <c r="B8" s="78" t="s">
        <v>70</v>
      </c>
      <c r="C8" s="190">
        <v>22883</v>
      </c>
      <c r="D8" s="181">
        <v>18391</v>
      </c>
      <c r="E8" s="181">
        <v>11717</v>
      </c>
      <c r="F8" s="99">
        <v>12622</v>
      </c>
      <c r="G8" s="99">
        <v>11508</v>
      </c>
      <c r="H8" s="99">
        <v>9766.7000000000007</v>
      </c>
      <c r="I8" s="105">
        <f>'[1]zdaňovaná činnost celkem'!$D$12</f>
        <v>9877.9</v>
      </c>
      <c r="J8" s="103">
        <f>[2]zdaň.činnost!N7</f>
        <v>9479.9</v>
      </c>
      <c r="K8" s="189">
        <v>425</v>
      </c>
      <c r="L8" s="181">
        <v>100</v>
      </c>
      <c r="M8" s="146">
        <v>999.4</v>
      </c>
      <c r="N8" s="83">
        <v>1000</v>
      </c>
      <c r="O8" s="107">
        <v>1030</v>
      </c>
      <c r="P8" s="83">
        <v>830</v>
      </c>
      <c r="Q8" s="111">
        <f>'[1]zdaňovaná činnost celkem'!$F$12</f>
        <v>200</v>
      </c>
      <c r="R8" s="88">
        <f>'[2]ost. zdaň.č.'!K8</f>
        <v>200</v>
      </c>
      <c r="S8" s="192">
        <v>23233</v>
      </c>
      <c r="T8" s="141">
        <v>18491</v>
      </c>
      <c r="U8" s="141">
        <v>12716.4</v>
      </c>
      <c r="V8" s="88">
        <v>13622</v>
      </c>
      <c r="W8" s="141">
        <v>12538</v>
      </c>
      <c r="X8" s="88">
        <v>10596.7</v>
      </c>
      <c r="Y8" s="114">
        <f t="shared" si="0"/>
        <v>10077.9</v>
      </c>
      <c r="Z8" s="103">
        <f t="shared" si="1"/>
        <v>9679.9</v>
      </c>
    </row>
    <row r="9" spans="1:26" x14ac:dyDescent="0.25">
      <c r="A9" s="246"/>
      <c r="B9" s="78" t="s">
        <v>71</v>
      </c>
      <c r="C9" s="190">
        <v>1756</v>
      </c>
      <c r="D9" s="181">
        <v>1760</v>
      </c>
      <c r="E9" s="181">
        <v>1287</v>
      </c>
      <c r="F9" s="99">
        <v>1490</v>
      </c>
      <c r="G9" s="99">
        <v>1305</v>
      </c>
      <c r="H9" s="99">
        <v>1399</v>
      </c>
      <c r="I9" s="105">
        <f>'[1]zdaňovaná činnost celkem'!$D$13</f>
        <v>1070</v>
      </c>
      <c r="J9" s="103">
        <f>[2]zdaň.činnost!N8</f>
        <v>775</v>
      </c>
      <c r="K9" s="189">
        <v>0</v>
      </c>
      <c r="L9" s="181">
        <v>300</v>
      </c>
      <c r="M9" s="146">
        <v>255</v>
      </c>
      <c r="N9" s="83">
        <v>200</v>
      </c>
      <c r="O9" s="107">
        <v>200</v>
      </c>
      <c r="P9" s="83">
        <v>200</v>
      </c>
      <c r="Q9" s="111">
        <f>'[1]zdaňovaná činnost celkem'!$F$13</f>
        <v>200</v>
      </c>
      <c r="R9" s="88">
        <f>'[2]ost. zdaň.č.'!K9</f>
        <v>200</v>
      </c>
      <c r="S9" s="192">
        <v>1756</v>
      </c>
      <c r="T9" s="141">
        <v>2060</v>
      </c>
      <c r="U9" s="141">
        <v>1542</v>
      </c>
      <c r="V9" s="88">
        <v>1690</v>
      </c>
      <c r="W9" s="141">
        <v>1505</v>
      </c>
      <c r="X9" s="88">
        <v>1599</v>
      </c>
      <c r="Y9" s="114">
        <f t="shared" si="0"/>
        <v>1270</v>
      </c>
      <c r="Z9" s="103">
        <f t="shared" si="1"/>
        <v>975</v>
      </c>
    </row>
    <row r="10" spans="1:26" x14ac:dyDescent="0.25">
      <c r="A10" s="246"/>
      <c r="B10" s="78" t="s">
        <v>72</v>
      </c>
      <c r="C10" s="190">
        <v>14855</v>
      </c>
      <c r="D10" s="181">
        <v>7251</v>
      </c>
      <c r="E10" s="181">
        <v>6396</v>
      </c>
      <c r="F10" s="99">
        <v>9112.5</v>
      </c>
      <c r="G10" s="99">
        <v>9560</v>
      </c>
      <c r="H10" s="99">
        <v>7464.3</v>
      </c>
      <c r="I10" s="105">
        <f>'[1]zdaňovaná činnost celkem'!$D$14</f>
        <v>7358.8</v>
      </c>
      <c r="J10" s="103">
        <f>[2]zdaň.činnost!N9</f>
        <v>5585.8</v>
      </c>
      <c r="K10" s="189">
        <v>430</v>
      </c>
      <c r="L10" s="181">
        <v>11118</v>
      </c>
      <c r="M10" s="146">
        <v>13443</v>
      </c>
      <c r="N10" s="83">
        <v>6010</v>
      </c>
      <c r="O10" s="107">
        <v>8057.3</v>
      </c>
      <c r="P10" s="83">
        <v>7195.9</v>
      </c>
      <c r="Q10" s="111">
        <f>'[1]zdaňovaná činnost celkem'!$F$14</f>
        <v>8746.5</v>
      </c>
      <c r="R10" s="88">
        <f>'[2]ost. zdaň.č.'!K10</f>
        <v>9782.4</v>
      </c>
      <c r="S10" s="192">
        <v>15285</v>
      </c>
      <c r="T10" s="141">
        <v>18369</v>
      </c>
      <c r="U10" s="141">
        <v>19839</v>
      </c>
      <c r="V10" s="88">
        <v>15122.5</v>
      </c>
      <c r="W10" s="141">
        <v>17617.3</v>
      </c>
      <c r="X10" s="88">
        <v>14660.2</v>
      </c>
      <c r="Y10" s="114">
        <f t="shared" si="0"/>
        <v>16105.3</v>
      </c>
      <c r="Z10" s="103">
        <f t="shared" si="1"/>
        <v>15368.2</v>
      </c>
    </row>
    <row r="11" spans="1:26" x14ac:dyDescent="0.25">
      <c r="A11" s="246"/>
      <c r="B11" s="78" t="s">
        <v>73</v>
      </c>
      <c r="C11" s="190">
        <v>0</v>
      </c>
      <c r="D11" s="181">
        <v>0</v>
      </c>
      <c r="E11" s="181">
        <v>0</v>
      </c>
      <c r="F11" s="99">
        <v>0</v>
      </c>
      <c r="G11" s="99">
        <v>0</v>
      </c>
      <c r="H11" s="99">
        <v>0</v>
      </c>
      <c r="I11" s="105">
        <v>0</v>
      </c>
      <c r="J11" s="103">
        <v>0</v>
      </c>
      <c r="K11" s="189">
        <v>8324</v>
      </c>
      <c r="L11" s="181">
        <v>4751</v>
      </c>
      <c r="M11" s="146">
        <v>17000</v>
      </c>
      <c r="N11" s="83">
        <v>16000</v>
      </c>
      <c r="O11" s="107">
        <v>10000</v>
      </c>
      <c r="P11" s="83">
        <v>6000</v>
      </c>
      <c r="Q11" s="111">
        <v>0</v>
      </c>
      <c r="R11" s="83">
        <v>0</v>
      </c>
      <c r="S11" s="192">
        <v>8324</v>
      </c>
      <c r="T11" s="141">
        <v>4751</v>
      </c>
      <c r="U11" s="141">
        <v>17000</v>
      </c>
      <c r="V11" s="88">
        <v>16000</v>
      </c>
      <c r="W11" s="141">
        <v>10000</v>
      </c>
      <c r="X11" s="88">
        <v>6000</v>
      </c>
      <c r="Y11" s="114">
        <f t="shared" si="0"/>
        <v>0</v>
      </c>
      <c r="Z11" s="103">
        <f t="shared" si="1"/>
        <v>0</v>
      </c>
    </row>
    <row r="12" spans="1:26" x14ac:dyDescent="0.25">
      <c r="A12" s="246"/>
      <c r="B12" s="78" t="s">
        <v>103</v>
      </c>
      <c r="C12" s="190">
        <v>275</v>
      </c>
      <c r="D12" s="181">
        <v>0</v>
      </c>
      <c r="E12" s="181">
        <v>0</v>
      </c>
      <c r="F12" s="99">
        <v>0</v>
      </c>
      <c r="G12" s="99">
        <v>0</v>
      </c>
      <c r="H12" s="99">
        <v>0</v>
      </c>
      <c r="I12" s="105">
        <v>0</v>
      </c>
      <c r="J12" s="103">
        <v>0</v>
      </c>
      <c r="K12" s="189">
        <v>0</v>
      </c>
      <c r="L12" s="181">
        <v>0</v>
      </c>
      <c r="M12" s="146">
        <v>0</v>
      </c>
      <c r="N12" s="83">
        <v>0</v>
      </c>
      <c r="O12" s="107">
        <v>0</v>
      </c>
      <c r="P12" s="83">
        <v>0</v>
      </c>
      <c r="Q12" s="111">
        <v>0</v>
      </c>
      <c r="R12" s="88">
        <v>0</v>
      </c>
      <c r="S12" s="192">
        <v>275</v>
      </c>
      <c r="T12" s="141">
        <v>0</v>
      </c>
      <c r="U12" s="141">
        <v>0</v>
      </c>
      <c r="V12" s="88">
        <v>0</v>
      </c>
      <c r="W12" s="141">
        <v>0</v>
      </c>
      <c r="X12" s="88">
        <v>0</v>
      </c>
      <c r="Y12" s="114">
        <v>0</v>
      </c>
      <c r="Z12" s="103">
        <v>0</v>
      </c>
    </row>
    <row r="13" spans="1:26" x14ac:dyDescent="0.25">
      <c r="A13" s="246"/>
      <c r="B13" s="78" t="s">
        <v>74</v>
      </c>
      <c r="C13" s="190">
        <v>300</v>
      </c>
      <c r="D13" s="181">
        <v>0</v>
      </c>
      <c r="E13" s="181">
        <v>300</v>
      </c>
      <c r="F13" s="99">
        <v>300</v>
      </c>
      <c r="G13" s="99">
        <v>300</v>
      </c>
      <c r="H13" s="99">
        <v>0</v>
      </c>
      <c r="I13" s="105">
        <v>0</v>
      </c>
      <c r="J13" s="103">
        <v>0</v>
      </c>
      <c r="K13" s="189">
        <v>40000</v>
      </c>
      <c r="L13" s="181">
        <v>51000</v>
      </c>
      <c r="M13" s="146">
        <v>20000</v>
      </c>
      <c r="N13" s="83">
        <v>35000</v>
      </c>
      <c r="O13" s="107">
        <v>20000</v>
      </c>
      <c r="P13" s="83">
        <v>18000</v>
      </c>
      <c r="Q13" s="111">
        <f>'[1]zdaňovaná činnost celkem'!$F$16</f>
        <v>20000</v>
      </c>
      <c r="R13" s="88">
        <f>'[2]ost. zdaň.č.'!K11</f>
        <v>21000</v>
      </c>
      <c r="S13" s="192">
        <v>40300</v>
      </c>
      <c r="T13" s="141">
        <v>51000</v>
      </c>
      <c r="U13" s="141">
        <v>20300</v>
      </c>
      <c r="V13" s="88">
        <v>35300</v>
      </c>
      <c r="W13" s="141">
        <v>20300</v>
      </c>
      <c r="X13" s="88">
        <v>18000</v>
      </c>
      <c r="Y13" s="114">
        <f t="shared" si="0"/>
        <v>20000</v>
      </c>
      <c r="Z13" s="103">
        <f t="shared" si="1"/>
        <v>21000</v>
      </c>
    </row>
    <row r="14" spans="1:26" x14ac:dyDescent="0.25">
      <c r="A14" s="246"/>
      <c r="B14" s="78" t="s">
        <v>75</v>
      </c>
      <c r="C14" s="190">
        <v>29564</v>
      </c>
      <c r="D14" s="181">
        <v>26813.5</v>
      </c>
      <c r="E14" s="181">
        <v>17430.5</v>
      </c>
      <c r="F14" s="99">
        <v>10144</v>
      </c>
      <c r="G14" s="99">
        <v>7940</v>
      </c>
      <c r="H14" s="99">
        <v>5324</v>
      </c>
      <c r="I14" s="105">
        <f>'[1]zdaňovaná činnost celkem'!$D$17</f>
        <v>9041</v>
      </c>
      <c r="J14" s="103">
        <f>[2]zdaň.činnost!N10</f>
        <v>7116</v>
      </c>
      <c r="K14" s="189">
        <v>27255</v>
      </c>
      <c r="L14" s="181">
        <v>19263.099999999999</v>
      </c>
      <c r="M14" s="146">
        <v>23588</v>
      </c>
      <c r="N14" s="83">
        <v>19185</v>
      </c>
      <c r="O14" s="107">
        <v>21563</v>
      </c>
      <c r="P14" s="83">
        <v>21777</v>
      </c>
      <c r="Q14" s="111">
        <f>'[1]zdaňovaná činnost celkem'!$F$17</f>
        <v>23383</v>
      </c>
      <c r="R14" s="88">
        <f>'[2]ost. zdaň.č.'!K12</f>
        <v>22821</v>
      </c>
      <c r="S14" s="192">
        <v>56814</v>
      </c>
      <c r="T14" s="141">
        <v>46076.6</v>
      </c>
      <c r="U14" s="141">
        <v>41018.5</v>
      </c>
      <c r="V14" s="88">
        <v>29329</v>
      </c>
      <c r="W14" s="141">
        <v>29503</v>
      </c>
      <c r="X14" s="88">
        <v>27101</v>
      </c>
      <c r="Y14" s="114">
        <f t="shared" si="0"/>
        <v>32424</v>
      </c>
      <c r="Z14" s="103">
        <f t="shared" si="1"/>
        <v>29937</v>
      </c>
    </row>
    <row r="15" spans="1:26" x14ac:dyDescent="0.25">
      <c r="A15" s="246"/>
      <c r="B15" s="78" t="s">
        <v>76</v>
      </c>
      <c r="C15" s="190">
        <v>3415</v>
      </c>
      <c r="D15" s="181">
        <v>3101</v>
      </c>
      <c r="E15" s="181">
        <v>0</v>
      </c>
      <c r="F15" s="99">
        <v>3460</v>
      </c>
      <c r="G15" s="99">
        <v>3035</v>
      </c>
      <c r="H15" s="99">
        <v>5688.8</v>
      </c>
      <c r="I15" s="105">
        <f>'[1]zdaňovaná činnost celkem'!$D$18</f>
        <v>5408.8</v>
      </c>
      <c r="J15" s="103">
        <f>[2]zdaň.činnost!N11</f>
        <v>4125.8</v>
      </c>
      <c r="K15" s="189">
        <v>0</v>
      </c>
      <c r="L15" s="181">
        <v>8.5</v>
      </c>
      <c r="M15" s="146">
        <v>800</v>
      </c>
      <c r="N15" s="83">
        <v>800</v>
      </c>
      <c r="O15" s="107">
        <v>500</v>
      </c>
      <c r="P15" s="83">
        <v>500</v>
      </c>
      <c r="Q15" s="111">
        <f>'[1]zdaňovaná činnost celkem'!$F$18</f>
        <v>100</v>
      </c>
      <c r="R15" s="88">
        <f>'[2]ost. zdaň.č.'!K13</f>
        <v>100</v>
      </c>
      <c r="S15" s="192">
        <v>3415</v>
      </c>
      <c r="T15" s="141">
        <v>3109.5</v>
      </c>
      <c r="U15" s="141">
        <v>96500</v>
      </c>
      <c r="V15" s="88">
        <v>4260</v>
      </c>
      <c r="W15" s="141">
        <v>3535</v>
      </c>
      <c r="X15" s="88">
        <v>6188.8</v>
      </c>
      <c r="Y15" s="114">
        <f t="shared" si="0"/>
        <v>5508.8</v>
      </c>
      <c r="Z15" s="103">
        <f t="shared" si="1"/>
        <v>4225.8</v>
      </c>
    </row>
    <row r="16" spans="1:26" ht="15.75" customHeight="1" x14ac:dyDescent="0.25">
      <c r="A16" s="246"/>
      <c r="B16" s="79" t="s">
        <v>77</v>
      </c>
      <c r="C16" s="190">
        <v>0</v>
      </c>
      <c r="D16" s="181">
        <v>0</v>
      </c>
      <c r="E16" s="181">
        <v>2425</v>
      </c>
      <c r="F16" s="99">
        <v>0</v>
      </c>
      <c r="G16" s="99">
        <v>0</v>
      </c>
      <c r="H16" s="99">
        <v>0</v>
      </c>
      <c r="I16" s="99">
        <v>0</v>
      </c>
      <c r="J16" s="134">
        <v>0</v>
      </c>
      <c r="K16" s="190">
        <v>0</v>
      </c>
      <c r="L16" s="181">
        <v>0</v>
      </c>
      <c r="M16" s="146">
        <v>12300</v>
      </c>
      <c r="N16" s="83">
        <v>290000</v>
      </c>
      <c r="O16" s="107">
        <v>1000</v>
      </c>
      <c r="P16" s="83">
        <v>1000</v>
      </c>
      <c r="Q16" s="111">
        <f>'[1]zdaňovaná činnost celkem'!$F$19</f>
        <v>1000</v>
      </c>
      <c r="R16" s="88">
        <f>'[2]ost. zdaň.č.'!K14</f>
        <v>1000</v>
      </c>
      <c r="S16" s="192">
        <v>0</v>
      </c>
      <c r="T16" s="141">
        <v>0</v>
      </c>
      <c r="U16" s="146">
        <v>3225</v>
      </c>
      <c r="V16" s="88">
        <v>290000</v>
      </c>
      <c r="W16" s="141">
        <v>1000</v>
      </c>
      <c r="X16" s="88">
        <v>1000</v>
      </c>
      <c r="Y16" s="114">
        <f t="shared" si="0"/>
        <v>1000</v>
      </c>
      <c r="Z16" s="103">
        <f t="shared" si="1"/>
        <v>1000</v>
      </c>
    </row>
    <row r="17" spans="1:26" x14ac:dyDescent="0.25">
      <c r="A17" s="246"/>
      <c r="B17" s="78" t="s">
        <v>78</v>
      </c>
      <c r="C17" s="190">
        <v>0</v>
      </c>
      <c r="D17" s="181">
        <v>0</v>
      </c>
      <c r="E17" s="181">
        <v>0</v>
      </c>
      <c r="F17" s="99">
        <v>0</v>
      </c>
      <c r="G17" s="99">
        <v>0</v>
      </c>
      <c r="H17" s="99">
        <v>0</v>
      </c>
      <c r="I17" s="99">
        <v>0</v>
      </c>
      <c r="J17" s="134">
        <v>0</v>
      </c>
      <c r="K17" s="190">
        <v>3070</v>
      </c>
      <c r="L17" s="181">
        <v>4070</v>
      </c>
      <c r="M17" s="146">
        <v>5700</v>
      </c>
      <c r="N17" s="83">
        <v>3600</v>
      </c>
      <c r="O17" s="107">
        <v>1000</v>
      </c>
      <c r="P17" s="83">
        <v>0</v>
      </c>
      <c r="Q17" s="111">
        <f>'[1]zdaňovaná činnost celkem'!$F$20</f>
        <v>5000</v>
      </c>
      <c r="R17" s="88">
        <f>'[2]ost. zdaň.č.'!K15</f>
        <v>10000</v>
      </c>
      <c r="S17" s="192">
        <v>3070</v>
      </c>
      <c r="T17" s="141">
        <v>4070</v>
      </c>
      <c r="U17" s="141">
        <v>5700</v>
      </c>
      <c r="V17" s="88">
        <v>3600</v>
      </c>
      <c r="W17" s="141">
        <v>1000</v>
      </c>
      <c r="X17" s="88">
        <v>0</v>
      </c>
      <c r="Y17" s="114">
        <f t="shared" si="0"/>
        <v>5000</v>
      </c>
      <c r="Z17" s="103">
        <f t="shared" si="1"/>
        <v>10000</v>
      </c>
    </row>
    <row r="18" spans="1:26" x14ac:dyDescent="0.25">
      <c r="A18" s="246"/>
      <c r="B18" s="73" t="s">
        <v>79</v>
      </c>
      <c r="C18" s="190">
        <v>0</v>
      </c>
      <c r="D18" s="181">
        <v>0</v>
      </c>
      <c r="E18" s="181">
        <v>0</v>
      </c>
      <c r="F18" s="101">
        <v>0</v>
      </c>
      <c r="G18" s="101">
        <v>0</v>
      </c>
      <c r="H18" s="99">
        <v>0</v>
      </c>
      <c r="I18" s="99">
        <v>0</v>
      </c>
      <c r="J18" s="134">
        <v>0</v>
      </c>
      <c r="K18" s="189">
        <v>84213</v>
      </c>
      <c r="L18" s="181">
        <v>62000</v>
      </c>
      <c r="M18" s="145">
        <v>96500</v>
      </c>
      <c r="N18" s="84">
        <v>0</v>
      </c>
      <c r="O18" s="108">
        <v>146000</v>
      </c>
      <c r="P18" s="83">
        <v>70000</v>
      </c>
      <c r="Q18" s="112">
        <v>62000</v>
      </c>
      <c r="R18" s="88">
        <f>'[2]ost. zdaň.č.'!K16</f>
        <v>280000</v>
      </c>
      <c r="S18" s="192">
        <v>84213</v>
      </c>
      <c r="T18" s="142">
        <v>62000</v>
      </c>
      <c r="U18" s="142">
        <v>12300</v>
      </c>
      <c r="V18" s="89">
        <v>0</v>
      </c>
      <c r="W18" s="142">
        <v>146000</v>
      </c>
      <c r="X18" s="89">
        <v>70000</v>
      </c>
      <c r="Y18" s="115">
        <f t="shared" si="0"/>
        <v>62000</v>
      </c>
      <c r="Z18" s="103">
        <f t="shared" si="1"/>
        <v>280000</v>
      </c>
    </row>
    <row r="19" spans="1:26" x14ac:dyDescent="0.25">
      <c r="A19" s="246"/>
      <c r="B19" s="74" t="s">
        <v>80</v>
      </c>
      <c r="C19" s="190">
        <v>0</v>
      </c>
      <c r="D19" s="181">
        <v>0</v>
      </c>
      <c r="E19" s="181">
        <v>0</v>
      </c>
      <c r="F19" s="101">
        <v>0</v>
      </c>
      <c r="G19" s="101">
        <v>0</v>
      </c>
      <c r="H19" s="99">
        <v>0</v>
      </c>
      <c r="I19" s="99">
        <v>0</v>
      </c>
      <c r="J19" s="134">
        <v>0</v>
      </c>
      <c r="K19" s="189">
        <v>0</v>
      </c>
      <c r="L19" s="181">
        <v>0</v>
      </c>
      <c r="M19" s="160">
        <v>0</v>
      </c>
      <c r="N19" s="156">
        <v>0</v>
      </c>
      <c r="O19" s="101">
        <v>45000</v>
      </c>
      <c r="P19" s="99">
        <v>20000</v>
      </c>
      <c r="Q19" s="99">
        <f>'[1]zdaňovaná činnost celkem'!$F$22</f>
        <v>53000</v>
      </c>
      <c r="R19" s="99">
        <f>'[2]ost. zdaň.č.'!K17</f>
        <v>70000</v>
      </c>
      <c r="S19" s="192">
        <v>0</v>
      </c>
      <c r="T19" s="101">
        <v>0</v>
      </c>
      <c r="U19" s="169">
        <v>0</v>
      </c>
      <c r="V19" s="156">
        <v>0</v>
      </c>
      <c r="W19" s="101">
        <v>45000</v>
      </c>
      <c r="X19" s="99">
        <v>20000</v>
      </c>
      <c r="Y19" s="99">
        <f t="shared" si="0"/>
        <v>53000</v>
      </c>
      <c r="Z19" s="134">
        <f t="shared" si="1"/>
        <v>70000</v>
      </c>
    </row>
    <row r="20" spans="1:26" ht="15.75" thickBot="1" x14ac:dyDescent="0.3">
      <c r="A20" s="246"/>
      <c r="B20" s="74" t="s">
        <v>98</v>
      </c>
      <c r="C20" s="153">
        <v>0</v>
      </c>
      <c r="D20" s="101">
        <v>0</v>
      </c>
      <c r="E20" s="101">
        <v>0</v>
      </c>
      <c r="F20" s="101">
        <v>0</v>
      </c>
      <c r="G20" s="101">
        <v>0</v>
      </c>
      <c r="H20" s="133">
        <v>0</v>
      </c>
      <c r="I20" s="133">
        <v>0</v>
      </c>
      <c r="J20" s="135">
        <v>0</v>
      </c>
      <c r="K20" s="153">
        <v>0</v>
      </c>
      <c r="L20" s="101">
        <v>0</v>
      </c>
      <c r="M20" s="161">
        <v>25000</v>
      </c>
      <c r="N20" s="156">
        <v>26000</v>
      </c>
      <c r="O20" s="101">
        <v>10000</v>
      </c>
      <c r="P20" s="133">
        <v>0</v>
      </c>
      <c r="Q20" s="133">
        <v>0</v>
      </c>
      <c r="R20" s="133">
        <v>0</v>
      </c>
      <c r="S20" s="153">
        <v>0</v>
      </c>
      <c r="T20" s="101">
        <v>0</v>
      </c>
      <c r="U20" s="101">
        <v>25000</v>
      </c>
      <c r="V20" s="161">
        <v>26000</v>
      </c>
      <c r="W20" s="101">
        <v>10000</v>
      </c>
      <c r="X20" s="133">
        <v>0</v>
      </c>
      <c r="Y20" s="133">
        <v>0</v>
      </c>
      <c r="Z20" s="135">
        <v>0</v>
      </c>
    </row>
    <row r="21" spans="1:26" ht="15.75" thickTop="1" x14ac:dyDescent="0.25">
      <c r="A21" s="247"/>
      <c r="B21" s="75" t="s">
        <v>5</v>
      </c>
      <c r="C21" s="185">
        <f t="shared" ref="C21:P21" si="2">SUM(C4:C20)</f>
        <v>177863</v>
      </c>
      <c r="D21" s="143">
        <f t="shared" si="2"/>
        <v>184683.5</v>
      </c>
      <c r="E21" s="143">
        <f t="shared" si="2"/>
        <v>171744.5</v>
      </c>
      <c r="F21" s="76">
        <f t="shared" si="2"/>
        <v>115978.5</v>
      </c>
      <c r="G21" s="76">
        <f t="shared" si="2"/>
        <v>108758</v>
      </c>
      <c r="H21" s="76">
        <f t="shared" si="2"/>
        <v>111203</v>
      </c>
      <c r="I21" s="123">
        <f t="shared" si="2"/>
        <v>131247</v>
      </c>
      <c r="J21" s="124">
        <f t="shared" si="2"/>
        <v>114022.3</v>
      </c>
      <c r="K21" s="171">
        <f t="shared" si="2"/>
        <v>181027</v>
      </c>
      <c r="L21" s="171">
        <f t="shared" si="2"/>
        <v>170700.6</v>
      </c>
      <c r="M21" s="171">
        <f t="shared" si="2"/>
        <v>263455.40000000002</v>
      </c>
      <c r="N21" s="96">
        <f t="shared" si="2"/>
        <v>433885</v>
      </c>
      <c r="O21" s="76">
        <f t="shared" si="2"/>
        <v>317950.3</v>
      </c>
      <c r="P21" s="76">
        <f t="shared" si="2"/>
        <v>170852.9</v>
      </c>
      <c r="Q21" s="123">
        <f t="shared" ref="Q21:Z21" si="3">SUM(Q4:Q19)</f>
        <v>182209.5</v>
      </c>
      <c r="R21" s="123">
        <f t="shared" si="3"/>
        <v>437303.4</v>
      </c>
      <c r="S21" s="185">
        <f t="shared" ref="S21:X21" si="4">SUM(S4:S20)</f>
        <v>358810</v>
      </c>
      <c r="T21" s="157">
        <f t="shared" si="4"/>
        <v>355384.1</v>
      </c>
      <c r="U21" s="143">
        <f t="shared" si="4"/>
        <v>435199.9</v>
      </c>
      <c r="V21" s="76">
        <f t="shared" si="4"/>
        <v>549863.5</v>
      </c>
      <c r="W21" s="143">
        <f t="shared" si="4"/>
        <v>426708.3</v>
      </c>
      <c r="X21" s="76">
        <f t="shared" si="4"/>
        <v>282055.90000000002</v>
      </c>
      <c r="Y21" s="123">
        <f t="shared" si="3"/>
        <v>313456.5</v>
      </c>
      <c r="Z21" s="124">
        <f t="shared" si="3"/>
        <v>551325.69999999995</v>
      </c>
    </row>
    <row r="22" spans="1:26" x14ac:dyDescent="0.25">
      <c r="A22" s="245" t="s">
        <v>81</v>
      </c>
      <c r="B22" s="80" t="s">
        <v>82</v>
      </c>
      <c r="C22" s="199">
        <v>127970</v>
      </c>
      <c r="D22" s="182">
        <v>135103</v>
      </c>
      <c r="E22" s="182">
        <v>96537</v>
      </c>
      <c r="F22" s="98">
        <v>88000</v>
      </c>
      <c r="G22" s="98">
        <v>87900</v>
      </c>
      <c r="H22" s="98">
        <v>64419</v>
      </c>
      <c r="I22" s="110">
        <f>'[1]zdaňovaná činnost celkem'!$D$24</f>
        <v>55117</v>
      </c>
      <c r="J22" s="119">
        <f>[2]zdaň.činnost!N13</f>
        <v>43067</v>
      </c>
      <c r="K22" s="191">
        <v>0</v>
      </c>
      <c r="L22" s="182">
        <v>12000</v>
      </c>
      <c r="M22" s="144">
        <v>10000</v>
      </c>
      <c r="N22" s="90">
        <v>10000</v>
      </c>
      <c r="O22" s="106">
        <v>8000</v>
      </c>
      <c r="P22" s="85">
        <v>6000</v>
      </c>
      <c r="Q22" s="110">
        <f>'[1]zdaňovaná činnost celkem'!$F$24</f>
        <v>5600</v>
      </c>
      <c r="R22" s="90">
        <f>'[2]ost. zdaň.č.'!K19</f>
        <v>4500</v>
      </c>
      <c r="S22" s="191">
        <v>127970</v>
      </c>
      <c r="T22" s="144">
        <v>147103</v>
      </c>
      <c r="U22" s="144">
        <v>106537</v>
      </c>
      <c r="V22" s="90">
        <v>98000</v>
      </c>
      <c r="W22" s="144">
        <v>95900</v>
      </c>
      <c r="X22" s="90">
        <v>70419</v>
      </c>
      <c r="Y22" s="106">
        <f t="shared" ref="Y22:Y32" si="5">I22+Q22</f>
        <v>60717</v>
      </c>
      <c r="Z22" s="117">
        <f t="shared" ref="Z22:Z32" si="6">J22+R22</f>
        <v>47567</v>
      </c>
    </row>
    <row r="23" spans="1:26" x14ac:dyDescent="0.25">
      <c r="A23" s="246"/>
      <c r="B23" s="78" t="s">
        <v>83</v>
      </c>
      <c r="C23" s="190">
        <v>77999</v>
      </c>
      <c r="D23" s="181">
        <v>70434</v>
      </c>
      <c r="E23" s="181">
        <v>69250</v>
      </c>
      <c r="F23" s="99">
        <v>70695.8</v>
      </c>
      <c r="G23" s="99">
        <v>67967</v>
      </c>
      <c r="H23" s="99">
        <v>80642</v>
      </c>
      <c r="I23" s="111">
        <f>'[1]zdaňovaná činnost celkem'!$D$25</f>
        <v>86000.4</v>
      </c>
      <c r="J23" s="103">
        <f>[2]zdaň.činnost!N14</f>
        <v>86010</v>
      </c>
      <c r="K23" s="189">
        <v>10940</v>
      </c>
      <c r="L23" s="181">
        <v>10791</v>
      </c>
      <c r="M23" s="146">
        <v>7834</v>
      </c>
      <c r="N23" s="83">
        <v>9647.5</v>
      </c>
      <c r="O23" s="107">
        <v>13451.6</v>
      </c>
      <c r="P23" s="86">
        <v>12452.8</v>
      </c>
      <c r="Q23" s="111">
        <f>'[1]zdaňovaná činnost celkem'!$F$25</f>
        <v>8397.7999999999993</v>
      </c>
      <c r="R23" s="84">
        <f>'[2]ost. zdaň.č.'!K20</f>
        <v>8381.2999999999993</v>
      </c>
      <c r="S23" s="194">
        <v>88939</v>
      </c>
      <c r="T23" s="145">
        <v>81225</v>
      </c>
      <c r="U23" s="145">
        <v>77084</v>
      </c>
      <c r="V23" s="84">
        <v>80343.3</v>
      </c>
      <c r="W23" s="145">
        <v>81418.600000000006</v>
      </c>
      <c r="X23" s="84">
        <v>93094.8</v>
      </c>
      <c r="Y23" s="108">
        <f t="shared" si="5"/>
        <v>94398.2</v>
      </c>
      <c r="Z23" s="103">
        <f t="shared" si="6"/>
        <v>94391.3</v>
      </c>
    </row>
    <row r="24" spans="1:26" x14ac:dyDescent="0.25">
      <c r="A24" s="246"/>
      <c r="B24" s="78" t="s">
        <v>84</v>
      </c>
      <c r="C24" s="190">
        <v>900</v>
      </c>
      <c r="D24" s="181">
        <v>900</v>
      </c>
      <c r="E24" s="181">
        <v>940</v>
      </c>
      <c r="F24" s="99">
        <v>939</v>
      </c>
      <c r="G24" s="99">
        <v>939</v>
      </c>
      <c r="H24" s="99">
        <v>909</v>
      </c>
      <c r="I24" s="111">
        <f>'[1]zdaňovaná činnost celkem'!$D$26</f>
        <v>909</v>
      </c>
      <c r="J24" s="103">
        <f>[2]zdaň.činnost!N15</f>
        <v>0</v>
      </c>
      <c r="K24" s="189">
        <v>4450</v>
      </c>
      <c r="L24" s="181">
        <v>5640</v>
      </c>
      <c r="M24" s="146">
        <v>5520</v>
      </c>
      <c r="N24" s="83">
        <v>5484.5</v>
      </c>
      <c r="O24" s="107">
        <v>4590.1000000000004</v>
      </c>
      <c r="P24" s="86">
        <v>2000</v>
      </c>
      <c r="Q24" s="111">
        <f>'[1]zdaňovaná činnost celkem'!$F$26</f>
        <v>2000</v>
      </c>
      <c r="R24" s="84">
        <f>'[2]ost. zdaň.č.'!K21</f>
        <v>1700</v>
      </c>
      <c r="S24" s="194">
        <v>5350</v>
      </c>
      <c r="T24" s="145">
        <v>6540</v>
      </c>
      <c r="U24" s="145">
        <v>6460</v>
      </c>
      <c r="V24" s="84">
        <v>6423.5</v>
      </c>
      <c r="W24" s="145">
        <v>5529.1</v>
      </c>
      <c r="X24" s="84">
        <v>2909</v>
      </c>
      <c r="Y24" s="108">
        <f t="shared" si="5"/>
        <v>2909</v>
      </c>
      <c r="Z24" s="103">
        <f t="shared" si="6"/>
        <v>1700</v>
      </c>
    </row>
    <row r="25" spans="1:26" x14ac:dyDescent="0.25">
      <c r="A25" s="246"/>
      <c r="B25" s="78" t="s">
        <v>85</v>
      </c>
      <c r="C25" s="190">
        <v>3310</v>
      </c>
      <c r="D25" s="181">
        <v>2012</v>
      </c>
      <c r="E25" s="181">
        <v>2560.9</v>
      </c>
      <c r="F25" s="99">
        <v>1709</v>
      </c>
      <c r="G25" s="99">
        <v>1185</v>
      </c>
      <c r="H25" s="99">
        <v>1087</v>
      </c>
      <c r="I25" s="111">
        <f>'[1]zdaňovaná činnost celkem'!$D$27</f>
        <v>718</v>
      </c>
      <c r="J25" s="103">
        <f>[2]zdaň.činnost!N16</f>
        <v>682</v>
      </c>
      <c r="K25" s="189">
        <v>1180</v>
      </c>
      <c r="L25" s="181">
        <v>1410</v>
      </c>
      <c r="M25" s="146">
        <v>1069</v>
      </c>
      <c r="N25" s="83">
        <v>1900</v>
      </c>
      <c r="O25" s="107">
        <v>2765</v>
      </c>
      <c r="P25" s="86">
        <v>0</v>
      </c>
      <c r="Q25" s="111">
        <f>'[1]zdaňovaná činnost celkem'!$F$27</f>
        <v>1306.5</v>
      </c>
      <c r="R25" s="84">
        <f>'[2]ost. zdaň.č.'!K22</f>
        <v>300</v>
      </c>
      <c r="S25" s="194">
        <v>4410</v>
      </c>
      <c r="T25" s="145">
        <v>3422</v>
      </c>
      <c r="U25" s="145">
        <v>3629.9</v>
      </c>
      <c r="V25" s="84">
        <v>3609</v>
      </c>
      <c r="W25" s="145">
        <v>3950</v>
      </c>
      <c r="X25" s="84">
        <v>1087</v>
      </c>
      <c r="Y25" s="108">
        <f t="shared" si="5"/>
        <v>2024.5</v>
      </c>
      <c r="Z25" s="103">
        <f t="shared" si="6"/>
        <v>982</v>
      </c>
    </row>
    <row r="26" spans="1:26" x14ac:dyDescent="0.25">
      <c r="A26" s="246"/>
      <c r="B26" s="78" t="s">
        <v>86</v>
      </c>
      <c r="C26" s="190">
        <v>1970</v>
      </c>
      <c r="D26" s="181">
        <v>407</v>
      </c>
      <c r="E26" s="181">
        <v>7</v>
      </c>
      <c r="F26" s="99">
        <v>2238</v>
      </c>
      <c r="G26" s="99">
        <v>1487</v>
      </c>
      <c r="H26" s="99">
        <v>2517</v>
      </c>
      <c r="I26" s="111">
        <f>'[1]zdaňovaná činnost celkem'!$D$28</f>
        <v>2687</v>
      </c>
      <c r="J26" s="109">
        <f>[2]zdaň.činnost!N17</f>
        <v>2668</v>
      </c>
      <c r="K26" s="192">
        <v>15057</v>
      </c>
      <c r="L26" s="181">
        <v>2647.7</v>
      </c>
      <c r="M26" s="141">
        <v>3767.8</v>
      </c>
      <c r="N26" s="88">
        <v>2432.6999999999998</v>
      </c>
      <c r="O26" s="114">
        <v>1798.2</v>
      </c>
      <c r="P26" s="86">
        <v>5583</v>
      </c>
      <c r="Q26" s="111">
        <f>'[1]zdaňovaná činnost celkem'!$F$28</f>
        <v>4020</v>
      </c>
      <c r="R26" s="83">
        <f>'[2]ost. zdaň.č.'!K23</f>
        <v>4237.3</v>
      </c>
      <c r="S26" s="189">
        <v>17027</v>
      </c>
      <c r="T26" s="146">
        <v>3054.7</v>
      </c>
      <c r="U26" s="146">
        <v>3774.8</v>
      </c>
      <c r="V26" s="83">
        <v>4670.7</v>
      </c>
      <c r="W26" s="146">
        <v>3285.2</v>
      </c>
      <c r="X26" s="83">
        <v>8100</v>
      </c>
      <c r="Y26" s="107">
        <f t="shared" si="5"/>
        <v>6707</v>
      </c>
      <c r="Z26" s="103">
        <f t="shared" si="6"/>
        <v>6905.3</v>
      </c>
    </row>
    <row r="27" spans="1:26" x14ac:dyDescent="0.25">
      <c r="A27" s="246"/>
      <c r="B27" s="78" t="s">
        <v>87</v>
      </c>
      <c r="C27" s="190">
        <v>0</v>
      </c>
      <c r="D27" s="181">
        <v>0</v>
      </c>
      <c r="E27" s="181">
        <v>0</v>
      </c>
      <c r="F27" s="99">
        <v>0</v>
      </c>
      <c r="G27" s="99">
        <v>0</v>
      </c>
      <c r="H27" s="99">
        <v>0</v>
      </c>
      <c r="I27" s="105">
        <v>0</v>
      </c>
      <c r="J27" s="103">
        <v>0</v>
      </c>
      <c r="K27" s="189">
        <v>186350</v>
      </c>
      <c r="L27" s="181">
        <v>345043</v>
      </c>
      <c r="M27" s="146">
        <v>325000</v>
      </c>
      <c r="N27" s="158">
        <v>290000</v>
      </c>
      <c r="O27" s="107">
        <v>170000</v>
      </c>
      <c r="P27" s="86">
        <v>83000</v>
      </c>
      <c r="Q27" s="111">
        <f>'[1]zdaňovaná činnost celkem'!$F$29</f>
        <v>190000</v>
      </c>
      <c r="R27" s="88">
        <f>'[2]ost. zdaň.č.'!K24</f>
        <v>280000</v>
      </c>
      <c r="S27" s="192">
        <v>186350</v>
      </c>
      <c r="T27" s="141">
        <v>345043</v>
      </c>
      <c r="U27" s="141">
        <v>325000</v>
      </c>
      <c r="V27" s="88">
        <v>290000</v>
      </c>
      <c r="W27" s="141">
        <v>170000</v>
      </c>
      <c r="X27" s="88">
        <v>83000</v>
      </c>
      <c r="Y27" s="114">
        <f t="shared" si="5"/>
        <v>190000</v>
      </c>
      <c r="Z27" s="103">
        <f t="shared" si="6"/>
        <v>280000</v>
      </c>
    </row>
    <row r="28" spans="1:26" x14ac:dyDescent="0.25">
      <c r="A28" s="246"/>
      <c r="B28" s="78" t="s">
        <v>88</v>
      </c>
      <c r="C28" s="190">
        <v>0</v>
      </c>
      <c r="D28" s="181">
        <v>0</v>
      </c>
      <c r="E28" s="181">
        <v>0</v>
      </c>
      <c r="F28" s="99">
        <v>0</v>
      </c>
      <c r="G28" s="99">
        <v>0</v>
      </c>
      <c r="H28" s="99">
        <v>0</v>
      </c>
      <c r="I28" s="105">
        <v>0</v>
      </c>
      <c r="J28" s="155">
        <v>0</v>
      </c>
      <c r="K28" s="190">
        <v>0</v>
      </c>
      <c r="L28" s="181">
        <v>0</v>
      </c>
      <c r="M28" s="146">
        <v>0</v>
      </c>
      <c r="N28" s="83">
        <v>0</v>
      </c>
      <c r="O28" s="107">
        <v>0</v>
      </c>
      <c r="P28" s="86">
        <v>0</v>
      </c>
      <c r="Q28" s="111">
        <f>'[1]zdaňovaná činnost celkem'!$F$30</f>
        <v>54500</v>
      </c>
      <c r="R28" s="88">
        <f>'[2]ost. zdaň.č.'!K25</f>
        <v>76700</v>
      </c>
      <c r="S28" s="192">
        <v>0</v>
      </c>
      <c r="T28" s="141">
        <v>0</v>
      </c>
      <c r="U28" s="141">
        <v>0</v>
      </c>
      <c r="V28" s="88">
        <v>0</v>
      </c>
      <c r="W28" s="141">
        <v>0</v>
      </c>
      <c r="X28" s="88">
        <v>0</v>
      </c>
      <c r="Y28" s="114">
        <f t="shared" si="5"/>
        <v>54500</v>
      </c>
      <c r="Z28" s="103">
        <f t="shared" si="6"/>
        <v>76700</v>
      </c>
    </row>
    <row r="29" spans="1:26" x14ac:dyDescent="0.25">
      <c r="A29" s="246"/>
      <c r="B29" s="78" t="s">
        <v>102</v>
      </c>
      <c r="C29" s="190">
        <v>0</v>
      </c>
      <c r="D29" s="181">
        <v>0</v>
      </c>
      <c r="E29" s="181">
        <v>0</v>
      </c>
      <c r="F29" s="99">
        <v>0</v>
      </c>
      <c r="G29" s="99">
        <v>0</v>
      </c>
      <c r="H29" s="99">
        <v>0</v>
      </c>
      <c r="I29" s="105">
        <v>0</v>
      </c>
      <c r="J29" s="155">
        <v>0</v>
      </c>
      <c r="K29" s="190">
        <v>91210</v>
      </c>
      <c r="L29" s="181">
        <v>4957</v>
      </c>
      <c r="M29" s="146">
        <v>0</v>
      </c>
      <c r="N29" s="83">
        <v>0</v>
      </c>
      <c r="O29" s="107">
        <v>0</v>
      </c>
      <c r="P29" s="86">
        <v>0</v>
      </c>
      <c r="Q29" s="111">
        <v>0</v>
      </c>
      <c r="R29" s="88">
        <v>0</v>
      </c>
      <c r="S29" s="192">
        <v>91210</v>
      </c>
      <c r="T29" s="141">
        <v>4957</v>
      </c>
      <c r="U29" s="141">
        <v>0</v>
      </c>
      <c r="V29" s="88">
        <v>0</v>
      </c>
      <c r="W29" s="141">
        <v>0</v>
      </c>
      <c r="X29" s="88">
        <v>0</v>
      </c>
      <c r="Y29" s="114">
        <v>0</v>
      </c>
      <c r="Z29" s="103">
        <v>0</v>
      </c>
    </row>
    <row r="30" spans="1:26" x14ac:dyDescent="0.25">
      <c r="A30" s="246"/>
      <c r="B30" s="78" t="s">
        <v>89</v>
      </c>
      <c r="C30" s="190">
        <v>2300</v>
      </c>
      <c r="D30" s="181">
        <v>7032</v>
      </c>
      <c r="E30" s="181">
        <v>3640</v>
      </c>
      <c r="F30" s="99">
        <v>2090</v>
      </c>
      <c r="G30" s="99">
        <v>1570</v>
      </c>
      <c r="H30" s="99">
        <v>8470</v>
      </c>
      <c r="I30" s="111">
        <f>'[1]zdaňovaná činnost celkem'!$D$31</f>
        <v>8080</v>
      </c>
      <c r="J30" s="103">
        <f>[2]zdaň.činnost!N18</f>
        <v>5580</v>
      </c>
      <c r="K30" s="189">
        <v>50</v>
      </c>
      <c r="L30" s="181">
        <v>0</v>
      </c>
      <c r="M30" s="146">
        <v>80</v>
      </c>
      <c r="N30" s="83">
        <v>180</v>
      </c>
      <c r="O30" s="107">
        <v>180</v>
      </c>
      <c r="P30" s="86">
        <v>180</v>
      </c>
      <c r="Q30" s="111">
        <f>'[1]zdaňovaná činnost celkem'!$F$31</f>
        <v>180</v>
      </c>
      <c r="R30" s="88">
        <f>'[2]ost. zdaň.č.'!K26</f>
        <v>190</v>
      </c>
      <c r="S30" s="192">
        <v>2350</v>
      </c>
      <c r="T30" s="141">
        <v>7032</v>
      </c>
      <c r="U30" s="141">
        <v>3720</v>
      </c>
      <c r="V30" s="88">
        <v>2270</v>
      </c>
      <c r="W30" s="141">
        <v>1750</v>
      </c>
      <c r="X30" s="88">
        <v>8650</v>
      </c>
      <c r="Y30" s="114">
        <f t="shared" si="5"/>
        <v>8260</v>
      </c>
      <c r="Z30" s="103">
        <f t="shared" si="6"/>
        <v>5770</v>
      </c>
    </row>
    <row r="31" spans="1:26" x14ac:dyDescent="0.25">
      <c r="A31" s="246"/>
      <c r="B31" s="78" t="s">
        <v>90</v>
      </c>
      <c r="C31" s="190">
        <v>4430</v>
      </c>
      <c r="D31" s="181">
        <v>1593</v>
      </c>
      <c r="E31" s="181">
        <v>92</v>
      </c>
      <c r="F31" s="99">
        <v>260</v>
      </c>
      <c r="G31" s="99">
        <v>0</v>
      </c>
      <c r="H31" s="99">
        <v>0</v>
      </c>
      <c r="I31" s="105">
        <v>0</v>
      </c>
      <c r="J31" s="103">
        <v>0</v>
      </c>
      <c r="K31" s="189">
        <v>1500</v>
      </c>
      <c r="L31" s="181">
        <v>1500</v>
      </c>
      <c r="M31" s="146">
        <v>1500</v>
      </c>
      <c r="N31" s="83">
        <v>1000</v>
      </c>
      <c r="O31" s="107">
        <v>1000</v>
      </c>
      <c r="P31" s="86">
        <v>1000</v>
      </c>
      <c r="Q31" s="111">
        <f>'[1]zdaňovaná činnost celkem'!$F$32</f>
        <v>1000</v>
      </c>
      <c r="R31" s="88">
        <f>'[2]ost. zdaň.č.'!K27</f>
        <v>1000</v>
      </c>
      <c r="S31" s="192">
        <v>5930</v>
      </c>
      <c r="T31" s="141">
        <v>3093</v>
      </c>
      <c r="U31" s="146">
        <v>1592</v>
      </c>
      <c r="V31" s="88">
        <v>1260</v>
      </c>
      <c r="W31" s="141">
        <v>1000</v>
      </c>
      <c r="X31" s="88">
        <v>1000</v>
      </c>
      <c r="Y31" s="114">
        <f t="shared" si="5"/>
        <v>1000</v>
      </c>
      <c r="Z31" s="103">
        <f t="shared" si="6"/>
        <v>1000</v>
      </c>
    </row>
    <row r="32" spans="1:26" ht="15.75" thickBot="1" x14ac:dyDescent="0.3">
      <c r="A32" s="246"/>
      <c r="B32" s="81" t="s">
        <v>91</v>
      </c>
      <c r="C32" s="200">
        <v>0</v>
      </c>
      <c r="D32" s="181">
        <v>0</v>
      </c>
      <c r="E32" s="181">
        <v>0</v>
      </c>
      <c r="F32" s="99">
        <v>0</v>
      </c>
      <c r="G32" s="99">
        <v>0</v>
      </c>
      <c r="H32" s="99">
        <v>0</v>
      </c>
      <c r="I32" s="122">
        <v>0</v>
      </c>
      <c r="J32" s="120">
        <v>0</v>
      </c>
      <c r="K32" s="193">
        <v>0</v>
      </c>
      <c r="L32" s="183">
        <v>0</v>
      </c>
      <c r="M32" s="147">
        <v>57000</v>
      </c>
      <c r="N32" s="154">
        <v>190000</v>
      </c>
      <c r="O32" s="108">
        <v>200000</v>
      </c>
      <c r="P32" s="87">
        <v>80000</v>
      </c>
      <c r="Q32" s="112">
        <f>'[1]zdaňovaná činnost celkem'!$F$33</f>
        <v>197000</v>
      </c>
      <c r="R32" s="89">
        <f>'[2]ost. zdaň.č.'!K28</f>
        <v>220000</v>
      </c>
      <c r="S32" s="193">
        <v>0</v>
      </c>
      <c r="T32" s="147">
        <v>0</v>
      </c>
      <c r="U32" s="170">
        <v>57000</v>
      </c>
      <c r="V32" s="121">
        <v>190000</v>
      </c>
      <c r="W32" s="147">
        <v>200000</v>
      </c>
      <c r="X32" s="89">
        <v>80000</v>
      </c>
      <c r="Y32" s="121">
        <f t="shared" si="5"/>
        <v>197000</v>
      </c>
      <c r="Z32" s="118">
        <f t="shared" si="6"/>
        <v>220000</v>
      </c>
    </row>
    <row r="33" spans="1:26" ht="15.75" thickTop="1" x14ac:dyDescent="0.25">
      <c r="A33" s="247"/>
      <c r="B33" s="75" t="s">
        <v>5</v>
      </c>
      <c r="C33" s="186">
        <f>SUM(C22:C32)</f>
        <v>218879</v>
      </c>
      <c r="D33" s="171">
        <f>SUM(D22:D32)</f>
        <v>217481</v>
      </c>
      <c r="E33" s="171">
        <f>SUM(E22:E32)</f>
        <v>173026.9</v>
      </c>
      <c r="F33" s="96">
        <f>SUM(F22:F32)</f>
        <v>165931.79999999999</v>
      </c>
      <c r="G33" s="96">
        <f t="shared" ref="G33:Z33" si="7">SUM(G22:G32)</f>
        <v>161048</v>
      </c>
      <c r="H33" s="96">
        <f t="shared" si="7"/>
        <v>158044</v>
      </c>
      <c r="I33" s="96">
        <f t="shared" si="7"/>
        <v>153511.4</v>
      </c>
      <c r="J33" s="92">
        <f t="shared" si="7"/>
        <v>138007</v>
      </c>
      <c r="K33" s="177">
        <f t="shared" si="7"/>
        <v>310737</v>
      </c>
      <c r="L33" s="177">
        <f t="shared" si="7"/>
        <v>383988.7</v>
      </c>
      <c r="M33" s="177">
        <f t="shared" si="7"/>
        <v>411770.8</v>
      </c>
      <c r="N33" s="159">
        <f t="shared" si="7"/>
        <v>510644.7</v>
      </c>
      <c r="O33" s="96">
        <f t="shared" si="7"/>
        <v>401784.9</v>
      </c>
      <c r="P33" s="96">
        <f t="shared" si="7"/>
        <v>190215.8</v>
      </c>
      <c r="Q33" s="96">
        <f t="shared" si="7"/>
        <v>464004.3</v>
      </c>
      <c r="R33" s="168">
        <f t="shared" si="7"/>
        <v>597008.6</v>
      </c>
      <c r="S33" s="186">
        <f t="shared" si="7"/>
        <v>529536</v>
      </c>
      <c r="T33" s="96">
        <f t="shared" si="7"/>
        <v>601469.69999999995</v>
      </c>
      <c r="U33" s="171">
        <f t="shared" si="7"/>
        <v>584797.69999999995</v>
      </c>
      <c r="V33" s="96">
        <f t="shared" si="7"/>
        <v>676576.5</v>
      </c>
      <c r="W33" s="148">
        <f t="shared" si="7"/>
        <v>562832.9</v>
      </c>
      <c r="X33" s="96">
        <f t="shared" si="7"/>
        <v>348259.8</v>
      </c>
      <c r="Y33" s="116">
        <f t="shared" si="7"/>
        <v>617515.69999999995</v>
      </c>
      <c r="Z33" s="92">
        <f t="shared" si="7"/>
        <v>735015.6</v>
      </c>
    </row>
    <row r="34" spans="1:26" ht="15.75" thickBot="1" x14ac:dyDescent="0.3">
      <c r="A34" s="248" t="s">
        <v>92</v>
      </c>
      <c r="B34" s="249"/>
      <c r="C34" s="187">
        <f t="shared" ref="C34:Z34" si="8">C33-C21</f>
        <v>41016</v>
      </c>
      <c r="D34" s="149">
        <f t="shared" si="8"/>
        <v>32797.5</v>
      </c>
      <c r="E34" s="149">
        <f t="shared" si="8"/>
        <v>1282.3999999999942</v>
      </c>
      <c r="F34" s="95">
        <f t="shared" si="8"/>
        <v>49953.299999999988</v>
      </c>
      <c r="G34" s="95">
        <f t="shared" si="8"/>
        <v>52290</v>
      </c>
      <c r="H34" s="95">
        <f t="shared" si="8"/>
        <v>46841</v>
      </c>
      <c r="I34" s="125">
        <f t="shared" si="8"/>
        <v>22264.399999999994</v>
      </c>
      <c r="J34" s="126">
        <f t="shared" si="8"/>
        <v>23984.699999999997</v>
      </c>
      <c r="K34" s="178">
        <f t="shared" si="8"/>
        <v>129710</v>
      </c>
      <c r="L34" s="178">
        <f t="shared" si="8"/>
        <v>213288.1</v>
      </c>
      <c r="M34" s="178">
        <f t="shared" si="8"/>
        <v>148315.39999999997</v>
      </c>
      <c r="N34" s="162">
        <f t="shared" si="8"/>
        <v>76759.700000000012</v>
      </c>
      <c r="O34" s="127">
        <f t="shared" si="8"/>
        <v>83834.600000000035</v>
      </c>
      <c r="P34" s="127">
        <f t="shared" si="8"/>
        <v>19362.899999999994</v>
      </c>
      <c r="Q34" s="128">
        <f t="shared" si="8"/>
        <v>281794.8</v>
      </c>
      <c r="R34" s="128">
        <f t="shared" si="8"/>
        <v>159705.19999999995</v>
      </c>
      <c r="S34" s="195">
        <f t="shared" si="8"/>
        <v>170726</v>
      </c>
      <c r="T34" s="165">
        <f t="shared" si="8"/>
        <v>246085.59999999998</v>
      </c>
      <c r="U34" s="172">
        <f t="shared" si="8"/>
        <v>149597.79999999993</v>
      </c>
      <c r="V34" s="165">
        <f t="shared" si="8"/>
        <v>126713</v>
      </c>
      <c r="W34" s="149">
        <f t="shared" si="8"/>
        <v>136124.60000000003</v>
      </c>
      <c r="X34" s="95">
        <f t="shared" si="8"/>
        <v>66203.899999999965</v>
      </c>
      <c r="Y34" s="125">
        <f t="shared" si="8"/>
        <v>304059.19999999995</v>
      </c>
      <c r="Z34" s="126">
        <f t="shared" si="8"/>
        <v>183689.90000000002</v>
      </c>
    </row>
    <row r="35" spans="1:26" ht="15.75" thickBot="1" x14ac:dyDescent="0.3">
      <c r="A35" s="132" t="s">
        <v>105</v>
      </c>
      <c r="B35" s="131"/>
      <c r="C35" s="179"/>
      <c r="D35" s="179"/>
      <c r="E35" s="179"/>
      <c r="F35" s="131"/>
      <c r="G35" s="131"/>
      <c r="H35" s="131"/>
      <c r="I35" s="131"/>
      <c r="J35" s="131"/>
      <c r="K35" s="179"/>
      <c r="L35" s="179"/>
      <c r="M35" s="179"/>
      <c r="N35" s="131"/>
      <c r="O35" s="131"/>
      <c r="P35" s="131"/>
      <c r="Q35" s="131"/>
      <c r="R35" s="163"/>
      <c r="S35" s="196">
        <f>S34*0.2</f>
        <v>34145.200000000004</v>
      </c>
      <c r="T35" s="166">
        <f t="shared" ref="T35:Z35" si="9">T34*0.19</f>
        <v>46756.263999999996</v>
      </c>
      <c r="U35" s="173">
        <f t="shared" si="9"/>
        <v>28423.581999999988</v>
      </c>
      <c r="V35" s="166">
        <f t="shared" si="9"/>
        <v>24075.47</v>
      </c>
      <c r="W35" s="150">
        <f t="shared" si="9"/>
        <v>25863.674000000006</v>
      </c>
      <c r="X35" s="138">
        <f t="shared" si="9"/>
        <v>12578.740999999993</v>
      </c>
      <c r="Y35" s="138">
        <f t="shared" si="9"/>
        <v>57771.247999999992</v>
      </c>
      <c r="Z35" s="129">
        <f t="shared" si="9"/>
        <v>34901.081000000006</v>
      </c>
    </row>
    <row r="36" spans="1:26" ht="16.5" thickTop="1" thickBot="1" x14ac:dyDescent="0.3">
      <c r="A36" s="243" t="s">
        <v>93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197">
        <f t="shared" ref="S36:Z36" si="10">S34-S35</f>
        <v>136580.79999999999</v>
      </c>
      <c r="T36" s="136">
        <f t="shared" si="10"/>
        <v>199329.33599999998</v>
      </c>
      <c r="U36" s="174">
        <f t="shared" si="10"/>
        <v>121174.21799999994</v>
      </c>
      <c r="V36" s="136">
        <f t="shared" si="10"/>
        <v>102637.53</v>
      </c>
      <c r="W36" s="151">
        <f t="shared" si="10"/>
        <v>110260.92600000004</v>
      </c>
      <c r="X36" s="136">
        <f t="shared" si="10"/>
        <v>53625.158999999971</v>
      </c>
      <c r="Y36" s="137">
        <f t="shared" si="10"/>
        <v>246287.95199999996</v>
      </c>
      <c r="Z36" s="130">
        <f t="shared" si="10"/>
        <v>148788.81900000002</v>
      </c>
    </row>
    <row r="37" spans="1:26" ht="16.5" customHeight="1" x14ac:dyDescent="0.25">
      <c r="A37" s="97"/>
      <c r="N37" s="97"/>
      <c r="O37" s="97"/>
      <c r="P37" s="97"/>
      <c r="Q37" s="97"/>
      <c r="R37" s="97"/>
      <c r="S37" s="175"/>
      <c r="T37" s="97"/>
      <c r="U37" s="175"/>
      <c r="V37" s="97"/>
      <c r="X37" s="97"/>
      <c r="Y37" s="97"/>
    </row>
    <row r="38" spans="1:26" x14ac:dyDescent="0.25">
      <c r="I38" s="97"/>
      <c r="J38" s="97"/>
      <c r="K38" s="175"/>
      <c r="L38" s="175"/>
      <c r="M38" s="175"/>
      <c r="N38" s="97"/>
      <c r="O38" s="97"/>
      <c r="P38" s="97"/>
      <c r="Q38" s="97"/>
    </row>
    <row r="39" spans="1:26" x14ac:dyDescent="0.25">
      <c r="J39" s="97"/>
      <c r="K39" s="175"/>
      <c r="L39" s="175"/>
      <c r="M39" s="175"/>
      <c r="N39" s="97"/>
      <c r="O39" s="97"/>
      <c r="P39" s="97"/>
      <c r="Q39" s="97"/>
    </row>
    <row r="40" spans="1:26" x14ac:dyDescent="0.25">
      <c r="J40" s="97"/>
      <c r="K40" s="175"/>
      <c r="L40" s="175"/>
      <c r="M40" s="175"/>
      <c r="N40" s="97"/>
      <c r="O40" s="97"/>
      <c r="P40" s="97"/>
      <c r="Q40" s="97"/>
    </row>
    <row r="41" spans="1:26" x14ac:dyDescent="0.25">
      <c r="J41" s="97"/>
      <c r="K41" s="175"/>
      <c r="L41" s="175"/>
      <c r="M41" s="175"/>
      <c r="N41" s="97"/>
      <c r="O41" s="97"/>
      <c r="P41" s="97"/>
      <c r="Q41" s="97"/>
    </row>
    <row r="42" spans="1:26" x14ac:dyDescent="0.25">
      <c r="I42" s="97"/>
    </row>
  </sheetData>
  <mergeCells count="9">
    <mergeCell ref="A36:R36"/>
    <mergeCell ref="A22:A33"/>
    <mergeCell ref="A34:B34"/>
    <mergeCell ref="A1:Y1"/>
    <mergeCell ref="A2:B3"/>
    <mergeCell ref="A4:A21"/>
    <mergeCell ref="C2:J2"/>
    <mergeCell ref="K2:R2"/>
    <mergeCell ref="S2:Z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příjmy</vt:lpstr>
      <vt:lpstr>vlastní příjmy</vt:lpstr>
      <vt:lpstr>výdaje</vt:lpstr>
      <vt:lpstr>Hospodářská činnost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Caletková Kateřina</cp:lastModifiedBy>
  <cp:lastPrinted>2018-09-24T07:45:46Z</cp:lastPrinted>
  <dcterms:created xsi:type="dcterms:W3CDTF">2016-02-01T16:10:03Z</dcterms:created>
  <dcterms:modified xsi:type="dcterms:W3CDTF">2018-10-18T10:47:14Z</dcterms:modified>
</cp:coreProperties>
</file>