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955" windowHeight="997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S12" i="1"/>
  <c r="R12"/>
  <c r="O11"/>
  <c r="S11" s="1"/>
  <c r="R11" l="1"/>
  <c r="S4"/>
  <c r="Q4"/>
  <c r="Q5"/>
  <c r="Q6"/>
  <c r="Q7"/>
  <c r="Q8"/>
  <c r="Q9"/>
  <c r="Q10"/>
  <c r="Q11"/>
  <c r="Q12"/>
  <c r="O4"/>
  <c r="R4" s="1"/>
  <c r="T4" s="1"/>
  <c r="O5"/>
  <c r="S5" s="1"/>
  <c r="O6"/>
  <c r="S6" s="1"/>
  <c r="O7"/>
  <c r="S7" s="1"/>
  <c r="O8"/>
  <c r="S8" s="1"/>
  <c r="O9"/>
  <c r="S9" s="1"/>
  <c r="O10"/>
  <c r="S10" s="1"/>
  <c r="O12"/>
  <c r="T3"/>
  <c r="S3"/>
  <c r="R3"/>
  <c r="O3"/>
  <c r="Q3"/>
  <c r="T12" l="1"/>
  <c r="T11"/>
  <c r="R10"/>
  <c r="T10" s="1"/>
  <c r="R9"/>
  <c r="T9" s="1"/>
  <c r="R8"/>
  <c r="T8" s="1"/>
  <c r="R7"/>
  <c r="T7" s="1"/>
  <c r="R6"/>
  <c r="T6" s="1"/>
  <c r="R5"/>
  <c r="T5" s="1"/>
</calcChain>
</file>

<file path=xl/comments1.xml><?xml version="1.0" encoding="utf-8"?>
<comments xmlns="http://schemas.openxmlformats.org/spreadsheetml/2006/main">
  <authors>
    <author>skabova</author>
  </authors>
  <commentList>
    <comment ref="X10" authorId="0">
      <text>
        <r>
          <rPr>
            <b/>
            <sz val="8"/>
            <color indexed="81"/>
            <rFont val="Tahoma"/>
            <family val="2"/>
            <charset val="238"/>
          </rPr>
          <t>skabova:</t>
        </r>
        <r>
          <rPr>
            <sz val="8"/>
            <color indexed="81"/>
            <rFont val="Tahoma"/>
            <family val="2"/>
            <charset val="238"/>
          </rPr>
          <t xml:space="preserve">
vynaložené investice: 600 011,- Kč/1236,- Kč /m2/rok od 1.9. 2003</t>
        </r>
      </text>
    </comment>
  </commentList>
</comments>
</file>

<file path=xl/sharedStrings.xml><?xml version="1.0" encoding="utf-8"?>
<sst xmlns="http://schemas.openxmlformats.org/spreadsheetml/2006/main" count="111" uniqueCount="78">
  <si>
    <t>katastr</t>
  </si>
  <si>
    <t>adresa</t>
  </si>
  <si>
    <t>Bytová jednotka dle prohl. vlastníka č.:</t>
  </si>
  <si>
    <t>druh prostoru</t>
  </si>
  <si>
    <t xml:space="preserve">Kupující  (nájemce)                                                           </t>
  </si>
  <si>
    <t>Cena za byt a zastavěnou plochu</t>
  </si>
  <si>
    <t>Cena za přilehlé pozemky</t>
  </si>
  <si>
    <t>Cena Celkem</t>
  </si>
  <si>
    <t>SM</t>
  </si>
  <si>
    <t>Na Neklance 30</t>
  </si>
  <si>
    <t>1299/19</t>
  </si>
  <si>
    <t>Půd.vest.</t>
  </si>
  <si>
    <t>Mášová Petra</t>
  </si>
  <si>
    <t>208-210</t>
  </si>
  <si>
    <t>K Vodojemu 7</t>
  </si>
  <si>
    <t>208/12</t>
  </si>
  <si>
    <t>Libišová Irena a Libiš Jan</t>
  </si>
  <si>
    <t>947-951</t>
  </si>
  <si>
    <t>KO</t>
  </si>
  <si>
    <t xml:space="preserve">Plzeňská </t>
  </si>
  <si>
    <t>947/19</t>
  </si>
  <si>
    <t>Krupka Eduard</t>
  </si>
  <si>
    <t>Lidická 41</t>
  </si>
  <si>
    <t>406/08</t>
  </si>
  <si>
    <t>Hájek Robert</t>
  </si>
  <si>
    <t>Na Bělidle 42</t>
  </si>
  <si>
    <t>65/12</t>
  </si>
  <si>
    <t>Mallát Roman a Mallátová Martina</t>
  </si>
  <si>
    <t>Zborovská 44</t>
  </si>
  <si>
    <t>526/14</t>
  </si>
  <si>
    <t>Vančurová Olga a Vančura Jan</t>
  </si>
  <si>
    <t>Brožíkova 6</t>
  </si>
  <si>
    <t>281/23</t>
  </si>
  <si>
    <t>Nedvěd Jan a Nedvědová Šárka</t>
  </si>
  <si>
    <t>1121-1122</t>
  </si>
  <si>
    <t>Zahradníčkova 10</t>
  </si>
  <si>
    <t>1122/21</t>
  </si>
  <si>
    <t>suterénní vestavba</t>
  </si>
  <si>
    <t>Dzierla Renata</t>
  </si>
  <si>
    <t>Pod školou 3</t>
  </si>
  <si>
    <t>456/11</t>
  </si>
  <si>
    <t>Lamka Roman JUDr.  a  Lamková Petra JUDr.</t>
  </si>
  <si>
    <t>291-292</t>
  </si>
  <si>
    <t>Lidická 38</t>
  </si>
  <si>
    <t>292/08</t>
  </si>
  <si>
    <t>Zeman Jiří Ing.</t>
  </si>
  <si>
    <t>pozn.</t>
  </si>
  <si>
    <t>odbydluje půdní byt, dohoda o narovnání 770653,- dopl. 1.244.400,- záměr 7.8.2012, nabídka podepsána 21.11.2012</t>
  </si>
  <si>
    <t>Dohoda o nar. 3.201.184,-, dopl. 2.099.000,-, záměr RMČ 4.9.2012</t>
  </si>
  <si>
    <t>Dohoda o narovnání 1.993.801,-, dopl. 1.336.500,-, záměr 7.8.2012, nabídka podepsána 21.11.2012</t>
  </si>
  <si>
    <t>půdní byt - dohoda o nar. 4.551.305,-, dopl. 1.921.000,-, záměr RMČ 15.1.2013, info 3/2013 asi bude vracet půdu, kontakt. adresa Mane holding. A.s. Okružní 2615, 370 01 Čes. Budějovice</t>
  </si>
  <si>
    <t>půdní vestavba, Dohoda o narovnání 642.745,- dopl. 774.200,-, záměr 7.8.2012, nabídka podepsána 21.11.2012</t>
  </si>
  <si>
    <t>suterénní vestavba - vložené investice, tel. zeť Kubala 774 582 250, dohoda o narov. 49.744,- dopl. 855.000,- prodej dle Zásad, záměr RMČ 19.2.2013, ZMČ 14.3.2013</t>
  </si>
  <si>
    <t>vložené investice, dohoda o narovnání - 5.233.000,-, dopl. 2.249.000,-, RMČ 7.8.2012, nabídka podepsána 21.11.2012, asi bude půdu vracet</t>
  </si>
  <si>
    <t>budova č.p.</t>
  </si>
  <si>
    <t>výměra dle prohl. vlastníka</t>
  </si>
  <si>
    <t>výměra zast. plochy půdy</t>
  </si>
  <si>
    <t>účinnost NS od</t>
  </si>
  <si>
    <t>ZP vložené investice do výstavby b.j.</t>
  </si>
  <si>
    <t>odbydleno k předpokládanému datu podpisu KS dle schvál. Záměru</t>
  </si>
  <si>
    <t>velikost bytu dle NS</t>
  </si>
  <si>
    <t>odbydlení dle NS (Kč/m2/rok)</t>
  </si>
  <si>
    <t>valorizace nájmu dle NS</t>
  </si>
  <si>
    <t>ZP půdního prostoru</t>
  </si>
  <si>
    <t>Kč/m2 půdního prostoru</t>
  </si>
  <si>
    <t>celková kupní cena</t>
  </si>
  <si>
    <t>vyrovnání dluhu MČ</t>
  </si>
  <si>
    <t>doplatek</t>
  </si>
  <si>
    <t>ne</t>
  </si>
  <si>
    <t>1.4.2002 a 1.11.2012</t>
  </si>
  <si>
    <t>103+25,5</t>
  </si>
  <si>
    <t>710, 1.236</t>
  </si>
  <si>
    <t>dohoda o narovnání 1.050.421, dopl. 1.563.800,- záměr RMČ 19.2.2013(dodatkem NS rozšíření původního půdního bytu o 25,5 m2</t>
  </si>
  <si>
    <t>půdní byt, vložené investice + výstavba výtahu , prodej dle Zásad… z 18.4.2013 , Dohoda o nar. 5.241.203,- dopl. 52.785,-  záměr RMČ 14.5.2013, ZMČ 20.6.2013(dle uzavřeného Dodatku k NS odbydluje kromě investice do výstavby b.j. investice vložené do výstavby výtahu v domě v částce 1.512.757,- Kč, podíl na výtahu vztažený k b.j. činí 572.902,- Kč, dle Zásad bude dodatečně vyplacená sleva maximálně ve výši doplatku, tzn. 52.785,- Kč</t>
  </si>
  <si>
    <t>neodbydlená část investic na výstavbu b.j.</t>
  </si>
  <si>
    <t>PV vlož. investice 7.083.017,-( 6.297.983,- Kč byt a 785.034,- Kč výtah), NS od 1.9.2010, záměr RMČ 19.2.2013, ZMČ 14.3.2013, dohoda 5.951.595,- dopl. 1.892.865,- (dle NS NS odbydluje kromě investice do výstavby b.j. investice vložené do výstavby výtahu v domě v částce 785.034,- Kč, podíl na výtahu vztažený k b.j. činí 281.299,- Kč)</t>
  </si>
  <si>
    <t>termín předložení návrhu usnesení ke schválení prodeje ZMČ</t>
  </si>
  <si>
    <t>zatím neurčno (bude předloženo po akceptaci nabídky kupujícím)</t>
  </si>
</sst>
</file>

<file path=xl/styles.xml><?xml version="1.0" encoding="utf-8"?>
<styleSheet xmlns="http://schemas.openxmlformats.org/spreadsheetml/2006/main">
  <numFmts count="3">
    <numFmt numFmtId="164" formatCode="#,##0\ &quot;Kč&quot;"/>
    <numFmt numFmtId="165" formatCode="0.0"/>
    <numFmt numFmtId="166" formatCode="#,##0.00\ &quot;Kč&quot;"/>
  </numFmts>
  <fonts count="12">
    <font>
      <sz val="11"/>
      <color theme="1"/>
      <name val="Calibri"/>
      <family val="2"/>
      <charset val="238"/>
      <scheme val="minor"/>
    </font>
    <font>
      <b/>
      <sz val="8"/>
      <name val="Arial CE"/>
      <family val="2"/>
      <charset val="238"/>
    </font>
    <font>
      <b/>
      <sz val="8"/>
      <name val="Arial"/>
      <family val="2"/>
      <charset val="238"/>
    </font>
    <font>
      <sz val="10"/>
      <color indexed="8"/>
      <name val="Arial CE"/>
      <family val="2"/>
      <charset val="238"/>
    </font>
    <font>
      <sz val="10"/>
      <name val="Arial CE"/>
      <charset val="238"/>
    </font>
    <font>
      <sz val="8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name val="Arial CE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79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0" fillId="0" borderId="3" xfId="0" applyFill="1" applyBorder="1"/>
    <xf numFmtId="0" fontId="3" fillId="0" borderId="3" xfId="0" applyFont="1" applyFill="1" applyBorder="1" applyAlignment="1">
      <alignment horizontal="center"/>
    </xf>
    <xf numFmtId="0" fontId="0" fillId="0" borderId="4" xfId="0" applyFill="1" applyBorder="1"/>
    <xf numFmtId="165" fontId="3" fillId="0" borderId="3" xfId="0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horizontal="left"/>
    </xf>
    <xf numFmtId="164" fontId="0" fillId="0" borderId="3" xfId="0" applyNumberFormat="1" applyFill="1" applyBorder="1"/>
    <xf numFmtId="0" fontId="0" fillId="0" borderId="3" xfId="0" applyFill="1" applyBorder="1" applyAlignment="1">
      <alignment wrapText="1"/>
    </xf>
    <xf numFmtId="0" fontId="0" fillId="0" borderId="0" xfId="0" applyFill="1"/>
    <xf numFmtId="0" fontId="4" fillId="0" borderId="5" xfId="0" applyFont="1" applyFill="1" applyBorder="1" applyAlignment="1">
      <alignment horizontal="left"/>
    </xf>
    <xf numFmtId="0" fontId="0" fillId="0" borderId="4" xfId="0" applyFill="1" applyBorder="1" applyAlignment="1">
      <alignment wrapText="1"/>
    </xf>
    <xf numFmtId="164" fontId="0" fillId="0" borderId="4" xfId="0" applyNumberFormat="1" applyFill="1" applyBorder="1"/>
    <xf numFmtId="0" fontId="5" fillId="0" borderId="3" xfId="0" applyFont="1" applyFill="1" applyBorder="1" applyAlignment="1">
      <alignment wrapText="1"/>
    </xf>
    <xf numFmtId="0" fontId="0" fillId="0" borderId="3" xfId="0" applyFill="1" applyBorder="1" applyAlignment="1">
      <alignment horizontal="right" wrapText="1"/>
    </xf>
    <xf numFmtId="0" fontId="0" fillId="0" borderId="3" xfId="0" applyFill="1" applyBorder="1" applyAlignment="1">
      <alignment horizontal="right"/>
    </xf>
    <xf numFmtId="0" fontId="4" fillId="0" borderId="3" xfId="0" applyFont="1" applyFill="1" applyBorder="1" applyAlignment="1">
      <alignment horizontal="left" vertical="center"/>
    </xf>
    <xf numFmtId="0" fontId="0" fillId="0" borderId="6" xfId="0" applyFill="1" applyBorder="1"/>
    <xf numFmtId="0" fontId="3" fillId="0" borderId="6" xfId="0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right"/>
    </xf>
    <xf numFmtId="0" fontId="4" fillId="0" borderId="6" xfId="0" applyFont="1" applyFill="1" applyBorder="1" applyAlignment="1">
      <alignment horizontal="left"/>
    </xf>
    <xf numFmtId="0" fontId="0" fillId="0" borderId="6" xfId="0" applyFill="1" applyBorder="1" applyAlignment="1">
      <alignment horizontal="right" wrapText="1"/>
    </xf>
    <xf numFmtId="164" fontId="0" fillId="0" borderId="6" xfId="0" applyNumberFormat="1" applyFill="1" applyBorder="1"/>
    <xf numFmtId="0" fontId="6" fillId="0" borderId="3" xfId="0" applyFont="1" applyFill="1" applyBorder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/>
    </xf>
    <xf numFmtId="49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/>
    </xf>
    <xf numFmtId="166" fontId="6" fillId="0" borderId="3" xfId="1" applyNumberFormat="1" applyFont="1" applyFill="1" applyBorder="1"/>
    <xf numFmtId="166" fontId="2" fillId="0" borderId="3" xfId="0" applyNumberFormat="1" applyFont="1" applyFill="1" applyBorder="1"/>
    <xf numFmtId="0" fontId="6" fillId="0" borderId="3" xfId="0" applyFont="1" applyFill="1" applyBorder="1" applyAlignment="1">
      <alignment wrapText="1"/>
    </xf>
    <xf numFmtId="49" fontId="7" fillId="0" borderId="3" xfId="0" applyNumberFormat="1" applyFont="1" applyFill="1" applyBorder="1" applyAlignment="1">
      <alignment horizontal="right" vertical="center"/>
    </xf>
    <xf numFmtId="2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166" fontId="1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2" fontId="8" fillId="0" borderId="3" xfId="0" applyNumberFormat="1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wrapText="1"/>
    </xf>
    <xf numFmtId="14" fontId="0" fillId="0" borderId="3" xfId="0" applyNumberFormat="1" applyFill="1" applyBorder="1"/>
    <xf numFmtId="164" fontId="0" fillId="0" borderId="4" xfId="0" applyNumberFormat="1" applyFill="1" applyBorder="1" applyAlignment="1">
      <alignment wrapText="1"/>
    </xf>
    <xf numFmtId="164" fontId="0" fillId="0" borderId="3" xfId="0" applyNumberFormat="1" applyFill="1" applyBorder="1" applyAlignment="1">
      <alignment horizontal="right"/>
    </xf>
    <xf numFmtId="164" fontId="6" fillId="0" borderId="3" xfId="0" applyNumberFormat="1" applyFont="1" applyFill="1" applyBorder="1"/>
    <xf numFmtId="164" fontId="7" fillId="0" borderId="3" xfId="0" applyNumberFormat="1" applyFont="1" applyFill="1" applyBorder="1" applyAlignment="1">
      <alignment horizontal="left" vertical="center" wrapText="1"/>
    </xf>
    <xf numFmtId="2" fontId="0" fillId="0" borderId="3" xfId="0" applyNumberFormat="1" applyFill="1" applyBorder="1"/>
    <xf numFmtId="2" fontId="0" fillId="0" borderId="4" xfId="0" applyNumberFormat="1" applyFill="1" applyBorder="1" applyAlignment="1">
      <alignment wrapText="1"/>
    </xf>
    <xf numFmtId="2" fontId="0" fillId="0" borderId="3" xfId="0" applyNumberFormat="1" applyFill="1" applyBorder="1" applyAlignment="1">
      <alignment horizontal="right"/>
    </xf>
    <xf numFmtId="2" fontId="0" fillId="0" borderId="6" xfId="0" applyNumberFormat="1" applyFill="1" applyBorder="1"/>
    <xf numFmtId="2" fontId="6" fillId="0" borderId="3" xfId="0" applyNumberFormat="1" applyFont="1" applyFill="1" applyBorder="1"/>
    <xf numFmtId="2" fontId="7" fillId="0" borderId="3" xfId="0" applyNumberFormat="1" applyFont="1" applyFill="1" applyBorder="1" applyAlignment="1">
      <alignment horizontal="left" vertical="center" wrapText="1"/>
    </xf>
    <xf numFmtId="3" fontId="0" fillId="0" borderId="3" xfId="0" applyNumberFormat="1" applyFill="1" applyBorder="1"/>
    <xf numFmtId="3" fontId="0" fillId="0" borderId="4" xfId="0" applyNumberFormat="1" applyFill="1" applyBorder="1" applyAlignment="1">
      <alignment wrapText="1"/>
    </xf>
    <xf numFmtId="3" fontId="0" fillId="0" borderId="3" xfId="0" applyNumberFormat="1" applyFill="1" applyBorder="1" applyAlignment="1">
      <alignment horizontal="right"/>
    </xf>
    <xf numFmtId="3" fontId="0" fillId="0" borderId="6" xfId="0" applyNumberFormat="1" applyFill="1" applyBorder="1"/>
    <xf numFmtId="3" fontId="6" fillId="0" borderId="3" xfId="0" applyNumberFormat="1" applyFont="1" applyFill="1" applyBorder="1"/>
    <xf numFmtId="3" fontId="7" fillId="0" borderId="3" xfId="0" applyNumberFormat="1" applyFont="1" applyFill="1" applyBorder="1" applyAlignment="1">
      <alignment horizontal="left" vertical="center" wrapText="1"/>
    </xf>
    <xf numFmtId="14" fontId="0" fillId="0" borderId="3" xfId="0" applyNumberFormat="1" applyFill="1" applyBorder="1" applyAlignment="1">
      <alignment horizontal="right"/>
    </xf>
    <xf numFmtId="14" fontId="0" fillId="0" borderId="6" xfId="0" applyNumberFormat="1" applyFill="1" applyBorder="1"/>
    <xf numFmtId="14" fontId="6" fillId="0" borderId="3" xfId="0" applyNumberFormat="1" applyFont="1" applyFill="1" applyBorder="1"/>
    <xf numFmtId="14" fontId="7" fillId="0" borderId="3" xfId="0" applyNumberFormat="1" applyFont="1" applyFill="1" applyBorder="1" applyAlignment="1">
      <alignment horizontal="left" vertical="center" wrapText="1"/>
    </xf>
    <xf numFmtId="14" fontId="7" fillId="0" borderId="3" xfId="0" applyNumberFormat="1" applyFont="1" applyFill="1" applyBorder="1" applyAlignment="1">
      <alignment horizontal="right" wrapText="1"/>
    </xf>
    <xf numFmtId="164" fontId="7" fillId="0" borderId="3" xfId="0" applyNumberFormat="1" applyFont="1" applyFill="1" applyBorder="1" applyAlignment="1">
      <alignment horizontal="right" wrapText="1"/>
    </xf>
    <xf numFmtId="2" fontId="7" fillId="0" borderId="3" xfId="0" applyNumberFormat="1" applyFont="1" applyFill="1" applyBorder="1" applyAlignment="1">
      <alignment horizontal="right" wrapText="1"/>
    </xf>
    <xf numFmtId="3" fontId="7" fillId="0" borderId="3" xfId="0" applyNumberFormat="1" applyFont="1" applyFill="1" applyBorder="1" applyAlignment="1">
      <alignment horizontal="right" wrapText="1"/>
    </xf>
    <xf numFmtId="0" fontId="7" fillId="0" borderId="3" xfId="0" applyFont="1" applyFill="1" applyBorder="1" applyAlignment="1">
      <alignment horizontal="right" wrapText="1"/>
    </xf>
    <xf numFmtId="166" fontId="1" fillId="0" borderId="3" xfId="0" applyNumberFormat="1" applyFont="1" applyFill="1" applyBorder="1" applyAlignment="1">
      <alignment horizontal="right"/>
    </xf>
    <xf numFmtId="0" fontId="0" fillId="0" borderId="7" xfId="0" applyFill="1" applyBorder="1"/>
    <xf numFmtId="165" fontId="3" fillId="0" borderId="6" xfId="0" applyNumberFormat="1" applyFont="1" applyFill="1" applyBorder="1" applyAlignment="1">
      <alignment horizontal="right"/>
    </xf>
    <xf numFmtId="0" fontId="0" fillId="0" borderId="6" xfId="0" applyFill="1" applyBorder="1" applyAlignment="1">
      <alignment wrapText="1"/>
    </xf>
    <xf numFmtId="164" fontId="1" fillId="2" borderId="8" xfId="0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2"/>
  <sheetViews>
    <sheetView tabSelected="1" topLeftCell="F1" workbookViewId="0">
      <pane ySplit="1755" activePane="bottomLeft"/>
      <selection activeCell="U2" sqref="U1:W1048576"/>
      <selection pane="bottomLeft" activeCell="P7" sqref="P7"/>
    </sheetView>
  </sheetViews>
  <sheetFormatPr defaultRowHeight="15"/>
  <cols>
    <col min="2" max="2" width="6.5703125" bestFit="1" customWidth="1"/>
    <col min="3" max="3" width="14.7109375" bestFit="1" customWidth="1"/>
    <col min="7" max="7" width="29.7109375" bestFit="1" customWidth="1"/>
    <col min="9" max="11" width="17.85546875" customWidth="1"/>
    <col min="12" max="14" width="10.5703125" customWidth="1"/>
    <col min="15" max="20" width="11.5703125" customWidth="1"/>
    <col min="21" max="21" width="12.28515625" bestFit="1" customWidth="1"/>
    <col min="22" max="22" width="11" bestFit="1" customWidth="1"/>
    <col min="23" max="23" width="12.28515625" bestFit="1" customWidth="1"/>
    <col min="24" max="24" width="25.28515625" customWidth="1"/>
    <col min="25" max="25" width="17.42578125" customWidth="1"/>
  </cols>
  <sheetData>
    <row r="1" spans="1:25" ht="15.75" thickBot="1"/>
    <row r="2" spans="1:25" ht="57" thickBot="1">
      <c r="A2" s="1" t="s">
        <v>54</v>
      </c>
      <c r="B2" s="2" t="s">
        <v>0</v>
      </c>
      <c r="C2" s="2" t="s">
        <v>1</v>
      </c>
      <c r="D2" s="3" t="s">
        <v>2</v>
      </c>
      <c r="E2" s="4" t="s">
        <v>3</v>
      </c>
      <c r="F2" s="6" t="s">
        <v>55</v>
      </c>
      <c r="G2" s="5" t="s">
        <v>4</v>
      </c>
      <c r="H2" s="7" t="s">
        <v>56</v>
      </c>
      <c r="I2" s="7" t="s">
        <v>57</v>
      </c>
      <c r="J2" s="7" t="s">
        <v>58</v>
      </c>
      <c r="K2" s="7" t="s">
        <v>59</v>
      </c>
      <c r="L2" s="7" t="s">
        <v>60</v>
      </c>
      <c r="M2" s="7" t="s">
        <v>61</v>
      </c>
      <c r="N2" s="7" t="s">
        <v>62</v>
      </c>
      <c r="O2" s="7" t="s">
        <v>74</v>
      </c>
      <c r="P2" s="7" t="s">
        <v>63</v>
      </c>
      <c r="Q2" s="7" t="s">
        <v>64</v>
      </c>
      <c r="R2" s="7" t="s">
        <v>65</v>
      </c>
      <c r="S2" s="7" t="s">
        <v>66</v>
      </c>
      <c r="T2" s="7" t="s">
        <v>67</v>
      </c>
      <c r="U2" s="8" t="s">
        <v>5</v>
      </c>
      <c r="V2" s="8" t="s">
        <v>6</v>
      </c>
      <c r="W2" s="8" t="s">
        <v>7</v>
      </c>
      <c r="X2" s="9" t="s">
        <v>46</v>
      </c>
      <c r="Y2" s="78" t="s">
        <v>76</v>
      </c>
    </row>
    <row r="3" spans="1:25" s="17" customFormat="1" ht="75">
      <c r="A3" s="25">
        <v>1299</v>
      </c>
      <c r="B3" s="25" t="s">
        <v>8</v>
      </c>
      <c r="C3" s="25" t="s">
        <v>9</v>
      </c>
      <c r="D3" s="26" t="s">
        <v>10</v>
      </c>
      <c r="E3" s="75" t="s">
        <v>11</v>
      </c>
      <c r="F3" s="76">
        <v>55.3</v>
      </c>
      <c r="G3" s="28" t="s">
        <v>12</v>
      </c>
      <c r="H3" s="25">
        <v>55.3</v>
      </c>
      <c r="I3" s="66">
        <v>38384</v>
      </c>
      <c r="J3" s="30">
        <v>1190705</v>
      </c>
      <c r="K3" s="30">
        <v>547960</v>
      </c>
      <c r="L3" s="56">
        <v>56</v>
      </c>
      <c r="M3" s="62">
        <v>1236</v>
      </c>
      <c r="N3" s="25" t="s">
        <v>68</v>
      </c>
      <c r="O3" s="30">
        <f>J3-K3</f>
        <v>642745</v>
      </c>
      <c r="P3" s="30">
        <v>774200</v>
      </c>
      <c r="Q3" s="62">
        <f>P3/H3</f>
        <v>14000</v>
      </c>
      <c r="R3" s="30">
        <f>O3+P3</f>
        <v>1416945</v>
      </c>
      <c r="S3" s="30">
        <f>O3</f>
        <v>642745</v>
      </c>
      <c r="T3" s="30">
        <f>R3-S3</f>
        <v>774200</v>
      </c>
      <c r="U3" s="30">
        <v>1416945</v>
      </c>
      <c r="V3" s="30"/>
      <c r="W3" s="30">
        <v>1416945</v>
      </c>
      <c r="X3" s="77" t="s">
        <v>51</v>
      </c>
      <c r="Y3" s="77" t="s">
        <v>77</v>
      </c>
    </row>
    <row r="4" spans="1:25" s="17" customFormat="1" ht="90">
      <c r="A4" s="12" t="s">
        <v>13</v>
      </c>
      <c r="B4" s="12" t="s">
        <v>8</v>
      </c>
      <c r="C4" s="12" t="s">
        <v>14</v>
      </c>
      <c r="D4" s="11" t="s">
        <v>15</v>
      </c>
      <c r="E4" s="12" t="s">
        <v>11</v>
      </c>
      <c r="F4" s="13">
        <v>147</v>
      </c>
      <c r="G4" s="18" t="s">
        <v>16</v>
      </c>
      <c r="H4" s="19">
        <v>111.7</v>
      </c>
      <c r="I4" s="19" t="s">
        <v>69</v>
      </c>
      <c r="J4" s="49">
        <v>1912443</v>
      </c>
      <c r="K4" s="49">
        <v>862022</v>
      </c>
      <c r="L4" s="54" t="s">
        <v>70</v>
      </c>
      <c r="M4" s="60" t="s">
        <v>71</v>
      </c>
      <c r="N4" s="19" t="s">
        <v>68</v>
      </c>
      <c r="O4" s="15">
        <f t="shared" ref="O4:O12" si="0">J4-K4</f>
        <v>1050421</v>
      </c>
      <c r="P4" s="49">
        <v>1563800</v>
      </c>
      <c r="Q4" s="59">
        <f t="shared" ref="Q4:Q12" si="1">P4/H4</f>
        <v>14000</v>
      </c>
      <c r="R4" s="15">
        <f t="shared" ref="R4:R10" si="2">O4+P4</f>
        <v>2614221</v>
      </c>
      <c r="S4" s="15">
        <f t="shared" ref="S4:S10" si="3">O4</f>
        <v>1050421</v>
      </c>
      <c r="T4" s="15">
        <f t="shared" ref="T4:T12" si="4">R4-S4</f>
        <v>1563800</v>
      </c>
      <c r="U4" s="20">
        <v>1939634</v>
      </c>
      <c r="V4" s="20">
        <v>674587</v>
      </c>
      <c r="W4" s="20">
        <v>2614221</v>
      </c>
      <c r="X4" s="19" t="s">
        <v>72</v>
      </c>
      <c r="Y4" s="48">
        <v>41529</v>
      </c>
    </row>
    <row r="5" spans="1:25" s="17" customFormat="1" ht="75">
      <c r="A5" s="10" t="s">
        <v>17</v>
      </c>
      <c r="B5" s="10" t="s">
        <v>18</v>
      </c>
      <c r="C5" s="10" t="s">
        <v>19</v>
      </c>
      <c r="D5" s="11" t="s">
        <v>20</v>
      </c>
      <c r="E5" s="10" t="s">
        <v>11</v>
      </c>
      <c r="F5" s="13">
        <v>155.29999999999998</v>
      </c>
      <c r="G5" s="14" t="s">
        <v>21</v>
      </c>
      <c r="H5" s="21">
        <v>103.7</v>
      </c>
      <c r="I5" s="48">
        <v>37316</v>
      </c>
      <c r="J5" s="15">
        <v>1679275</v>
      </c>
      <c r="K5" s="15">
        <v>908622</v>
      </c>
      <c r="L5" s="53">
        <v>155.32</v>
      </c>
      <c r="M5" s="59">
        <v>540</v>
      </c>
      <c r="N5" s="10" t="s">
        <v>68</v>
      </c>
      <c r="O5" s="15">
        <f t="shared" si="0"/>
        <v>770653</v>
      </c>
      <c r="P5" s="15">
        <v>1244400</v>
      </c>
      <c r="Q5" s="59">
        <f t="shared" si="1"/>
        <v>12000</v>
      </c>
      <c r="R5" s="15">
        <f t="shared" si="2"/>
        <v>2015053</v>
      </c>
      <c r="S5" s="15">
        <f t="shared" si="3"/>
        <v>770653</v>
      </c>
      <c r="T5" s="15">
        <f t="shared" si="4"/>
        <v>1244400</v>
      </c>
      <c r="U5" s="15">
        <v>2015053</v>
      </c>
      <c r="V5" s="15"/>
      <c r="W5" s="15">
        <v>2015053</v>
      </c>
      <c r="X5" s="16" t="s">
        <v>47</v>
      </c>
      <c r="Y5" s="16" t="s">
        <v>77</v>
      </c>
    </row>
    <row r="6" spans="1:25" s="17" customFormat="1" ht="75">
      <c r="A6" s="10">
        <v>406</v>
      </c>
      <c r="B6" s="10" t="s">
        <v>8</v>
      </c>
      <c r="C6" s="10" t="s">
        <v>22</v>
      </c>
      <c r="D6" s="11" t="s">
        <v>23</v>
      </c>
      <c r="E6" s="10" t="s">
        <v>11</v>
      </c>
      <c r="F6" s="13">
        <v>184.9</v>
      </c>
      <c r="G6" s="14" t="s">
        <v>24</v>
      </c>
      <c r="H6" s="22">
        <v>184.9</v>
      </c>
      <c r="I6" s="65">
        <v>38869</v>
      </c>
      <c r="J6" s="50">
        <v>4677673</v>
      </c>
      <c r="K6" s="50">
        <v>1476489</v>
      </c>
      <c r="L6" s="55">
        <v>183.78</v>
      </c>
      <c r="M6" s="61">
        <v>1236</v>
      </c>
      <c r="N6" s="23" t="s">
        <v>68</v>
      </c>
      <c r="O6" s="15">
        <f t="shared" si="0"/>
        <v>3201184</v>
      </c>
      <c r="P6" s="50">
        <v>2099000</v>
      </c>
      <c r="Q6" s="59">
        <f t="shared" si="1"/>
        <v>11352.082206598161</v>
      </c>
      <c r="R6" s="15">
        <f t="shared" si="2"/>
        <v>5300184</v>
      </c>
      <c r="S6" s="15">
        <f t="shared" si="3"/>
        <v>3201184</v>
      </c>
      <c r="T6" s="15">
        <f t="shared" si="4"/>
        <v>2099000</v>
      </c>
      <c r="U6" s="15">
        <v>5300184</v>
      </c>
      <c r="V6" s="15"/>
      <c r="W6" s="15">
        <v>5300184</v>
      </c>
      <c r="X6" s="16" t="s">
        <v>48</v>
      </c>
      <c r="Y6" s="16" t="s">
        <v>77</v>
      </c>
    </row>
    <row r="7" spans="1:25" s="17" customFormat="1" ht="90">
      <c r="A7" s="10">
        <v>65</v>
      </c>
      <c r="B7" s="10" t="s">
        <v>8</v>
      </c>
      <c r="C7" s="10" t="s">
        <v>25</v>
      </c>
      <c r="D7" s="11" t="s">
        <v>26</v>
      </c>
      <c r="E7" s="10" t="s">
        <v>11</v>
      </c>
      <c r="F7" s="13">
        <v>199.4</v>
      </c>
      <c r="G7" s="24" t="s">
        <v>27</v>
      </c>
      <c r="H7" s="16">
        <v>199.4</v>
      </c>
      <c r="I7" s="65">
        <v>40360</v>
      </c>
      <c r="J7" s="50">
        <v>5831564</v>
      </c>
      <c r="K7" s="50">
        <v>598564</v>
      </c>
      <c r="L7" s="55">
        <v>193.71</v>
      </c>
      <c r="M7" s="61">
        <v>1236</v>
      </c>
      <c r="N7" s="23" t="s">
        <v>68</v>
      </c>
      <c r="O7" s="15">
        <f t="shared" si="0"/>
        <v>5233000</v>
      </c>
      <c r="P7" s="50">
        <v>2429000</v>
      </c>
      <c r="Q7" s="59">
        <f t="shared" si="1"/>
        <v>12181.544633901705</v>
      </c>
      <c r="R7" s="15">
        <f t="shared" si="2"/>
        <v>7662000</v>
      </c>
      <c r="S7" s="15">
        <f t="shared" si="3"/>
        <v>5233000</v>
      </c>
      <c r="T7" s="15">
        <f t="shared" si="4"/>
        <v>2429000</v>
      </c>
      <c r="U7" s="15">
        <v>7482000</v>
      </c>
      <c r="V7" s="15"/>
      <c r="W7" s="15">
        <v>7482000</v>
      </c>
      <c r="X7" s="16" t="s">
        <v>53</v>
      </c>
      <c r="Y7" s="16" t="s">
        <v>77</v>
      </c>
    </row>
    <row r="8" spans="1:25" s="17" customFormat="1" ht="75">
      <c r="A8" s="10">
        <v>526</v>
      </c>
      <c r="B8" s="10" t="s">
        <v>8</v>
      </c>
      <c r="C8" s="10" t="s">
        <v>28</v>
      </c>
      <c r="D8" s="11" t="s">
        <v>29</v>
      </c>
      <c r="E8" s="10" t="s">
        <v>11</v>
      </c>
      <c r="F8" s="13">
        <v>89.1</v>
      </c>
      <c r="G8" s="14" t="s">
        <v>30</v>
      </c>
      <c r="H8" s="16">
        <v>89.1</v>
      </c>
      <c r="I8" s="65">
        <v>40360</v>
      </c>
      <c r="J8" s="50">
        <v>2279255</v>
      </c>
      <c r="K8" s="50">
        <v>285454</v>
      </c>
      <c r="L8" s="55">
        <v>92.38</v>
      </c>
      <c r="M8" s="61">
        <v>1236</v>
      </c>
      <c r="N8" s="23" t="s">
        <v>68</v>
      </c>
      <c r="O8" s="15">
        <f t="shared" si="0"/>
        <v>1993801</v>
      </c>
      <c r="P8" s="50">
        <v>1336500</v>
      </c>
      <c r="Q8" s="59">
        <f t="shared" si="1"/>
        <v>15000.000000000002</v>
      </c>
      <c r="R8" s="15">
        <f t="shared" si="2"/>
        <v>3330301</v>
      </c>
      <c r="S8" s="15">
        <f t="shared" si="3"/>
        <v>1993801</v>
      </c>
      <c r="T8" s="15">
        <f t="shared" si="4"/>
        <v>1336500</v>
      </c>
      <c r="U8" s="15">
        <v>3330301</v>
      </c>
      <c r="V8" s="15"/>
      <c r="W8" s="15">
        <v>3330301</v>
      </c>
      <c r="X8" s="16" t="s">
        <v>49</v>
      </c>
      <c r="Y8" s="16" t="s">
        <v>77</v>
      </c>
    </row>
    <row r="9" spans="1:25" s="17" customFormat="1" ht="120">
      <c r="A9" s="25">
        <v>281</v>
      </c>
      <c r="B9" s="25" t="s">
        <v>18</v>
      </c>
      <c r="C9" s="25" t="s">
        <v>31</v>
      </c>
      <c r="D9" s="26" t="s">
        <v>32</v>
      </c>
      <c r="E9" s="25" t="s">
        <v>11</v>
      </c>
      <c r="F9" s="27">
        <v>170.1</v>
      </c>
      <c r="G9" s="28" t="s">
        <v>33</v>
      </c>
      <c r="H9" s="29">
        <v>148.80000000000001</v>
      </c>
      <c r="I9" s="66">
        <v>40148</v>
      </c>
      <c r="J9" s="30">
        <v>5249093</v>
      </c>
      <c r="K9" s="30">
        <v>697788</v>
      </c>
      <c r="L9" s="56">
        <v>178.28</v>
      </c>
      <c r="M9" s="62">
        <v>1236</v>
      </c>
      <c r="N9" s="25" t="s">
        <v>68</v>
      </c>
      <c r="O9" s="15">
        <f t="shared" si="0"/>
        <v>4551305</v>
      </c>
      <c r="P9" s="30">
        <v>1921000</v>
      </c>
      <c r="Q9" s="59">
        <f t="shared" si="1"/>
        <v>12909.946236559139</v>
      </c>
      <c r="R9" s="15">
        <f t="shared" si="2"/>
        <v>6472305</v>
      </c>
      <c r="S9" s="15">
        <f t="shared" si="3"/>
        <v>4551305</v>
      </c>
      <c r="T9" s="15">
        <f t="shared" si="4"/>
        <v>1921000</v>
      </c>
      <c r="U9" s="30">
        <v>6472305</v>
      </c>
      <c r="V9" s="30"/>
      <c r="W9" s="30">
        <v>6472305</v>
      </c>
      <c r="X9" s="16" t="s">
        <v>50</v>
      </c>
      <c r="Y9" s="16" t="s">
        <v>77</v>
      </c>
    </row>
    <row r="10" spans="1:25" s="17" customFormat="1" ht="75">
      <c r="A10" s="31" t="s">
        <v>34</v>
      </c>
      <c r="B10" s="32" t="s">
        <v>18</v>
      </c>
      <c r="C10" s="31" t="s">
        <v>35</v>
      </c>
      <c r="D10" s="33" t="s">
        <v>36</v>
      </c>
      <c r="E10" s="34" t="s">
        <v>37</v>
      </c>
      <c r="F10" s="35">
        <v>45</v>
      </c>
      <c r="G10" s="31" t="s">
        <v>38</v>
      </c>
      <c r="H10" s="31">
        <v>45</v>
      </c>
      <c r="I10" s="67">
        <v>37865</v>
      </c>
      <c r="J10" s="51">
        <v>600011</v>
      </c>
      <c r="K10" s="51">
        <v>550267</v>
      </c>
      <c r="L10" s="57">
        <v>44.52</v>
      </c>
      <c r="M10" s="63">
        <v>1236</v>
      </c>
      <c r="N10" s="31" t="s">
        <v>68</v>
      </c>
      <c r="O10" s="15">
        <f t="shared" si="0"/>
        <v>49744</v>
      </c>
      <c r="P10" s="51">
        <v>855000</v>
      </c>
      <c r="Q10" s="59">
        <f t="shared" si="1"/>
        <v>19000</v>
      </c>
      <c r="R10" s="15">
        <f t="shared" si="2"/>
        <v>904744</v>
      </c>
      <c r="S10" s="15">
        <f t="shared" si="3"/>
        <v>49744</v>
      </c>
      <c r="T10" s="15">
        <f t="shared" si="4"/>
        <v>855000</v>
      </c>
      <c r="U10" s="36">
        <v>849600</v>
      </c>
      <c r="V10" s="36">
        <v>55144</v>
      </c>
      <c r="W10" s="37">
        <v>904744</v>
      </c>
      <c r="X10" s="38" t="s">
        <v>52</v>
      </c>
      <c r="Y10" s="16" t="s">
        <v>77</v>
      </c>
    </row>
    <row r="11" spans="1:25" s="17" customFormat="1" ht="168.75">
      <c r="A11" s="32">
        <v>456</v>
      </c>
      <c r="B11" s="32" t="s">
        <v>18</v>
      </c>
      <c r="C11" s="32" t="s">
        <v>39</v>
      </c>
      <c r="D11" s="39" t="s">
        <v>40</v>
      </c>
      <c r="E11" s="34" t="s">
        <v>11</v>
      </c>
      <c r="F11" s="40">
        <v>139.19999999999999</v>
      </c>
      <c r="G11" s="41" t="s">
        <v>41</v>
      </c>
      <c r="H11" s="41">
        <v>82.72</v>
      </c>
      <c r="I11" s="69">
        <v>40452</v>
      </c>
      <c r="J11" s="70">
        <v>4322400</v>
      </c>
      <c r="K11" s="70">
        <v>593954</v>
      </c>
      <c r="L11" s="71">
        <v>147.86000000000001</v>
      </c>
      <c r="M11" s="72">
        <v>1236</v>
      </c>
      <c r="N11" s="73" t="s">
        <v>68</v>
      </c>
      <c r="O11" s="50">
        <f t="shared" si="0"/>
        <v>3728446</v>
      </c>
      <c r="P11" s="70">
        <v>992640</v>
      </c>
      <c r="Q11" s="61">
        <f t="shared" si="1"/>
        <v>12000</v>
      </c>
      <c r="R11" s="50">
        <f>O11+P11+572902</f>
        <v>5293988</v>
      </c>
      <c r="S11" s="50">
        <f>O11+1512757</f>
        <v>5241203</v>
      </c>
      <c r="T11" s="50">
        <f t="shared" si="4"/>
        <v>52785</v>
      </c>
      <c r="U11" s="74">
        <v>5125735</v>
      </c>
      <c r="V11" s="74">
        <v>168253</v>
      </c>
      <c r="W11" s="74">
        <v>5293988</v>
      </c>
      <c r="X11" s="43" t="s">
        <v>73</v>
      </c>
      <c r="Y11" s="16" t="s">
        <v>77</v>
      </c>
    </row>
    <row r="12" spans="1:25" s="17" customFormat="1" ht="123.75">
      <c r="A12" s="44" t="s">
        <v>42</v>
      </c>
      <c r="B12" s="44" t="s">
        <v>8</v>
      </c>
      <c r="C12" s="32" t="s">
        <v>43</v>
      </c>
      <c r="D12" s="45" t="s">
        <v>44</v>
      </c>
      <c r="E12" s="25" t="s">
        <v>11</v>
      </c>
      <c r="F12" s="46">
        <v>295.7</v>
      </c>
      <c r="G12" s="47" t="s">
        <v>45</v>
      </c>
      <c r="H12" s="41">
        <v>171.9</v>
      </c>
      <c r="I12" s="68">
        <v>40422</v>
      </c>
      <c r="J12" s="52">
        <v>6297983</v>
      </c>
      <c r="K12" s="52">
        <v>1131422</v>
      </c>
      <c r="L12" s="58">
        <v>304.13</v>
      </c>
      <c r="M12" s="64">
        <v>1236</v>
      </c>
      <c r="N12" s="41" t="s">
        <v>68</v>
      </c>
      <c r="O12" s="15">
        <f t="shared" si="0"/>
        <v>5166561</v>
      </c>
      <c r="P12" s="52">
        <v>2406600</v>
      </c>
      <c r="Q12" s="59">
        <f t="shared" si="1"/>
        <v>14000</v>
      </c>
      <c r="R12" s="15">
        <f>O12+P12+271299</f>
        <v>7844460</v>
      </c>
      <c r="S12" s="15">
        <f>O12+785034</f>
        <v>5951595</v>
      </c>
      <c r="T12" s="15">
        <f t="shared" si="4"/>
        <v>1892865</v>
      </c>
      <c r="U12" s="42">
        <v>7844460</v>
      </c>
      <c r="V12" s="42">
        <v>0</v>
      </c>
      <c r="W12" s="37">
        <v>7844460</v>
      </c>
      <c r="X12" s="43" t="s">
        <v>75</v>
      </c>
      <c r="Y12" s="16" t="s">
        <v>77</v>
      </c>
    </row>
  </sheetData>
  <printOptions horizontalCentered="1"/>
  <pageMargins left="0.11811023622047245" right="0.11811023622047245" top="0.78740157480314965" bottom="0.78740157480314965" header="0.31496062992125984" footer="0.31496062992125984"/>
  <pageSetup paperSize="9" scale="4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2013-07-25T09:23:16Z</cp:lastPrinted>
  <dcterms:created xsi:type="dcterms:W3CDTF">2013-06-27T07:36:02Z</dcterms:created>
  <dcterms:modified xsi:type="dcterms:W3CDTF">2013-07-25T10:02:33Z</dcterms:modified>
</cp:coreProperties>
</file>